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JulesWalkden\Public First Dropbox\Policy and Research Team\Polling\Client Tables\IPPR\"/>
    </mc:Choice>
  </mc:AlternateContent>
  <xr:revisionPtr revIDLastSave="0" documentId="13_ncr:1_{B3CD8A04-3815-4BBD-BEE1-4778B3B0818D}"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99" i="3" l="1"/>
  <c r="AD99" i="3"/>
  <c r="AC99" i="3"/>
  <c r="AB99" i="3"/>
  <c r="AA99" i="3"/>
  <c r="Y99" i="3"/>
  <c r="X99" i="3"/>
  <c r="W99" i="3"/>
  <c r="V99" i="3"/>
  <c r="U99" i="3"/>
  <c r="T99" i="3"/>
  <c r="S99" i="3"/>
  <c r="B22" i="133"/>
  <c r="B22" i="132"/>
  <c r="B22" i="131"/>
  <c r="B22" i="130"/>
  <c r="B19" i="129"/>
  <c r="B19" i="128"/>
  <c r="B19" i="127"/>
  <c r="B19" i="126"/>
  <c r="B22" i="125"/>
  <c r="B22" i="124"/>
  <c r="B22" i="123"/>
  <c r="B22" i="122"/>
  <c r="B22" i="121"/>
  <c r="B22" i="120"/>
  <c r="B22" i="119"/>
  <c r="B22" i="118"/>
  <c r="B22" i="117"/>
  <c r="B22" i="116"/>
  <c r="B22" i="115"/>
  <c r="B22" i="114"/>
  <c r="B24" i="113"/>
  <c r="B22" i="112"/>
  <c r="B22" i="111"/>
  <c r="B22" i="110"/>
  <c r="B22" i="109"/>
  <c r="B22" i="108"/>
  <c r="B22" i="107"/>
  <c r="B22" i="106"/>
  <c r="B22" i="105"/>
  <c r="B22" i="104"/>
  <c r="B22" i="103"/>
  <c r="B22" i="102"/>
  <c r="B19" i="101"/>
  <c r="B22" i="100"/>
  <c r="B22" i="99"/>
  <c r="B22" i="98"/>
  <c r="B22" i="97"/>
  <c r="B22" i="96"/>
  <c r="B18" i="95"/>
  <c r="B22" i="94"/>
  <c r="B22" i="93"/>
  <c r="B22" i="92"/>
  <c r="B18" i="91"/>
  <c r="B18" i="90"/>
  <c r="B19" i="89"/>
  <c r="B19" i="88"/>
  <c r="B19" i="87"/>
  <c r="B19" i="86"/>
  <c r="B19" i="85"/>
  <c r="B19" i="84"/>
  <c r="B22" i="83"/>
  <c r="B22" i="82"/>
  <c r="B22" i="81"/>
  <c r="B22" i="80"/>
  <c r="B22" i="79"/>
  <c r="B22" i="78"/>
  <c r="B22" i="77"/>
  <c r="B18" i="76"/>
  <c r="B18" i="75"/>
  <c r="B22" i="74"/>
  <c r="B18" i="73"/>
  <c r="B18" i="72"/>
  <c r="B18" i="71"/>
  <c r="B18" i="70"/>
  <c r="B18" i="69"/>
  <c r="B21" i="68"/>
  <c r="B16" i="67"/>
  <c r="B26" i="66"/>
  <c r="B22" i="65"/>
  <c r="B22" i="64"/>
  <c r="B22" i="63"/>
  <c r="B22" i="62"/>
  <c r="B22" i="61"/>
  <c r="B22" i="60"/>
  <c r="B22" i="59"/>
  <c r="B22" i="58"/>
  <c r="B23" i="57"/>
  <c r="B19" i="56"/>
  <c r="B19" i="55"/>
  <c r="B19" i="54"/>
  <c r="B19" i="53"/>
  <c r="B19" i="52"/>
  <c r="B19" i="51"/>
  <c r="B19" i="50"/>
  <c r="B19" i="49"/>
  <c r="B19" i="48"/>
  <c r="B26" i="47"/>
  <c r="B18" i="46"/>
  <c r="B18" i="45"/>
  <c r="B18" i="44"/>
  <c r="B18" i="43"/>
  <c r="B18" i="42"/>
  <c r="B18" i="41"/>
  <c r="B22" i="40"/>
  <c r="B25" i="39"/>
  <c r="B18" i="38"/>
  <c r="B18" i="37"/>
  <c r="B18" i="36"/>
  <c r="B18" i="35"/>
  <c r="B18" i="34"/>
  <c r="B18" i="33"/>
  <c r="B18" i="32"/>
  <c r="B18" i="31"/>
  <c r="B18" i="30"/>
  <c r="B18" i="29"/>
  <c r="B18" i="28"/>
  <c r="B18" i="27"/>
  <c r="B18" i="26"/>
  <c r="B17" i="25"/>
  <c r="B17" i="24"/>
  <c r="B17" i="23"/>
  <c r="B17" i="22"/>
  <c r="B17" i="21"/>
  <c r="B17" i="20"/>
  <c r="B17" i="19"/>
  <c r="B16" i="18"/>
  <c r="B19" i="17"/>
  <c r="B19" i="16"/>
  <c r="B19" i="15"/>
  <c r="B19" i="14"/>
  <c r="B16" i="13"/>
  <c r="B22" i="12"/>
  <c r="B17" i="11"/>
  <c r="B19" i="10"/>
  <c r="B17" i="9"/>
  <c r="B19" i="8"/>
  <c r="B19" i="7"/>
  <c r="B16" i="6"/>
  <c r="B16" i="5"/>
  <c r="B19" i="4"/>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D120" i="2"/>
  <c r="E119" i="2"/>
  <c r="D119" i="2"/>
  <c r="E118" i="2"/>
  <c r="D118" i="2"/>
  <c r="E117" i="2"/>
  <c r="D117" i="2"/>
  <c r="E116" i="2"/>
  <c r="D116" i="2"/>
  <c r="E115" i="2"/>
  <c r="D115" i="2"/>
  <c r="E114" i="2"/>
  <c r="D114" i="2"/>
  <c r="E113" i="2"/>
  <c r="D113" i="2"/>
  <c r="E112" i="2"/>
  <c r="D112" i="2"/>
  <c r="E111" i="2"/>
  <c r="D111" i="2"/>
  <c r="D110" i="2"/>
  <c r="E109" i="2"/>
  <c r="D109" i="2"/>
  <c r="E108" i="2"/>
  <c r="D108" i="2"/>
  <c r="D107" i="2"/>
  <c r="E106" i="2"/>
  <c r="D106" i="2"/>
  <c r="E105" i="2"/>
  <c r="D105" i="2"/>
  <c r="E104" i="2"/>
  <c r="D104" i="2"/>
  <c r="E103" i="2"/>
  <c r="D103" i="2"/>
  <c r="E102" i="2"/>
  <c r="D102" i="2"/>
  <c r="D101" i="2"/>
  <c r="E100" i="2"/>
  <c r="D100" i="2"/>
  <c r="E99" i="2"/>
  <c r="D99" i="2"/>
  <c r="E98" i="2"/>
  <c r="D98" i="2"/>
  <c r="D97" i="2"/>
  <c r="E96" i="2"/>
  <c r="D96" i="2"/>
  <c r="E95" i="2"/>
  <c r="D95" i="2"/>
  <c r="E94" i="2"/>
  <c r="D94" i="2"/>
  <c r="E93" i="2"/>
  <c r="D93" i="2"/>
  <c r="E92" i="2"/>
  <c r="D92" i="2"/>
  <c r="E91" i="2"/>
  <c r="D91" i="2"/>
  <c r="E90" i="2"/>
  <c r="D90" i="2"/>
  <c r="D89" i="2"/>
  <c r="E88" i="2"/>
  <c r="D88" i="2"/>
  <c r="E87" i="2"/>
  <c r="D87" i="2"/>
  <c r="E86" i="2"/>
  <c r="D86" i="2"/>
  <c r="E85" i="2"/>
  <c r="D85" i="2"/>
  <c r="E84" i="2"/>
  <c r="D84" i="2"/>
  <c r="E83" i="2"/>
  <c r="D83"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D63" i="2"/>
  <c r="E62" i="2"/>
  <c r="D62" i="2"/>
  <c r="E61" i="2"/>
  <c r="D61" i="2"/>
  <c r="E60" i="2"/>
  <c r="D60" i="2"/>
  <c r="E59" i="2"/>
  <c r="D59" i="2"/>
  <c r="E58" i="2"/>
  <c r="D58" i="2"/>
  <c r="E57" i="2"/>
  <c r="D57" i="2"/>
  <c r="E56" i="2"/>
  <c r="D56" i="2"/>
  <c r="E55" i="2"/>
  <c r="D55" i="2"/>
  <c r="E54" i="2"/>
  <c r="D54" i="2"/>
  <c r="D53" i="2"/>
  <c r="E52" i="2"/>
  <c r="D52" i="2"/>
  <c r="E51" i="2"/>
  <c r="D51" i="2"/>
  <c r="E50" i="2"/>
  <c r="D50" i="2"/>
  <c r="E49" i="2"/>
  <c r="D49" i="2"/>
  <c r="E48" i="2"/>
  <c r="D48" i="2"/>
  <c r="E47" i="2"/>
  <c r="D47"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D31" i="2"/>
  <c r="E30" i="2"/>
  <c r="D30" i="2"/>
  <c r="E29" i="2"/>
  <c r="D29" i="2"/>
  <c r="E28" i="2"/>
  <c r="D28" i="2"/>
  <c r="E27" i="2"/>
  <c r="D27" i="2"/>
  <c r="E26" i="2"/>
  <c r="D26" i="2"/>
  <c r="E25" i="2"/>
  <c r="D25"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<sst xmlns="http://schemas.openxmlformats.org/spreadsheetml/2006/main" count="12246" uniqueCount="489">
  <si>
    <t>Public First Poll for IPPR</t>
  </si>
  <si>
    <t>Fieldwork:</t>
  </si>
  <si>
    <t>23rd Jan - 28th Jan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</si>
  <si>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</si>
  <si>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</si>
  <si>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</si>
  <si>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</si>
  <si>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</si>
  <si>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</si>
  <si>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</si>
  <si>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</si>
  <si>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</si>
  <si>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</si>
  <si>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</si>
  <si>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</si>
  <si>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</si>
  <si>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</si>
  <si>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</si>
  <si>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</si>
  <si>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</si>
  <si>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</si>
  <si>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</si>
  <si>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</si>
  <si>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</si>
  <si>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</si>
  <si>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</si>
  <si>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</si>
  <si>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</si>
  <si>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</si>
  <si>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</si>
  <si>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</si>
  <si>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</si>
  <si>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</si>
  <si>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</si>
  <si>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</si>
  <si>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</si>
  <si>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</si>
  <si>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</si>
  <si>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</si>
  <si>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</si>
  <si>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</si>
  <si>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</si>
  <si>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</si>
  <si>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Urban/City Centre</t>
  </si>
  <si>
    <t>Suburbs</t>
  </si>
  <si>
    <t>Large Town</t>
  </si>
  <si>
    <t>Small Town</t>
  </si>
  <si>
    <t>Village</t>
  </si>
  <si>
    <t>Rural Area</t>
  </si>
  <si>
    <t>GCSE or equivalent (Scottish National/O Level)</t>
  </si>
  <si>
    <t>A Level or equivalent (GCE/Higher/Advanced Higher)</t>
  </si>
  <si>
    <t>University Undergraduate Degree (BA/BSc)</t>
  </si>
  <si>
    <t>University Postgraduate Degree (MA/MSc/MPhil)</t>
  </si>
  <si>
    <t>Doctorate (PhD/DPHil)</t>
  </si>
  <si>
    <t>Good</t>
  </si>
  <si>
    <t>Poor</t>
  </si>
  <si>
    <t>Don't drink alcohol</t>
  </si>
  <si>
    <t>Normal</t>
  </si>
  <si>
    <t>High</t>
  </si>
  <si>
    <t>Never smoked</t>
  </si>
  <si>
    <t>Former smoker</t>
  </si>
  <si>
    <t>Smoker</t>
  </si>
  <si>
    <t>Yes</t>
  </si>
  <si>
    <t>No</t>
  </si>
  <si>
    <t>Working full time</t>
  </si>
  <si>
    <t>Working part time</t>
  </si>
  <si>
    <t>Self-employed</t>
  </si>
  <si>
    <t>Unemployed</t>
  </si>
  <si>
    <t>Student</t>
  </si>
  <si>
    <t>Retired</t>
  </si>
  <si>
    <t>Other</t>
  </si>
  <si>
    <t>Con19 to Lab24</t>
  </si>
  <si>
    <t>Lab24 Open to Reform</t>
  </si>
  <si>
    <t>Lab24 to Other</t>
  </si>
  <si>
    <t>Open to Ref</t>
  </si>
  <si>
    <t>Open to Lab</t>
  </si>
  <si>
    <t>Open to Con</t>
  </si>
  <si>
    <t>Gender</t>
  </si>
  <si>
    <t>Age</t>
  </si>
  <si>
    <t>Social Grade</t>
  </si>
  <si>
    <t>Region</t>
  </si>
  <si>
    <t>Area</t>
  </si>
  <si>
    <t>Education</t>
  </si>
  <si>
    <t>Physical Health</t>
  </si>
  <si>
    <t>Mental Health</t>
  </si>
  <si>
    <t>Alcohol Consumption</t>
  </si>
  <si>
    <t>Health Condition?</t>
  </si>
  <si>
    <t>Private Healthcare</t>
  </si>
  <si>
    <t>Working Status</t>
  </si>
  <si>
    <t>Labour Hero Voters</t>
  </si>
  <si>
    <t>Other Voter Groups</t>
  </si>
  <si>
    <t>Getting much better</t>
  </si>
  <si>
    <t>Getting a little better</t>
  </si>
  <si>
    <t>Staying about the same</t>
  </si>
  <si>
    <t>Getting a little worse</t>
  </si>
  <si>
    <t>Getting much worse</t>
  </si>
  <si>
    <t>Don't know</t>
  </si>
  <si>
    <t xml:space="preserve"> Thinking about your local area where you live, would you say it is generally getting better, getting worse, or staying about the same?</t>
  </si>
  <si>
    <t>BASE: All Respondents</t>
  </si>
  <si>
    <t>Fieldwork:  23rd Jan - 28th Jan 2025</t>
  </si>
  <si>
    <t>Data weighted by interlocking age &amp; gender, region and social grade to Nationally Representative Proportions</t>
  </si>
  <si>
    <t>Don’t know</t>
  </si>
  <si>
    <t xml:space="preserve"> Do you currently have any ongoing health conditions or chronic illnesses that have lasted for longer than 6 months?</t>
  </si>
  <si>
    <t>Not sure</t>
  </si>
  <si>
    <t xml:space="preserve"> Are you currently covered by a private healthcare plan, either through your employer or one that you personally pay for?</t>
  </si>
  <si>
    <t>Very good</t>
  </si>
  <si>
    <t>Quite good</t>
  </si>
  <si>
    <t>Neither good nor bad</t>
  </si>
  <si>
    <t>Quite bad</t>
  </si>
  <si>
    <t>Very bad</t>
  </si>
  <si>
    <t>Prefer not to say</t>
  </si>
  <si>
    <t xml:space="preserve"> How would you describe your physical health at the moment?</t>
  </si>
  <si>
    <t xml:space="preserve"> How would you describe your mental health at the moment?</t>
  </si>
  <si>
    <t xml:space="preserve"> Do you consider yourself to be of a healthy weight?</t>
  </si>
  <si>
    <t>Very healthy</t>
  </si>
  <si>
    <t>Quite healthy</t>
  </si>
  <si>
    <t>A bit of a mix</t>
  </si>
  <si>
    <t>Quite unhealthy</t>
  </si>
  <si>
    <t>Very unhealthy</t>
  </si>
  <si>
    <t xml:space="preserve"> How healthy do you consider your own diet to be?</t>
  </si>
  <si>
    <t>Yes, and I would still call myself a smoker or vaper</t>
  </si>
  <si>
    <t>Yes, but I am not anymore</t>
  </si>
  <si>
    <t xml:space="preserve"> Thinking back over your whole life, have you ever been a 'smoker' or a 'vaper'? By this, we mean someone who has, at some point in their life, regularly smoked a cigarette or a vape.By regularly, we mean smoking cigarettes or a vape at least multiple times a week for at least one month.</t>
  </si>
  <si>
    <t>N/A - I don’t drink alcohol</t>
  </si>
  <si>
    <t>Fewer than 2 units per week</t>
  </si>
  <si>
    <t>2–5 units per week</t>
  </si>
  <si>
    <t>6–10 units per week</t>
  </si>
  <si>
    <t>11–15 units per week</t>
  </si>
  <si>
    <t>16–20 units per week</t>
  </si>
  <si>
    <t>21–30 units per week</t>
  </si>
  <si>
    <t>More than 30 units per week</t>
  </si>
  <si>
    <t xml:space="preserve"> Thinking about your typical week, how many units of alcohol would you say you consume on average?One unit of alcohol is roughly equivalent to half a pint of beer, a small glass of wine (125ml), or a single measure of spirits (25ml).</t>
  </si>
  <si>
    <t>Yes, I need to try to live more healthily</t>
  </si>
  <si>
    <t>No, I do not need to try to live more healthily</t>
  </si>
  <si>
    <t xml:space="preserve"> Regardless of whether you consider your general health to be good, bad or reasonable at the moment, do you think you need to try to live more healthily? </t>
  </si>
  <si>
    <t>People in my local area have much better levels of physical health</t>
  </si>
  <si>
    <t>People in my local area have better levels of physical health</t>
  </si>
  <si>
    <t>People in my local area have similar levels of physical health</t>
  </si>
  <si>
    <t>People in my local area have worse levels of physical health</t>
  </si>
  <si>
    <t>People in my local area have much worse levels of physical health</t>
  </si>
  <si>
    <t xml:space="preserve"> Do you think people in your local area generally have better or worse levels of physical health compared to other areas of the UK?</t>
  </si>
  <si>
    <t>People in the UK have much better levels of physical health</t>
  </si>
  <si>
    <t>People in the UK have better levels of physical health</t>
  </si>
  <si>
    <t>People in the UK have similar levels of physical health</t>
  </si>
  <si>
    <t>People in the UK have worse levels of physical health</t>
  </si>
  <si>
    <t>People in the UK have much worse levels of physical health</t>
  </si>
  <si>
    <t xml:space="preserve"> Now thinking about the country as a whole, do you think people generally have better or worse levels of physical health compared to most other developed countries in the world?</t>
  </si>
  <si>
    <t>People in the UK have much better levels of mental health</t>
  </si>
  <si>
    <t>People in the UK have better levels of mental health</t>
  </si>
  <si>
    <t>People in the UK have similar levels of mental health</t>
  </si>
  <si>
    <t>People in the UK have worse levels of mental health</t>
  </si>
  <si>
    <t>People in the UK have much worse levels of mental health</t>
  </si>
  <si>
    <t xml:space="preserve"> And thinking about the country as a whole, do you think people generally have better or worse levels of mental health compared to most other developed countries in the world?</t>
  </si>
  <si>
    <t>Levels of physical health have gotten much better</t>
  </si>
  <si>
    <t>Levels of physical health have gotten better</t>
  </si>
  <si>
    <t>Levels of physical health have stayed about the same</t>
  </si>
  <si>
    <t>Levels of physical health have gotten worse</t>
  </si>
  <si>
    <t>Levels of physical health have gotten much worse</t>
  </si>
  <si>
    <t>Don’t Know</t>
  </si>
  <si>
    <t xml:space="preserve"> And would you say that levels of physical health in the UK have gotten better or worse in the past 10 years?</t>
  </si>
  <si>
    <t>It is the government’s responsibility to ensure the health of the general population</t>
  </si>
  <si>
    <t>It is each individual’s responsibility to ensure their own health</t>
  </si>
  <si>
    <t>It is the government’s responsibility to improve the health of the nation</t>
  </si>
  <si>
    <t>It is each individual’s responsibility to look after their own health</t>
  </si>
  <si>
    <t xml:space="preserve"> Which of the following comes closest to your view? Please select the option which comes closest to your view, even if neither is exactly right</t>
  </si>
  <si>
    <t xml:space="preserve"> The NHS</t>
  </si>
  <si>
    <t xml:space="preserve"> National Government</t>
  </si>
  <si>
    <t xml:space="preserve"> Local authorities</t>
  </si>
  <si>
    <t xml:space="preserve"> The individual</t>
  </si>
  <si>
    <t xml:space="preserve"> The food and drinks industry</t>
  </si>
  <si>
    <t xml:space="preserve"> Employers</t>
  </si>
  <si>
    <t>A great deal of responsibility</t>
  </si>
  <si>
    <t>A fair amount of responsibility</t>
  </si>
  <si>
    <t>Not very much responsibility</t>
  </si>
  <si>
    <t>No responsibility at all</t>
  </si>
  <si>
    <t>Grid Summary: How much responsibility, if any, do you think that each of the following have for ensuring that people generally stay healthy?</t>
  </si>
  <si>
    <t>How much responsibility, if any, do you think that each of the following have for ensuring that people generally stay healthy?: The NHS</t>
  </si>
  <si>
    <t>How much responsibility, if any, do you think that each of the following have for ensuring that people generally stay healthy?: National Government</t>
  </si>
  <si>
    <t>How much responsibility, if any, do you think that each of the following have for ensuring that people generally stay healthy?: Local authorities</t>
  </si>
  <si>
    <t>How much responsibility, if any, do you think that each of the following have for ensuring that people generally stay healthy?: The individual</t>
  </si>
  <si>
    <t>How much responsibility, if any, do you think that each of the following have for ensuring that people generally stay healthy?: The food and drinks industry</t>
  </si>
  <si>
    <t>How much responsibility, if any, do you think that each of the following have for ensuring that people generally stay healthy?: Employers</t>
  </si>
  <si>
    <t xml:space="preserve"> The UK government</t>
  </si>
  <si>
    <t xml:space="preserve"> Local government authorities</t>
  </si>
  <si>
    <t xml:space="preserve"> Individuals themselves</t>
  </si>
  <si>
    <t xml:space="preserve"> Restaurants and fast food outlets</t>
  </si>
  <si>
    <t xml:space="preserve"> Supermarkets, food retailers and food and drink producers</t>
  </si>
  <si>
    <t xml:space="preserve"> Companies that create and sell everyday products and services other than food and drink</t>
  </si>
  <si>
    <t xml:space="preserve"> Healthcare providers (e.g. NHS, private healthcare)</t>
  </si>
  <si>
    <t xml:space="preserve"> Non-profit organisations and charities</t>
  </si>
  <si>
    <t xml:space="preserve"> Educational institutions (e.g. schools, universities)</t>
  </si>
  <si>
    <t xml:space="preserve"> Gambling and betting companies</t>
  </si>
  <si>
    <t xml:space="preserve"> Alcoholic beverage manufacturers and producers</t>
  </si>
  <si>
    <t>Large impact</t>
  </si>
  <si>
    <t>Moderate impact</t>
  </si>
  <si>
    <t>Small impact</t>
  </si>
  <si>
    <t>No impact at all</t>
  </si>
  <si>
    <t>Grid Summary: And how much of an impact do you think the following have on people's health in the UK, regardless of their responsibility for maintaining the nation’s general health?</t>
  </si>
  <si>
    <t>And how much of an impact do you think the following have on people's health in the UK, regardless of their responsibility for maintaining the nation’s general health?: The UK government</t>
  </si>
  <si>
    <t>And how much of an impact do you think the following have on people's health in the UK, regardless of their responsibility for maintaining the nation’s general health?: Local government authorities</t>
  </si>
  <si>
    <t>And how much of an impact do you think the following have on people's health in the UK, regardless of their responsibility for maintaining the nation’s general health?: Individuals themselves</t>
  </si>
  <si>
    <t>And how much of an impact do you think the following have on people's health in the UK, regardless of their responsibility for maintaining the nation’s general health?: Restaurants and fast food outlets</t>
  </si>
  <si>
    <t>And how much of an impact do you think the following have on people's health in the UK, regardless of their responsibility for maintaining the nation’s general health?: Supermarkets, food retailers and food and drink producers</t>
  </si>
  <si>
    <t>And how much of an impact do you think the following have on people's health in the UK, regardless of their responsibility for maintaining the nation’s general health?: Employers</t>
  </si>
  <si>
    <t>And how much of an impact do you think the following have on people's health in the UK, regardless of their responsibility for maintaining the nation’s general health?: Companies that create and sell everyday products and services other than food and drink</t>
  </si>
  <si>
    <t>And how much of an impact do you think the following have on people's health in the UK, regardless of their responsibility for maintaining the nation’s general health?: Healthcare providers (e.g. NHS, private healthcare)</t>
  </si>
  <si>
    <t>And how much of an impact do you think the following have on people's health in the UK, regardless of their responsibility for maintaining the nation’s general health?: Non-profit organisations and charities</t>
  </si>
  <si>
    <t>And how much of an impact do you think the following have on people's health in the UK, regardless of their responsibility for maintaining the nation’s general health?: Educational institutions (e.g. schools, universities)</t>
  </si>
  <si>
    <t>And how much of an impact do you think the following have on people's health in the UK, regardless of their responsibility for maintaining the nation’s general health?: Gambling and betting companies</t>
  </si>
  <si>
    <t>And how much of an impact do you think the following have on people's health in the UK, regardless of their responsibility for maintaining the nation’s general health?: Alcoholic beverage manufacturers and producers</t>
  </si>
  <si>
    <t>The initiatives not being effective</t>
  </si>
  <si>
    <t>The initiatives making products I buy more expensive</t>
  </si>
  <si>
    <t>The initiatives increasing taxes</t>
  </si>
  <si>
    <t>The initiatives disproportionately impacting low-income individuals or families</t>
  </si>
  <si>
    <t>The initiatives prioritising some health issues over others</t>
  </si>
  <si>
    <t>The initiatives limiting personal freedom or choice</t>
  </si>
  <si>
    <t>The initiatives being unfairly targeted at certain groups</t>
  </si>
  <si>
    <t>The initiatives leading to lower government spending on other areas</t>
  </si>
  <si>
    <t>N/A - I would have no concerns</t>
  </si>
  <si>
    <t>The initiatives negatively impacting businesses</t>
  </si>
  <si>
    <t>Other (please specify)</t>
  </si>
  <si>
    <t>If the government announced it was going to introduce new initiatives to address widening health inequalities, which of the following concerns, if any, would you have? Select any that applyExamples of these initiatives might include programs to encourage healthier eating, campaigns to promote physical activity, measures to reduce smoking and alcohol consumption, mental health support services, or efforts to tackle obesity.</t>
  </si>
  <si>
    <t>The government spending the funds in the wrong way</t>
  </si>
  <si>
    <t>The increased spending having no impact or changing nothing</t>
  </si>
  <si>
    <t>The possibility of increased taxes to offset the increased spending</t>
  </si>
  <si>
    <t>The government not doing what they say</t>
  </si>
  <si>
    <t>Decreased government spending on other important areas</t>
  </si>
  <si>
    <t>Concerns over which areas of the country the money would go to</t>
  </si>
  <si>
    <t>And if the government announced that they were going to spend more money to address widening health inequalities, which of the following concerns, if any, would you have? Select any that apply</t>
  </si>
  <si>
    <t xml:space="preserve"> Employment rates</t>
  </si>
  <si>
    <t xml:space="preserve"> Workforce productivity</t>
  </si>
  <si>
    <t xml:space="preserve"> Educational achievement</t>
  </si>
  <si>
    <t xml:space="preserve"> Quality of life</t>
  </si>
  <si>
    <t xml:space="preserve"> The amount people get done at work</t>
  </si>
  <si>
    <t>Very large impact</t>
  </si>
  <si>
    <t>Grid Summary: If there was an improvement in the health of the nation, how much of an impact do you think it would have on the following?</t>
  </si>
  <si>
    <t>If there was an improvement in the health of the nation, how much of an impact do you think it would have on the following?: Employment rates</t>
  </si>
  <si>
    <t>If there was an improvement in the health of the nation, how much of an impact do you think it would have on the following?: Workforce productivity</t>
  </si>
  <si>
    <t>If there was an improvement in the health of the nation, how much of an impact do you think it would have on the following?: Educational achievement</t>
  </si>
  <si>
    <t>If there was an improvement in the health of the nation, how much of an impact do you think it would have on the following?: Quality of life</t>
  </si>
  <si>
    <t>If there was an improvement in the health of the nation, how much of an impact do you think it would have on the following?: The amount people get done at work</t>
  </si>
  <si>
    <t>People are experiencing poorer mental health which is impacting their work</t>
  </si>
  <si>
    <t>People are experiencing poorer physical health which is impacting their work</t>
  </si>
  <si>
    <t>The impact of the Coronavirus pandemic</t>
  </si>
  <si>
    <t>People are working less hard</t>
  </si>
  <si>
    <t>The impact of the UK leaving the European Union</t>
  </si>
  <si>
    <t>Infrastructure (like public transport and roads) has got worse</t>
  </si>
  <si>
    <t>Lack of Government and business investment</t>
  </si>
  <si>
    <t>People and businesses are saving more money than they are spending</t>
  </si>
  <si>
    <t>The industries the UK works in are naturally less productive</t>
  </si>
  <si>
    <t>The way we are measuring productivity is not working properly</t>
  </si>
  <si>
    <t>Other (Please Specify)</t>
  </si>
  <si>
    <t>None of the above</t>
  </si>
  <si>
    <t>In recent times, workforce productivity in the UK has grown at a slower rate than other developed countries. Which of the following do you think are contributing to this? Select any which apply. If you are not sure, please say Don’t know.Workforce productivity refers to the amount of work employees can get done within a given time.</t>
  </si>
  <si>
    <t xml:space="preserve"> Money in people’s pockets from wages</t>
  </si>
  <si>
    <t xml:space="preserve"> How healthy people are</t>
  </si>
  <si>
    <t xml:space="preserve"> Changes in the cost of living (e.g. rent, food, energy)</t>
  </si>
  <si>
    <t xml:space="preserve"> Access to education</t>
  </si>
  <si>
    <t xml:space="preserve"> Environmental conditions (e.g. air quality, green spaces)</t>
  </si>
  <si>
    <t xml:space="preserve"> Crime rates and public safety</t>
  </si>
  <si>
    <t xml:space="preserve"> Quality and availability of housing</t>
  </si>
  <si>
    <t xml:space="preserve"> Employment opportunities</t>
  </si>
  <si>
    <t>Major positive impact</t>
  </si>
  <si>
    <t>Positive impact</t>
  </si>
  <si>
    <t>No impact</t>
  </si>
  <si>
    <t>Negative impact</t>
  </si>
  <si>
    <t>Major negative impact</t>
  </si>
  <si>
    <t>Grid Summary: In your opinion, do you think the following have had a positive or negative impact on quality of life in the UK over the last 5 years?</t>
  </si>
  <si>
    <t>In your opinion, do you think the following have had a positive or negative impact on quality of life in the UK over the last 5 years?: Money in people’s pockets from wages</t>
  </si>
  <si>
    <t>In your opinion, do you think the following have had a positive or negative impact on quality of life in the UK over the last 5 years?: How healthy people are</t>
  </si>
  <si>
    <t>In your opinion, do you think the following have had a positive or negative impact on quality of life in the UK over the last 5 years?: Changes in the cost of living (e.g. rent, food, energy)</t>
  </si>
  <si>
    <t>In your opinion, do you think the following have had a positive or negative impact on quality of life in the UK over the last 5 years?: Access to education</t>
  </si>
  <si>
    <t>In your opinion, do you think the following have had a positive or negative impact on quality of life in the UK over the last 5 years?: Environmental conditions (e.g. air quality, green spaces)</t>
  </si>
  <si>
    <t>In your opinion, do you think the following have had a positive or negative impact on quality of life in the UK over the last 5 years?: Crime rates and public safety</t>
  </si>
  <si>
    <t>In your opinion, do you think the following have had a positive or negative impact on quality of life in the UK over the last 5 years?: Quality and availability of housing</t>
  </si>
  <si>
    <t>In your opinion, do you think the following have had a positive or negative impact on quality of life in the UK over the last 5 years?: Employment opportunities</t>
  </si>
  <si>
    <t>Healthcare services (e.g. improving quality and accessibility of GPs)</t>
  </si>
  <si>
    <t>Money in people’s pockets (e.g. being financially able to access nutritional food)</t>
  </si>
  <si>
    <t>Food systems (e.g. ensuring people have access to healthy foods)</t>
  </si>
  <si>
    <t>How people learn and grow up (e.g. ensuring children grow up in safety and leave school with good qualifications)</t>
  </si>
  <si>
    <t>Where people live (e.g. ensuring access to safe housing)</t>
  </si>
  <si>
    <t>The environment (e.g. access to nature, green spaces, and healthy waterways)</t>
  </si>
  <si>
    <t>How people work (e.g. having a stable job with good conditions)</t>
  </si>
  <si>
    <t>Social communities (e.g. public spaces, walking and cycling routes and public transport)</t>
  </si>
  <si>
    <t>Thinking about the overall health of people in your local area, which of the following areas do you believe is most important for the government to focus on to keep people healthy? Please select up to three.</t>
  </si>
  <si>
    <t xml:space="preserve"> A person’s health affects their ability to take part in family and community life</t>
  </si>
  <si>
    <t xml:space="preserve"> People’s work environment has a significant effect on their overall health</t>
  </si>
  <si>
    <t xml:space="preserve"> A person’s health affects their ability to work</t>
  </si>
  <si>
    <t xml:space="preserve"> A person’s health affects their ability to progress in their career e.g. obtain promotions</t>
  </si>
  <si>
    <t xml:space="preserve"> Improving people’s health would directly contribute to the economy growing</t>
  </si>
  <si>
    <t xml:space="preserve"> A person’s health affects their financial security</t>
  </si>
  <si>
    <t xml:space="preserve"> Improving the nation’s health would help create more job opportunities</t>
  </si>
  <si>
    <t>Strongly agree</t>
  </si>
  <si>
    <t>Agree</t>
  </si>
  <si>
    <t>Neither agree nor disagree</t>
  </si>
  <si>
    <t>Disagree</t>
  </si>
  <si>
    <t>Strongly disagree</t>
  </si>
  <si>
    <t>Total Agree:</t>
  </si>
  <si>
    <t>Total Disagree:</t>
  </si>
  <si>
    <t>Net:</t>
  </si>
  <si>
    <t>Grid Summary: To what extent do you agree or disagree with the following statements?</t>
  </si>
  <si>
    <t>To what extent do you agree or disagree with the following statements?: People’s work environment has a significant effect on their overall health</t>
  </si>
  <si>
    <t>To what extent do you agree or disagree with the following statements?: Improving people’s health would directly contribute to the economy growing</t>
  </si>
  <si>
    <t>To what extent do you agree or disagree with the following statements?: Improving the nation’s health would help create more job opportunities</t>
  </si>
  <si>
    <t>To what extent do you agree or disagree with the following statements?: A person’s health affects their ability to work</t>
  </si>
  <si>
    <t>To what extent do you agree or disagree with the following statements?: A person’s health affects their ability to take part in family and community life</t>
  </si>
  <si>
    <t>To what extent do you agree or disagree with the following statements?: A person’s health affects their ability to progress in their career e.g. obtain promotions</t>
  </si>
  <si>
    <t>To what extent do you agree or disagree with the following statements?: A person’s health affects their financial security</t>
  </si>
  <si>
    <t>It would reduce the burden on the NHS</t>
  </si>
  <si>
    <t>It would improve wellbeing</t>
  </si>
  <si>
    <t>It would make people happier in general</t>
  </si>
  <si>
    <t>It would decrease reliance on welfare and social support systems</t>
  </si>
  <si>
    <t>It would help the economy grow</t>
  </si>
  <si>
    <t>It would enable people to take part in family and community life</t>
  </si>
  <si>
    <t>It would make the UK a more desirable place to live</t>
  </si>
  <si>
    <t>It would improve fairness and equality in society</t>
  </si>
  <si>
    <t>It would strengthen communities and social connections</t>
  </si>
  <si>
    <t>It would help create more jobs</t>
  </si>
  <si>
    <t>It would reduce crime rates and anti-social behaviour</t>
  </si>
  <si>
    <t>In your opinion, what would be the main benefits of improving the public’s health? Select up to three</t>
  </si>
  <si>
    <t xml:space="preserve"> Do you think improving the nation’s health should be a higher priority if it also helps achieve other government goals, such as boosting the economy or protecting the environment?</t>
  </si>
  <si>
    <t>Boosting people’s financial security</t>
  </si>
  <si>
    <t>Improving workforce productivity</t>
  </si>
  <si>
    <t>Allowing more people to work</t>
  </si>
  <si>
    <t>Reducing the risk of new infectious diseases from spreading</t>
  </si>
  <si>
    <t>Improving education outcomes (e.g. by increasing attendance at schools)</t>
  </si>
  <si>
    <t>Making society more fair and equal</t>
  </si>
  <si>
    <t>Aside from the direct benefits of improving the nation’s health - such as helping individuals live longer, healthier lives - which of the following do you believe are the greatest benefits of improving the nation’s health? Select up to three.</t>
  </si>
  <si>
    <t>It will not be possible to achieve this mission without improving the health of the nation</t>
  </si>
  <si>
    <t>It would be possible, but very challenging, to achieve this mission without improving the health of the nation</t>
  </si>
  <si>
    <t>Improving the health of the nation would help to achieve this mission, though other approaches would be more important</t>
  </si>
  <si>
    <t>Improving the health of the nation would not have any impact on achieving this mission</t>
  </si>
  <si>
    <t xml:space="preserve"> The Government has announced 5 missions, which include goals related to the economy, climate change, education, and crime, alongside healthcare. One of the Government’s missions is growing the economy (creating better-paying jobs and opportunities for businesses to thrive). In your view, how important would it be to improve the health of the nation in order to achieve this mission?</t>
  </si>
  <si>
    <t>BASE: Question randomly assigned to respondents</t>
  </si>
  <si>
    <t xml:space="preserve"> The Government has announced 5 missions, which include goals related to the economy, climate change, education, and crime, alongside healthcare. One of the Government’s missions is tackling climate change (achieving net zero emissions and developing sustainable energy solutions). In your view, how important would it be to improve the health of the nation in order to achieve this mission?</t>
  </si>
  <si>
    <t xml:space="preserve"> The Government has announced 5 missions, which include goals related to the economy, climate change, education, and crime, alongside healthcare. One of the Government’s missions is improving education (ensuring every child has access to a world-class education). In your view, how important would it be to improve the health of the nation in order to achieve this mission?</t>
  </si>
  <si>
    <t xml:space="preserve"> The Government has announced 5 missions, which include goals related to the economy, climate change, education, and crime, alongside healthcare. One of the Government’s missions is making communities safer (reducing crime and building a sense of security for everyone). In your view, how important would it be to improve the health of the nation in order to achieve this mission?</t>
  </si>
  <si>
    <t>Achieving this mission would greatly improve the health of the nation</t>
  </si>
  <si>
    <t>Achieving this mission would somewhat improve the health of the nation</t>
  </si>
  <si>
    <t>Achieving this mission would improve the health of the nation a little</t>
  </si>
  <si>
    <t>Achieving this mission would have no impact on the health of the nation</t>
  </si>
  <si>
    <t xml:space="preserve"> If the Government achieves its mission to grow the economy (creating better-paying jobs and opportunities for businesses to thrive), do you think this will improve the health of the nation?</t>
  </si>
  <si>
    <t>BASE: Split sample</t>
  </si>
  <si>
    <t xml:space="preserve"> If the Government achieves its mission to tackle climate change (achieving net zero emissions and developing sustainable energy solutions), do you think this will improve the health of the nation?</t>
  </si>
  <si>
    <t xml:space="preserve"> If the Government achieves its mission to improve education (ensuring every child has access to a world-class education), do you think this will improve the health of the nation?</t>
  </si>
  <si>
    <t xml:space="preserve">BASE: Question displayed when the  Question "The Government has announced 5 missions, which include goals related to the economy, climate change, education, and crime, alongside healthcare.One of the Governmentâ€™s missions is improving education (ensuring every child has access to a world-class education). In your view, how important would it be to improve the health of the nation in order to achieve this mission?" </t>
  </si>
  <si>
    <t xml:space="preserve"> If the Government achieves its mission to make communities safer (reducing crime and building a sense of security for everyone), do you think this will improve the health of the nation?</t>
  </si>
  <si>
    <t xml:space="preserve"> We should aim to improve the nation's health as it is important to have a healthy population in general</t>
  </si>
  <si>
    <t xml:space="preserve"> A healthy workforce is essential for a strong economy</t>
  </si>
  <si>
    <t xml:space="preserve"> Healthy people are more productive at work</t>
  </si>
  <si>
    <t xml:space="preserve"> Communities with better health have more opportunities to succeed</t>
  </si>
  <si>
    <t xml:space="preserve"> Investing in health programmes is a good way for the government to increase economic growth</t>
  </si>
  <si>
    <t xml:space="preserve"> These days, richer people tend to be healthier</t>
  </si>
  <si>
    <t>Grid Summary: To what extent do you agree with the following statements?</t>
  </si>
  <si>
    <t>To what extent do you agree with the following statements?: A healthy workforce is essential for a strong economy</t>
  </si>
  <si>
    <t>To what extent do you agree with the following statements?: Investing in health programmes is a good way for the government to increase economic growth</t>
  </si>
  <si>
    <t>To what extent do you agree with the following statements?: Healthy people are more productive at work</t>
  </si>
  <si>
    <t>To what extent do you agree with the following statements?: Communities with better health have more opportunities to succeed</t>
  </si>
  <si>
    <t>To what extent do you agree with the following statements?: These days, richer people tend to be healthier</t>
  </si>
  <si>
    <t>To what extent do you agree with the following statements?: We should aim to improve the nation's health as it is important to have a healthy population in general</t>
  </si>
  <si>
    <t xml:space="preserve"> People unable to work due to health concerns</t>
  </si>
  <si>
    <t xml:space="preserve"> People leaving the workforce because of long term health conditions</t>
  </si>
  <si>
    <t xml:space="preserve"> People taking sick-leave from work that would be preventable with better healthcare</t>
  </si>
  <si>
    <t xml:space="preserve"> People forcing themselves to go into work despite being ill</t>
  </si>
  <si>
    <t xml:space="preserve"> People being unable to get the help they need from the NHS to get back to work</t>
  </si>
  <si>
    <t>Much more common</t>
  </si>
  <si>
    <t>Somewhat more common</t>
  </si>
  <si>
    <t>This happens about as often today</t>
  </si>
  <si>
    <t>Somewhat less common</t>
  </si>
  <si>
    <t>Much less common</t>
  </si>
  <si>
    <t>Grid Summary: Which of the following do you think have become more or less common in the last 5 years?</t>
  </si>
  <si>
    <t>Which of the following do you think have become more or less common in the last 5 years?: People unable to work due to health concerns</t>
  </si>
  <si>
    <t>Which of the following do you think have become more or less common in the last 5 years?: People leaving the workforce because of long term health conditions</t>
  </si>
  <si>
    <t>Which of the following do you think have become more or less common in the last 5 years?: People taking sick-leave from work that would be preventable with better healthcare</t>
  </si>
  <si>
    <t>Which of the following do you think have become more or less common in the last 5 years?: People forcing themselves to go into work despite being ill</t>
  </si>
  <si>
    <t>Which of the following do you think have become more or less common in the last 5 years?: People being unable to get the help they need from the NHS to get back to work</t>
  </si>
  <si>
    <t>The physical health of the general population is severely limiting productivity</t>
  </si>
  <si>
    <t>The physical health of the general population is limiting productivity</t>
  </si>
  <si>
    <t>The physical health of the general population is slightly limiting productivity</t>
  </si>
  <si>
    <t>The physical health of the general population is not limiting productivity at all</t>
  </si>
  <si>
    <t>The physical health of the general population is severely limiting workforce productivity</t>
  </si>
  <si>
    <t>The physical health of the general population is limiting workforce productivity</t>
  </si>
  <si>
    <t>The physical health of the general population is slightly limiting workforce productivity</t>
  </si>
  <si>
    <t>The physical health of the general population is not limiting workforce productivity at all</t>
  </si>
  <si>
    <t xml:space="preserve"> Which of the following statements regarding the general population’s physical health comes closest to your view?Workforce productivity refers to the amount of work employees can get done within a given time.</t>
  </si>
  <si>
    <t>The mental health of the general population is severely limiting productivity</t>
  </si>
  <si>
    <t>The mental health of the general population is limiting productivity</t>
  </si>
  <si>
    <t>The mental health of the general population is slightly limiting productivity</t>
  </si>
  <si>
    <t>The mental health of the general population is not limiting productivity at all</t>
  </si>
  <si>
    <t>The mental health of the general population is severely limiting workforce productivity</t>
  </si>
  <si>
    <t>The mental health of the general population is limiting workforce productivity</t>
  </si>
  <si>
    <t>The mental health of the general population is slightly limiting workforce productivity</t>
  </si>
  <si>
    <t>The mental health of the general population is not limiting workforce productivity at all</t>
  </si>
  <si>
    <t xml:space="preserve"> And which of the following statements regarding the general population’s mental health comes closest to your view?Workforce productivity refers to the amount of work employees can get done within a given time.</t>
  </si>
  <si>
    <t xml:space="preserve"> More government support is needed for people with complex health conditions to stay in or return to work</t>
  </si>
  <si>
    <t xml:space="preserve"> Employers should be required to implement healthy employment standards (e.g. increasing the duration of minimum uninterrupted rest breaks for workers) to promote well-being at work</t>
  </si>
  <si>
    <t>To what extent do you agree with the following statements?: Employers should be required to implement healthy employment standards (e.g. increasing the duration of minimum uninterrupted rest breaks for workers) to promote well-being at work</t>
  </si>
  <si>
    <t>To what extent do you agree with the following statements?: More government support is needed for people with complex health conditions to stay in or return to work</t>
  </si>
  <si>
    <t>Yes, definitely</t>
  </si>
  <si>
    <t>Yes, somewhat</t>
  </si>
  <si>
    <t>No, not really</t>
  </si>
  <si>
    <t>No, not at all</t>
  </si>
  <si>
    <t xml:space="preserve"> Do you think the government should prioritise workplace health as part of its healthcare strategy?</t>
  </si>
  <si>
    <t xml:space="preserve"> Increasing the use of Fair Work Charters, where employers publicly commit to taking steps to building fair working environments (e.g. ensuring employees are involved in decision-making processes for their companies)</t>
  </si>
  <si>
    <t xml:space="preserve"> Requiring employers to offer flexible working practices to improve employee health</t>
  </si>
  <si>
    <t xml:space="preserve"> Allowing individuals with a long-term health problem to keep their disability benefit if returning to employment doesn’t work out, to encourage them to look for work</t>
  </si>
  <si>
    <t xml:space="preserve"> Increasing the minimum pay employees are entitled to receive when they’re off sick and making it easier to claim, so they’re better supported during illness</t>
  </si>
  <si>
    <t>Strongly support</t>
  </si>
  <si>
    <t>Somewhat support</t>
  </si>
  <si>
    <t>Neither support nor oppose</t>
  </si>
  <si>
    <t>Somewhat oppose</t>
  </si>
  <si>
    <t>Strongly oppose</t>
  </si>
  <si>
    <t>Total Support:</t>
  </si>
  <si>
    <t>Total Oppose:</t>
  </si>
  <si>
    <t>Grid Summary: To what extent would you support the following policies?</t>
  </si>
  <si>
    <t>To what extent would you support the following policies?: Increasing the minimum pay employees are entitled to receive when they’re off sick and making it easier to claim, so they’re better supported during illness</t>
  </si>
  <si>
    <t>To what extent would you support the following policies?: Allowing individuals with a long-term health problem to keep their disability benefit if returning to employment doesn’t work out, to encourage them to look for work</t>
  </si>
  <si>
    <t>To what extent would you support the following policies?: Requiring employers to offer flexible working practices to improve employee health</t>
  </si>
  <si>
    <t>To what extent would you support the following policies?: Increasing the use of Fair Work Charters, where employers publicly commit to taking steps to building fair working environments (e.g. ensuring employees are involved in decision-making processes for their companies)</t>
  </si>
  <si>
    <t>Extremely important</t>
  </si>
  <si>
    <t>Very important</t>
  </si>
  <si>
    <t>Moderately important</t>
  </si>
  <si>
    <t>Slightly important</t>
  </si>
  <si>
    <t>Not at all important</t>
  </si>
  <si>
    <t xml:space="preserve"> How important do you think it is for employees to have the legal right to disconnect from work communications outside office hours?</t>
  </si>
  <si>
    <t xml:space="preserve"> Access to green spaces is essential for a healthy population</t>
  </si>
  <si>
    <t xml:space="preserve"> Healthier high streets and supermarkets (e.g. with incentives for healthy products) are essential for improving the health of the nation</t>
  </si>
  <si>
    <t>To what extent do you agree with the following statements?: Access to green spaces is essential for a healthy population</t>
  </si>
  <si>
    <t>To what extent do you agree with the following statements?: Healthier high streets and supermarkets (e.g. with incentives for healthy products) are essential for improving the health of the nation</t>
  </si>
  <si>
    <t xml:space="preserve"> Higher housing standards for landlords to ensure better living conditions for tenants</t>
  </si>
  <si>
    <t xml:space="preserve"> Greater government investment in community infrastructure e.g. youth centres, leisure facilities</t>
  </si>
  <si>
    <t xml:space="preserve"> More government investment into early childhood development programmes like Sure Start or family hubs to support families</t>
  </si>
  <si>
    <t xml:space="preserve"> Stricter advertising restrictions on unhealthy products (e.g. junk food) in public spaces</t>
  </si>
  <si>
    <t xml:space="preserve"> Free school meals for all children in state-funded schools</t>
  </si>
  <si>
    <t xml:space="preserve"> Extending smoking bans to more public spaces, such as outdoor dining areas or parks</t>
  </si>
  <si>
    <t xml:space="preserve"> Removing the two child benefit cap, which limits child tax credit and universal credit payments to the first two children in a family, to reduce childhood poverty</t>
  </si>
  <si>
    <t>To what extent would you support the following policies?: Greater government investment in community infrastructure e.g. youth centres, leisure facilities</t>
  </si>
  <si>
    <t>To what extent would you support the following policies?: Stricter advertising restrictions on unhealthy products (e.g. junk food) in public spaces</t>
  </si>
  <si>
    <t>To what extent would you support the following policies?: Extending smoking bans to more public spaces, such as outdoor dining areas or parks</t>
  </si>
  <si>
    <t>To what extent would you support the following policies?: Higher housing standards for landlords to ensure better living conditions for tenants</t>
  </si>
  <si>
    <t>To what extent would you support the following policies?: More government investment into early childhood development programmes like Sure Start or family hubs to support families</t>
  </si>
  <si>
    <t>To what extent would you support the following policies?: Free school meals for all children in state-funded schools</t>
  </si>
  <si>
    <t>To what extent would you support the following policies?: Removing the two child benefit cap, which limits child tax credit and universal credit payments to the first two children in a family, to reduce childhood poverty</t>
  </si>
  <si>
    <t>Damp and mould in properties</t>
  </si>
  <si>
    <t>Inadequate mental health support services</t>
  </si>
  <si>
    <t>Limited availability of nutritious and affordable food</t>
  </si>
  <si>
    <t>High levels of air pollution in residential areas</t>
  </si>
  <si>
    <t>Lack of access to green space outside of properties e.g. public parks</t>
  </si>
  <si>
    <t>Lack of access to public transport</t>
  </si>
  <si>
    <t>Overcrowding in properties</t>
  </si>
  <si>
    <t>Lack of access to sports centres e.g. swimming pools, football pitches</t>
  </si>
  <si>
    <t>Lack of access to outdoor space within properties e.g. gardens</t>
  </si>
  <si>
    <t>Which of the following, if any, do you think the national government should take action to address? Select up to three of the following</t>
  </si>
  <si>
    <t>Entirely the parents' responsibility</t>
  </si>
  <si>
    <t>Mostly the parents' responsibility</t>
  </si>
  <si>
    <t>The responsibility should be equally shared</t>
  </si>
  <si>
    <t>Mostly the responsibility of schools/government</t>
  </si>
  <si>
    <t>Entirely the responsibility of schools/government</t>
  </si>
  <si>
    <t>Entirely the responsibility of parents</t>
  </si>
  <si>
    <t>Mostly the responsibility of parents</t>
  </si>
  <si>
    <t xml:space="preserve"> How much responsibility should parents have compared to schools or the government in addressing the health of children in the UK?</t>
  </si>
  <si>
    <t xml:space="preserve"> Child obesity and poor nutrition pose a significant threat to the nation’s overall health</t>
  </si>
  <si>
    <t xml:space="preserve"> Reducing childhood poverty should be a government priority to improve long-term health outcomes</t>
  </si>
  <si>
    <t xml:space="preserve"> Government should play a greater role in promoting healthy eating through stricter school nutrition standards</t>
  </si>
  <si>
    <t xml:space="preserve"> The two-child benefit cap - which limits certain benefits to the first two children in a family - should be removed to reduce childhood poverty</t>
  </si>
  <si>
    <t>To what extent do you agree with the following statements?: Child obesity and poor nutrition pose a significant threat to the nation’s overall health</t>
  </si>
  <si>
    <t>To what extent do you agree with the following statements?: Government should play a greater role in promoting healthy eating through stricter school nutrition standards</t>
  </si>
  <si>
    <t>To what extent do you agree with the following statements?: Reducing childhood poverty should be a government priority to improve long-term health outcomes</t>
  </si>
  <si>
    <t>To what extent do you agree with the following statements?: The two-child benefit cap - which limits certain benefits to the first two children in a family - should be removed to reduce childhood poverty</t>
  </si>
  <si>
    <t>Support</t>
  </si>
  <si>
    <t>Oppose</t>
  </si>
  <si>
    <t xml:space="preserve"> Improving the nation’s health would boost economic prosperity by reducing healthcare costs and improving workforce productivity. To what extent would you support or oppose increasing government spending on initiatives to improve the health of the nation?</t>
  </si>
  <si>
    <t xml:space="preserve"> Improving the nation’s health would benefit overall health outcomes and quality of life for the population. To what extent would you support or oppose increasing government spending on initiatives to improve the health of the nation?</t>
  </si>
  <si>
    <t xml:space="preserve"> Improving the nation’s health is the best way to boost economic prosperity and workforce productivity.</t>
  </si>
  <si>
    <t xml:space="preserve"> Improving the nation’s health is the best way to improve the quality of life of the population.</t>
  </si>
  <si>
    <t xml:space="preserve"> There are better ways to boost economic prosperity and workforce productivity than improving the nation’s health.</t>
  </si>
  <si>
    <t xml:space="preserve"> There are better ways to improve the quality of life of the population than improving the nation’s health.</t>
  </si>
  <si>
    <t>Not very important</t>
  </si>
  <si>
    <t>Not important at all</t>
  </si>
  <si>
    <t xml:space="preserve"> Healthy people are more productive at work than those who are unhealthy. With this in mind, in your view, how important is it that the government improves the overall health of the nation?</t>
  </si>
  <si>
    <t xml:space="preserve"> Good levels of national health would reduce costs for business and taxpayers. With this in mind, in your view, how important is it that the government improves the overall health of the nation?</t>
  </si>
  <si>
    <t xml:space="preserve"> Improving the nation’s health would create a stronger economy for everyone. With this in mind, in your view, how important is it that the government improves the overall health of the nation?</t>
  </si>
  <si>
    <t xml:space="preserve"> Communities with better health have more opportunities to succeed. With this in mind, in your view, how important is it that the government improves the overall health of the nation?</t>
  </si>
  <si>
    <t xml:space="preserve"> To what extent do you agree with the following statement? We should aim to improve the nation’s health as it makes people more productive at work.</t>
  </si>
  <si>
    <t xml:space="preserve"> To what extent do you agree with the following statement? We should aim to improve the nation’s health as it reduces costs for businesses and taxpayers.</t>
  </si>
  <si>
    <t xml:space="preserve"> To what extent do you agree with the following statement? We should aim to improve the nation’s health as it creates a stronger economy for everyone</t>
  </si>
  <si>
    <t xml:space="preserve"> To what extent do you agree with the following statement? We should aim to improve the nation’s health as it gives communities more opportunities to succeed.</t>
  </si>
  <si>
    <t>Full Results</t>
  </si>
  <si>
    <t xml:space="preserve">Have responsibility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</si>
</sst>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sz val="11"/>
      <name val="Calibri"/>
      <family val="2"/>
    </font>
    <font>
      <sz val="11"/>
      <name val="Calibri"/>
      <family val="2"/>
      <scheme val="minor"/>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9" fontId="8" fillId="0" borderId="1" xfId="0" applyNumberFormat="1" applyFont="1" applyBorder="1"/>
    <xf numFmtId="9" fontId="0" fillId="0" borderId="0" xfId="0" applyNumberFormat="1"/>
    <xf numFmtId="2" fontId="0" fillId="0" borderId="0" xfId="0" applyNumberFormat="1"/>
    <xf numFmtId="10" fontId="0" fillId="0" borderId="0" xfId="0" applyNumberFormat="1"/>
    <xf numFmtId="164" fontId="0" fillId="0" borderId="0" xfId="0" applyNumberForma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xf numFmtId="0" fontId="12" fillId="0" borderId="1" xfId="0" applyFont="1" applyBorder="1" applyAlignment="1">
      <alignment horizontal="center" vertical="center"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5.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6.bin"/></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7.bin"/></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30" t="s">
        <v>0</v>
      </c>
      <c r="G7" s="31"/>
      <c r="H7" s="31"/>
      <c r="I7" s="31"/>
      <c r="J7" s="31"/>
      <c r="K7" s="31"/>
      <c r="L7" s="31"/>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2010</v>
      </c>
    </row>
    <row r="14" spans="6:12" ht="18" x14ac:dyDescent="0.35">
      <c r="F14" s="2"/>
    </row>
    <row r="15" spans="6:12" ht="18" x14ac:dyDescent="0.35">
      <c r="F15" s="2"/>
    </row>
    <row r="16" spans="6:12" ht="18" x14ac:dyDescent="0.35">
      <c r="F16" s="2" t="s">
        <v>8</v>
      </c>
    </row>
    <row r="17" spans="6:13" ht="49.95" customHeight="1" x14ac:dyDescent="0.3">
      <c r="F17" s="32" t="s">
        <v>9</v>
      </c>
      <c r="G17" s="31"/>
      <c r="H17" s="31"/>
      <c r="I17" s="31"/>
      <c r="J17" s="31"/>
      <c r="K17" s="31"/>
      <c r="L17" s="31"/>
      <c r="M17" s="31"/>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38"/>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 Thinking about your local area where you live, would you say it is generally getting better, getting worse, or staying about the same?")</f>
        <v xml:space="preserve"> Thinking about your local area where you live, would you say it is generally getting better, getting worse, or staying about the same?</v>
      </c>
      <c r="E9" s="14" t="str">
        <f>HYPERLINK("#'Full Results'!A11", "11")</f>
        <v>11</v>
      </c>
      <c r="F9" t="s">
        <v>98</v>
      </c>
    </row>
    <row r="10" spans="3:6" x14ac:dyDescent="0.3">
      <c r="C10">
        <v>2</v>
      </c>
      <c r="D10" s="8" t="str">
        <f>HYPERLINK("#'Table 2'!A1", " Do you currently have any ongoing health conditions or chronic illnesses that have lasted for longer than 6 months?")</f>
        <v xml:space="preserve"> Do you currently have any ongoing health conditions or chronic illnesses that have lasted for longer than 6 months?</v>
      </c>
      <c r="E10" s="14" t="str">
        <f>HYPERLINK("#'Full Results'!A20", "20")</f>
        <v>20</v>
      </c>
      <c r="F10" t="s">
        <v>98</v>
      </c>
    </row>
    <row r="11" spans="3:6" x14ac:dyDescent="0.3">
      <c r="C11">
        <v>3</v>
      </c>
      <c r="D11" s="8" t="str">
        <f>HYPERLINK("#'Table 3'!A1", " Are you currently covered by a private healthcare plan, either through your employer or one that you personally pay for?")</f>
        <v xml:space="preserve"> Are you currently covered by a private healthcare plan, either through your employer or one that you personally pay for?</v>
      </c>
      <c r="E11" s="14" t="str">
        <f>HYPERLINK("#'Full Results'!A26", "26")</f>
        <v>26</v>
      </c>
      <c r="F11" t="s">
        <v>98</v>
      </c>
    </row>
    <row r="12" spans="3:6" x14ac:dyDescent="0.3">
      <c r="C12">
        <v>4</v>
      </c>
      <c r="D12" s="8" t="str">
        <f>HYPERLINK("#'Table 4'!A1", " How would you describe your physical health at the moment?")</f>
        <v xml:space="preserve"> How would you describe your physical health at the moment?</v>
      </c>
      <c r="E12" s="14" t="str">
        <f>HYPERLINK("#'Full Results'!A32", "32")</f>
        <v>32</v>
      </c>
      <c r="F12" t="s">
        <v>98</v>
      </c>
    </row>
    <row r="13" spans="3:6" x14ac:dyDescent="0.3">
      <c r="C13">
        <v>5</v>
      </c>
      <c r="D13" s="8" t="str">
        <f>HYPERLINK("#'Table 5'!A1", " How would you describe your mental health at the moment?")</f>
        <v xml:space="preserve"> How would you describe your mental health at the moment?</v>
      </c>
      <c r="E13" s="14" t="str">
        <f>HYPERLINK("#'Full Results'!A41", "41")</f>
        <v>41</v>
      </c>
      <c r="F13" t="s">
        <v>98</v>
      </c>
    </row>
    <row r="14" spans="3:6" x14ac:dyDescent="0.3">
      <c r="C14">
        <v>6</v>
      </c>
      <c r="D14" s="8" t="str">
        <f>HYPERLINK("#'Table 6'!A1", " Do you consider yourself to be of a healthy weight?")</f>
        <v xml:space="preserve"> Do you consider yourself to be of a healthy weight?</v>
      </c>
      <c r="E14" s="14" t="str">
        <f>HYPERLINK("#'Full Results'!A50", "50")</f>
        <v>50</v>
      </c>
      <c r="F14" t="s">
        <v>98</v>
      </c>
    </row>
    <row r="15" spans="3:6" x14ac:dyDescent="0.3">
      <c r="C15">
        <v>7</v>
      </c>
      <c r="D15" s="8" t="str">
        <f>HYPERLINK("#'Table 7'!A1", " How healthy do you consider your own diet to be?")</f>
        <v xml:space="preserve"> How healthy do you consider your own diet to be?</v>
      </c>
      <c r="E15" s="14" t="str">
        <f>HYPERLINK("#'Full Results'!A57", "57")</f>
        <v>57</v>
      </c>
      <c r="F15" t="s">
        <v>98</v>
      </c>
    </row>
    <row r="16" spans="3:6" x14ac:dyDescent="0.3">
      <c r="C16">
        <v>8</v>
      </c>
      <c r="D16" s="8" t="str">
        <f>HYPERLINK("#'Table 8'!A1", " Thinking back over your whole life, have you ever been a 'smoker' or a 'vaper'? By this, we mean someone who has, at some point in their life, regularly smoked a cigarette or a vape.By regularly, we mean smoking cigarettes or a vape at least mul...")</f>
        <v xml:space="preserve"> Thinking back over your whole life, have you ever been a 'smoker' or a 'vaper'? By this, we mean someone who has, at some point in their life, regularly smoked a cigarette or a vape.By regularly, we mean smoking cigarettes or a vape at least mul...</v>
      </c>
      <c r="E16" s="14" t="str">
        <f>HYPERLINK("#'Full Results'!A66", "66")</f>
        <v>66</v>
      </c>
      <c r="F16" t="s">
        <v>98</v>
      </c>
    </row>
    <row r="17" spans="3:6" x14ac:dyDescent="0.3">
      <c r="C17">
        <v>9</v>
      </c>
      <c r="D17" s="8" t="str">
        <f>HYPERLINK("#'Table 9'!A1", " Thinking about your typical week, how many units of alcohol would you say you consume on average?One unit of alcohol is roughly equivalent to half a pint of beer, a small glass of wine (125ml), or a single measure of spirits (25ml).")</f>
        <v xml:space="preserve"> Thinking about your typical week, how many units of alcohol would you say you consume on average?One unit of alcohol is roughly equivalent to half a pint of beer, a small glass of wine (125ml), or a single measure of spirits (25ml).</v>
      </c>
      <c r="E17" s="14" t="str">
        <f>HYPERLINK("#'Full Results'!A73", "73")</f>
        <v>73</v>
      </c>
      <c r="F17" t="s">
        <v>98</v>
      </c>
    </row>
    <row r="18" spans="3:6" x14ac:dyDescent="0.3">
      <c r="C18">
        <v>10</v>
      </c>
      <c r="D18" s="8" t="str">
        <f>HYPERLINK("#'Table 10'!A1", " Regardless of whether you consider your general health to be good, bad or reasonable at the moment, do you think you need to try to live more healthily? ")</f>
        <v xml:space="preserve"> Regardless of whether you consider your general health to be good, bad or reasonable at the moment, do you think you need to try to live more healthily? </v>
      </c>
      <c r="E18" s="14" t="str">
        <f>HYPERLINK("#'Full Results'!A85", "85")</f>
        <v>85</v>
      </c>
      <c r="F18" t="s">
        <v>98</v>
      </c>
    </row>
    <row r="19" spans="3:6" x14ac:dyDescent="0.3">
      <c r="C19">
        <v>11</v>
      </c>
      <c r="D19" s="8" t="str">
        <f>HYPERLINK("#'Table 11'!A1", " Do you think people in your local area generally have better or worse levels of physical health compared to other areas of the UK?")</f>
        <v xml:space="preserve"> Do you think people in your local area generally have better or worse levels of physical health compared to other areas of the UK?</v>
      </c>
      <c r="E19" s="14" t="str">
        <f>HYPERLINK("#'Full Results'!A91", "91")</f>
        <v>91</v>
      </c>
      <c r="F19" t="s">
        <v>98</v>
      </c>
    </row>
    <row r="20" spans="3:6" x14ac:dyDescent="0.3">
      <c r="C20">
        <v>12</v>
      </c>
      <c r="D20" s="8" t="str">
        <f>HYPERLINK("#'Table 12'!A1", " Now thinking about the country as a whole, do you think people generally have better or worse levels of physical health compared to most other developed countries in the world?")</f>
        <v xml:space="preserve"> Now thinking about the country as a whole, do you think people generally have better or worse levels of physical health compared to most other developed countries in the world?</v>
      </c>
      <c r="E20" s="14" t="str">
        <f>HYPERLINK("#'Full Results'!A100", "100")</f>
        <v>100</v>
      </c>
      <c r="F20" t="s">
        <v>98</v>
      </c>
    </row>
    <row r="21" spans="3:6" x14ac:dyDescent="0.3">
      <c r="C21">
        <v>13</v>
      </c>
      <c r="D21" s="8" t="str">
        <f>HYPERLINK("#'Table 13'!A1", " And thinking about the country as a whole, do you think people generally have better or worse levels of mental health compared to most other developed countries in the world?")</f>
        <v xml:space="preserve"> And thinking about the country as a whole, do you think people generally have better or worse levels of mental health compared to most other developed countries in the world?</v>
      </c>
      <c r="E21" s="14" t="str">
        <f>HYPERLINK("#'Full Results'!A109", "109")</f>
        <v>109</v>
      </c>
      <c r="F21" t="s">
        <v>98</v>
      </c>
    </row>
    <row r="22" spans="3:6" x14ac:dyDescent="0.3">
      <c r="C22">
        <v>14</v>
      </c>
      <c r="D22" s="8" t="str">
        <f>HYPERLINK("#'Table 14'!A1", " And would you say that levels of physical health in the UK have gotten better or worse in the past 10 years?")</f>
        <v xml:space="preserve"> And would you say that levels of physical health in the UK have gotten better or worse in the past 10 years?</v>
      </c>
      <c r="E22" s="14" t="str">
        <f>HYPERLINK("#'Full Results'!A118", "118")</f>
        <v>118</v>
      </c>
      <c r="F22" t="s">
        <v>98</v>
      </c>
    </row>
    <row r="23" spans="3:6" x14ac:dyDescent="0.3">
      <c r="C23">
        <v>15</v>
      </c>
      <c r="D23" s="8" t="str">
        <f>HYPERLINK("#'Table 15'!A1", " Which of the following comes closest to your view? Please select the option which comes closest to your view, even if neither is exactly right")</f>
        <v xml:space="preserve"> Which of the following comes closest to your view? Please select the option which comes closest to your view, even if neither is exactly right</v>
      </c>
      <c r="E23" s="14" t="str">
        <f>HYPERLINK("#'Full Results'!A127", "127")</f>
        <v>127</v>
      </c>
      <c r="F23" t="s">
        <v>98</v>
      </c>
    </row>
    <row r="24" spans="3:6" x14ac:dyDescent="0.3">
      <c r="C24">
        <v>16</v>
      </c>
      <c r="D24" s="8" t="str">
        <f>HYPERLINK("#'Table 16'!A1", "Grid Summary: How much responsibility, if any, do you think that each of the following have for ensuring that people generally stay healthy?")</f>
        <v>Grid Summary: How much responsibility, if any, do you think that each of the following have for ensuring that people generally stay healthy?</v>
      </c>
      <c r="E24" s="7"/>
      <c r="F24" t="s">
        <v>98</v>
      </c>
    </row>
    <row r="25" spans="3:6" x14ac:dyDescent="0.3">
      <c r="C25">
        <v>17</v>
      </c>
      <c r="D25" s="8" t="str">
        <f>HYPERLINK("#'Table 17'!A1", "How much responsibility, if any, do you think that each of the following have for ensuring that people generally stay healthy?: The NHS")</f>
        <v>How much responsibility, if any, do you think that each of the following have for ensuring that people generally stay healthy?: The NHS</v>
      </c>
      <c r="E25" s="14" t="str">
        <f>HYPERLINK("#'Full Results'!A135", "135")</f>
        <v>135</v>
      </c>
      <c r="F25" t="s">
        <v>98</v>
      </c>
    </row>
    <row r="26" spans="3:6" x14ac:dyDescent="0.3">
      <c r="C26">
        <v>18</v>
      </c>
      <c r="D26" s="8" t="str">
        <f>HYPERLINK("#'Table 18'!A1", "How much responsibility, if any, do you think that each of the following have for ensuring that people generally stay healthy?: National Government")</f>
        <v>How much responsibility, if any, do you think that each of the following have for ensuring that people generally stay healthy?: National Government</v>
      </c>
      <c r="E26" s="14" t="str">
        <f>HYPERLINK("#'Full Results'!A142", "142")</f>
        <v>142</v>
      </c>
      <c r="F26" t="s">
        <v>98</v>
      </c>
    </row>
    <row r="27" spans="3:6" x14ac:dyDescent="0.3">
      <c r="C27">
        <v>19</v>
      </c>
      <c r="D27" s="8" t="str">
        <f>HYPERLINK("#'Table 19'!A1", "How much responsibility, if any, do you think that each of the following have for ensuring that people generally stay healthy?: Local authorities")</f>
        <v>How much responsibility, if any, do you think that each of the following have for ensuring that people generally stay healthy?: Local authorities</v>
      </c>
      <c r="E27" s="14" t="str">
        <f>HYPERLINK("#'Full Results'!A149", "149")</f>
        <v>149</v>
      </c>
      <c r="F27" t="s">
        <v>98</v>
      </c>
    </row>
    <row r="28" spans="3:6" x14ac:dyDescent="0.3">
      <c r="C28">
        <v>20</v>
      </c>
      <c r="D28" s="8" t="str">
        <f>HYPERLINK("#'Table 20'!A1", "How much responsibility, if any, do you think that each of the following have for ensuring that people generally stay healthy?: The individual")</f>
        <v>How much responsibility, if any, do you think that each of the following have for ensuring that people generally stay healthy?: The individual</v>
      </c>
      <c r="E28" s="14" t="str">
        <f>HYPERLINK("#'Full Results'!A156", "156")</f>
        <v>156</v>
      </c>
      <c r="F28" t="s">
        <v>98</v>
      </c>
    </row>
    <row r="29" spans="3:6" x14ac:dyDescent="0.3">
      <c r="C29">
        <v>21</v>
      </c>
      <c r="D29" s="8" t="str">
        <f>HYPERLINK("#'Table 21'!A1", "How much responsibility, if any, do you think that each of the following have for ensuring that people generally stay healthy?: The food and drinks industry")</f>
        <v>How much responsibility, if any, do you think that each of the following have for ensuring that people generally stay healthy?: The food and drinks industry</v>
      </c>
      <c r="E29" s="14" t="str">
        <f>HYPERLINK("#'Full Results'!A163", "163")</f>
        <v>163</v>
      </c>
      <c r="F29" t="s">
        <v>98</v>
      </c>
    </row>
    <row r="30" spans="3:6" x14ac:dyDescent="0.3">
      <c r="C30">
        <v>22</v>
      </c>
      <c r="D30" s="8" t="str">
        <f>HYPERLINK("#'Table 22'!A1", "How much responsibility, if any, do you think that each of the following have for ensuring that people generally stay healthy?: Employers")</f>
        <v>How much responsibility, if any, do you think that each of the following have for ensuring that people generally stay healthy?: Employers</v>
      </c>
      <c r="E30" s="14" t="str">
        <f>HYPERLINK("#'Full Results'!A170", "170")</f>
        <v>170</v>
      </c>
      <c r="F30" t="s">
        <v>98</v>
      </c>
    </row>
    <row r="31" spans="3:6" x14ac:dyDescent="0.3">
      <c r="C31">
        <v>23</v>
      </c>
      <c r="D31" s="8" t="str">
        <f>HYPERLINK("#'Table 23'!A1", "Grid Summary: And how much of an impact do you think the following have on people's health in the UK, regardless of their responsibility for maintaining the nation’s general health?")</f>
        <v>Grid Summary: And how much of an impact do you think the following have on people's health in the UK, regardless of their responsibility for maintaining the nation’s general health?</v>
      </c>
      <c r="E31" s="7"/>
      <c r="F31" t="s">
        <v>98</v>
      </c>
    </row>
    <row r="32" spans="3:6" x14ac:dyDescent="0.3">
      <c r="C32">
        <v>24</v>
      </c>
      <c r="D32" s="8" t="str">
        <f>HYPERLINK("#'Table 24'!A1", "And how much of an impact do you think the following have on people's health in the UK, regardless of their responsibility for maintaining the nation’s general health?: The UK government")</f>
        <v>And how much of an impact do you think the following have on people's health in the UK, regardless of their responsibility for maintaining the nation’s general health?: The UK government</v>
      </c>
      <c r="E32" s="14" t="str">
        <f>HYPERLINK("#'Full Results'!A177", "177")</f>
        <v>177</v>
      </c>
      <c r="F32" t="s">
        <v>98</v>
      </c>
    </row>
    <row r="33" spans="3:6" x14ac:dyDescent="0.3">
      <c r="C33">
        <v>25</v>
      </c>
      <c r="D33" s="8" t="str">
        <f>HYPERLINK("#'Table 25'!A1", "And how much of an impact do you think the following have on people's health in the UK, regardless of their responsibility for maintaining the nation’s general health?: Local government authorities")</f>
        <v>And how much of an impact do you think the following have on people's health in the UK, regardless of their responsibility for maintaining the nation’s general health?: Local government authorities</v>
      </c>
      <c r="E33" s="14" t="str">
        <f>HYPERLINK("#'Full Results'!A185", "185")</f>
        <v>185</v>
      </c>
      <c r="F33" t="s">
        <v>98</v>
      </c>
    </row>
    <row r="34" spans="3:6" x14ac:dyDescent="0.3">
      <c r="C34">
        <v>26</v>
      </c>
      <c r="D34" s="8" t="str">
        <f>HYPERLINK("#'Table 26'!A1", "And how much of an impact do you think the following have on people's health in the UK, regardless of their responsibility for maintaining the nation’s general health?: Individuals themselves")</f>
        <v>And how much of an impact do you think the following have on people's health in the UK, regardless of their responsibility for maintaining the nation’s general health?: Individuals themselves</v>
      </c>
      <c r="E34" s="14" t="str">
        <f>HYPERLINK("#'Full Results'!A193", "193")</f>
        <v>193</v>
      </c>
      <c r="F34" t="s">
        <v>98</v>
      </c>
    </row>
    <row r="35" spans="3:6" x14ac:dyDescent="0.3">
      <c r="C35">
        <v>27</v>
      </c>
      <c r="D35" s="8" t="str">
        <f>HYPERLINK("#'Table 27'!A1", "And how much of an impact do you think the following have on people's health in the UK, regardless of their responsibility for maintaining the nation’s general health?: Restaurants and fast food outlets")</f>
        <v>And how much of an impact do you think the following have on people's health in the UK, regardless of their responsibility for maintaining the nation’s general health?: Restaurants and fast food outlets</v>
      </c>
      <c r="E35" s="14" t="str">
        <f>HYPERLINK("#'Full Results'!A201", "201")</f>
        <v>201</v>
      </c>
      <c r="F35" t="s">
        <v>98</v>
      </c>
    </row>
    <row r="36" spans="3:6" x14ac:dyDescent="0.3">
      <c r="C36">
        <v>28</v>
      </c>
      <c r="D36" s="8" t="str">
        <f>HYPERLINK("#'Table 28'!A1", "And how much of an impact do you think the following have on people's health in the UK, regardless of their responsibility for maintaining the nation’s general health?: Supermarkets, food retailers and food and drink producers")</f>
        <v>And how much of an impact do you think the following have on people's health in the UK, regardless of their responsibility for maintaining the nation’s general health?: Supermarkets, food retailers and food and drink producers</v>
      </c>
      <c r="E36" s="14" t="str">
        <f>HYPERLINK("#'Full Results'!A209", "209")</f>
        <v>209</v>
      </c>
      <c r="F36" t="s">
        <v>98</v>
      </c>
    </row>
    <row r="37" spans="3:6" x14ac:dyDescent="0.3">
      <c r="C37">
        <v>29</v>
      </c>
      <c r="D37" s="8" t="str">
        <f>HYPERLINK("#'Table 29'!A1", "And how much of an impact do you think the following have on people's health in the UK, regardless of their responsibility for maintaining the nation’s general health?: Employers")</f>
        <v>And how much of an impact do you think the following have on people's health in the UK, regardless of their responsibility for maintaining the nation’s general health?: Employers</v>
      </c>
      <c r="E37" s="14" t="str">
        <f>HYPERLINK("#'Full Results'!A217", "217")</f>
        <v>217</v>
      </c>
      <c r="F37" t="s">
        <v>98</v>
      </c>
    </row>
    <row r="38" spans="3:6" x14ac:dyDescent="0.3">
      <c r="C38">
        <v>30</v>
      </c>
      <c r="D38" s="8" t="str">
        <f>HYPERLINK("#'Table 30'!A1", "And how much of an impact do you think the following have on people's health in the UK, regardless of their responsibility for maintaining the nation’s general health?: Companies that create and sell everyday products and services other than food...")</f>
        <v>And how much of an impact do you think the following have on people's health in the UK, regardless of their responsibility for maintaining the nation’s general health?: Companies that create and sell everyday products and services other than food...</v>
      </c>
      <c r="E38" s="14" t="str">
        <f>HYPERLINK("#'Full Results'!A225", "225")</f>
        <v>225</v>
      </c>
      <c r="F38" t="s">
        <v>98</v>
      </c>
    </row>
    <row r="39" spans="3:6" x14ac:dyDescent="0.3">
      <c r="C39">
        <v>31</v>
      </c>
      <c r="D39" s="8" t="str">
        <f>HYPERLINK("#'Table 31'!A1", "And how much of an impact do you think the following have on people's health in the UK, regardless of their responsibility for maintaining the nation’s general health?: Healthcare providers (e.g. NHS, private healthcare)")</f>
        <v>And how much of an impact do you think the following have on people's health in the UK, regardless of their responsibility for maintaining the nation’s general health?: Healthcare providers (e.g. NHS, private healthcare)</v>
      </c>
      <c r="E39" s="14" t="str">
        <f>HYPERLINK("#'Full Results'!A233", "233")</f>
        <v>233</v>
      </c>
      <c r="F39" t="s">
        <v>98</v>
      </c>
    </row>
    <row r="40" spans="3:6" x14ac:dyDescent="0.3">
      <c r="C40">
        <v>32</v>
      </c>
      <c r="D40" s="8" t="str">
        <f>HYPERLINK("#'Table 32'!A1", "And how much of an impact do you think the following have on people's health in the UK, regardless of their responsibility for maintaining the nation’s general health?: Non-profit organisations and charities")</f>
        <v>And how much of an impact do you think the following have on people's health in the UK, regardless of their responsibility for maintaining the nation’s general health?: Non-profit organisations and charities</v>
      </c>
      <c r="E40" s="14" t="str">
        <f>HYPERLINK("#'Full Results'!A241", "241")</f>
        <v>241</v>
      </c>
      <c r="F40" t="s">
        <v>98</v>
      </c>
    </row>
    <row r="41" spans="3:6" x14ac:dyDescent="0.3">
      <c r="C41">
        <v>33</v>
      </c>
      <c r="D41" s="8" t="str">
        <f>HYPERLINK("#'Table 33'!A1", "And how much of an impact do you think the following have on people's health in the UK, regardless of their responsibility for maintaining the nation’s general health?: Educational institutions (e.g. schools, universities)")</f>
        <v>And how much of an impact do you think the following have on people's health in the UK, regardless of their responsibility for maintaining the nation’s general health?: Educational institutions (e.g. schools, universities)</v>
      </c>
      <c r="E41" s="14" t="str">
        <f>HYPERLINK("#'Full Results'!A249", "249")</f>
        <v>249</v>
      </c>
      <c r="F41" t="s">
        <v>98</v>
      </c>
    </row>
    <row r="42" spans="3:6" x14ac:dyDescent="0.3">
      <c r="C42">
        <v>34</v>
      </c>
      <c r="D42" s="8" t="str">
        <f>HYPERLINK("#'Table 34'!A1", "And how much of an impact do you think the following have on people's health in the UK, regardless of their responsibility for maintaining the nation’s general health?: Gambling and betting companies")</f>
        <v>And how much of an impact do you think the following have on people's health in the UK, regardless of their responsibility for maintaining the nation’s general health?: Gambling and betting companies</v>
      </c>
      <c r="E42" s="14" t="str">
        <f>HYPERLINK("#'Full Results'!A257", "257")</f>
        <v>257</v>
      </c>
      <c r="F42" t="s">
        <v>98</v>
      </c>
    </row>
    <row r="43" spans="3:6" x14ac:dyDescent="0.3">
      <c r="C43">
        <v>35</v>
      </c>
      <c r="D43" s="8" t="str">
        <f>HYPERLINK("#'Table 35'!A1", "And how much of an impact do you think the following have on people's health in the UK, regardless of their responsibility for maintaining the nation’s general health?: Alcoholic beverage manufacturers and producers")</f>
        <v>And how much of an impact do you think the following have on people's health in the UK, regardless of their responsibility for maintaining the nation’s general health?: Alcoholic beverage manufacturers and producers</v>
      </c>
      <c r="E43" s="14" t="str">
        <f>HYPERLINK("#'Full Results'!A265", "265")</f>
        <v>265</v>
      </c>
      <c r="F43" t="s">
        <v>98</v>
      </c>
    </row>
    <row r="44" spans="3:6" x14ac:dyDescent="0.3">
      <c r="C44">
        <v>36</v>
      </c>
      <c r="D44" s="8" t="str">
        <f>HYPERLINK("#'Table 36'!A1", "If the government announced it was going to introduce new initiatives to address widening health inequalities, which of the following concerns, if any, would you have? Select any that applyExamples of these initiatives might include programs to e...")</f>
        <v>If the government announced it was going to introduce new initiatives to address widening health inequalities, which of the following concerns, if any, would you have? Select any that applyExamples of these initiatives might include programs to e...</v>
      </c>
      <c r="E44" s="14" t="str">
        <f>HYPERLINK("#'Full Results'!A273", "273")</f>
        <v>273</v>
      </c>
      <c r="F44" t="s">
        <v>98</v>
      </c>
    </row>
    <row r="45" spans="3:6" x14ac:dyDescent="0.3">
      <c r="C45">
        <v>37</v>
      </c>
      <c r="D45" s="8" t="str">
        <f>HYPERLINK("#'Table 37'!A1", "And if the government announced that they were going to spend more money to address widening health inequalities, which of the following concerns, if any, would you have? Select any that apply")</f>
        <v>And if the government announced that they were going to spend more money to address widening health inequalities, which of the following concerns, if any, would you have? Select any that apply</v>
      </c>
      <c r="E45" s="14" t="str">
        <f>HYPERLINK("#'Full Results'!A288", "288")</f>
        <v>288</v>
      </c>
      <c r="F45" t="s">
        <v>98</v>
      </c>
    </row>
    <row r="46" spans="3:6" x14ac:dyDescent="0.3">
      <c r="C46">
        <v>38</v>
      </c>
      <c r="D46" s="8" t="str">
        <f>HYPERLINK("#'Table 38'!A1", "Grid Summary: If there was an improvement in the health of the nation, how much of an impact do you think it would have on the following?")</f>
        <v>Grid Summary: If there was an improvement in the health of the nation, how much of an impact do you think it would have on the following?</v>
      </c>
      <c r="E46" s="7"/>
      <c r="F46" t="s">
        <v>98</v>
      </c>
    </row>
    <row r="47" spans="3:6" x14ac:dyDescent="0.3">
      <c r="C47">
        <v>39</v>
      </c>
      <c r="D47" s="8" t="str">
        <f>HYPERLINK("#'Table 39'!A1", "If there was an improvement in the health of the nation, how much of an impact do you think it would have on the following?: Employment rates")</f>
        <v>If there was an improvement in the health of the nation, how much of an impact do you think it would have on the following?: Employment rates</v>
      </c>
      <c r="E47" s="14" t="str">
        <f>HYPERLINK("#'Full Results'!A300", "300")</f>
        <v>300</v>
      </c>
      <c r="F47" t="s">
        <v>98</v>
      </c>
    </row>
    <row r="48" spans="3:6" x14ac:dyDescent="0.3">
      <c r="C48">
        <v>40</v>
      </c>
      <c r="D48" s="8" t="str">
        <f>HYPERLINK("#'Table 40'!A1", "If there was an improvement in the health of the nation, how much of an impact do you think it would have on the following?: Workforce productivity")</f>
        <v>If there was an improvement in the health of the nation, how much of an impact do you think it would have on the following?: Workforce productivity</v>
      </c>
      <c r="E48" s="14" t="str">
        <f>HYPERLINK("#'Full Results'!A308", "308")</f>
        <v>308</v>
      </c>
      <c r="F48" t="s">
        <v>98</v>
      </c>
    </row>
    <row r="49" spans="3:6" x14ac:dyDescent="0.3">
      <c r="C49">
        <v>41</v>
      </c>
      <c r="D49" s="8" t="str">
        <f>HYPERLINK("#'Table 41'!A1", "If there was an improvement in the health of the nation, how much of an impact do you think it would have on the following?: Educational achievement")</f>
        <v>If there was an improvement in the health of the nation, how much of an impact do you think it would have on the following?: Educational achievement</v>
      </c>
      <c r="E49" s="14" t="str">
        <f>HYPERLINK("#'Full Results'!A316", "316")</f>
        <v>316</v>
      </c>
      <c r="F49" t="s">
        <v>98</v>
      </c>
    </row>
    <row r="50" spans="3:6" x14ac:dyDescent="0.3">
      <c r="C50">
        <v>42</v>
      </c>
      <c r="D50" s="8" t="str">
        <f>HYPERLINK("#'Table 42'!A1", "If there was an improvement in the health of the nation, how much of an impact do you think it would have on the following?: Quality of life")</f>
        <v>If there was an improvement in the health of the nation, how much of an impact do you think it would have on the following?: Quality of life</v>
      </c>
      <c r="E50" s="14" t="str">
        <f>HYPERLINK("#'Full Results'!A324", "324")</f>
        <v>324</v>
      </c>
      <c r="F50" t="s">
        <v>98</v>
      </c>
    </row>
    <row r="51" spans="3:6" x14ac:dyDescent="0.3">
      <c r="C51">
        <v>43</v>
      </c>
      <c r="D51" s="8" t="str">
        <f>HYPERLINK("#'Table 43'!A1", "If there was an improvement in the health of the nation, how much of an impact do you think it would have on the following?: The amount people get done at work")</f>
        <v>If there was an improvement in the health of the nation, how much of an impact do you think it would have on the following?: The amount people get done at work</v>
      </c>
      <c r="E51" s="14" t="str">
        <f>HYPERLINK("#'Full Results'!A332", "332")</f>
        <v>332</v>
      </c>
      <c r="F51" t="s">
        <v>98</v>
      </c>
    </row>
    <row r="52" spans="3:6" x14ac:dyDescent="0.3">
      <c r="C52">
        <v>44</v>
      </c>
      <c r="D52" s="8" t="str">
        <f>HYPERLINK("#'Table 44'!A1", "In recent times, workforce productivity in the UK has grown at a slower rate than other developed countries. Which of the following do you think are contributing to this? Select any which apply. If you are not sure, please say Don’t know.Workforc...")</f>
        <v>In recent times, workforce productivity in the UK has grown at a slower rate than other developed countries. Which of the following do you think are contributing to this? Select any which apply. If you are not sure, please say Don’t know.Workforc...</v>
      </c>
      <c r="E52" s="14" t="str">
        <f>HYPERLINK("#'Full Results'!A340", "340")</f>
        <v>340</v>
      </c>
      <c r="F52" t="s">
        <v>98</v>
      </c>
    </row>
    <row r="53" spans="3:6" x14ac:dyDescent="0.3">
      <c r="C53">
        <v>45</v>
      </c>
      <c r="D53" s="8" t="str">
        <f>HYPERLINK("#'Table 45'!A1", "Grid Summary: In your opinion, do you think the following have had a positive or negative impact on quality of life in the UK over the last 5 years?")</f>
        <v>Grid Summary: In your opinion, do you think the following have had a positive or negative impact on quality of life in the UK over the last 5 years?</v>
      </c>
      <c r="E53" s="7"/>
      <c r="F53" t="s">
        <v>98</v>
      </c>
    </row>
    <row r="54" spans="3:6" x14ac:dyDescent="0.3">
      <c r="C54">
        <v>46</v>
      </c>
      <c r="D54" s="8" t="str">
        <f>HYPERLINK("#'Table 46'!A1", "In your opinion, do you think the following have had a positive or negative impact on quality of life in the UK over the last 5 years?: Money in people’s pockets from wages")</f>
        <v>In your opinion, do you think the following have had a positive or negative impact on quality of life in the UK over the last 5 years?: Money in people’s pockets from wages</v>
      </c>
      <c r="E54" s="14" t="str">
        <f>HYPERLINK("#'Full Results'!A356", "356")</f>
        <v>356</v>
      </c>
      <c r="F54" t="s">
        <v>98</v>
      </c>
    </row>
    <row r="55" spans="3:6" x14ac:dyDescent="0.3">
      <c r="C55">
        <v>47</v>
      </c>
      <c r="D55" s="8" t="str">
        <f>HYPERLINK("#'Table 47'!A1", "In your opinion, do you think the following have had a positive or negative impact on quality of life in the UK over the last 5 years?: How healthy people are")</f>
        <v>In your opinion, do you think the following have had a positive or negative impact on quality of life in the UK over the last 5 years?: How healthy people are</v>
      </c>
      <c r="E55" s="14" t="str">
        <f>HYPERLINK("#'Full Results'!A365", "365")</f>
        <v>365</v>
      </c>
      <c r="F55" t="s">
        <v>98</v>
      </c>
    </row>
    <row r="56" spans="3:6" x14ac:dyDescent="0.3">
      <c r="C56">
        <v>48</v>
      </c>
      <c r="D56" s="8" t="str">
        <f>HYPERLINK("#'Table 48'!A1", "In your opinion, do you think the following have had a positive or negative impact on quality of life in the UK over the last 5 years?: Changes in the cost of living (e.g. rent, food, energy)")</f>
        <v>In your opinion, do you think the following have had a positive or negative impact on quality of life in the UK over the last 5 years?: Changes in the cost of living (e.g. rent, food, energy)</v>
      </c>
      <c r="E56" s="14" t="str">
        <f>HYPERLINK("#'Full Results'!A374", "374")</f>
        <v>374</v>
      </c>
      <c r="F56" t="s">
        <v>98</v>
      </c>
    </row>
    <row r="57" spans="3:6" x14ac:dyDescent="0.3">
      <c r="C57">
        <v>49</v>
      </c>
      <c r="D57" s="8" t="str">
        <f>HYPERLINK("#'Table 49'!A1", "In your opinion, do you think the following have had a positive or negative impact on quality of life in the UK over the last 5 years?: Access to education")</f>
        <v>In your opinion, do you think the following have had a positive or negative impact on quality of life in the UK over the last 5 years?: Access to education</v>
      </c>
      <c r="E57" s="14" t="str">
        <f>HYPERLINK("#'Full Results'!A383", "383")</f>
        <v>383</v>
      </c>
      <c r="F57" t="s">
        <v>98</v>
      </c>
    </row>
    <row r="58" spans="3:6" x14ac:dyDescent="0.3">
      <c r="C58">
        <v>50</v>
      </c>
      <c r="D58" s="8" t="str">
        <f>HYPERLINK("#'Table 50'!A1", "In your opinion, do you think the following have had a positive or negative impact on quality of life in the UK over the last 5 years?: Environmental conditions (e.g. air quality, green spaces)")</f>
        <v>In your opinion, do you think the following have had a positive or negative impact on quality of life in the UK over the last 5 years?: Environmental conditions (e.g. air quality, green spaces)</v>
      </c>
      <c r="E58" s="14" t="str">
        <f>HYPERLINK("#'Full Results'!A392", "392")</f>
        <v>392</v>
      </c>
      <c r="F58" t="s">
        <v>98</v>
      </c>
    </row>
    <row r="59" spans="3:6" x14ac:dyDescent="0.3">
      <c r="C59">
        <v>51</v>
      </c>
      <c r="D59" s="8" t="str">
        <f>HYPERLINK("#'Table 51'!A1", "In your opinion, do you think the following have had a positive or negative impact on quality of life in the UK over the last 5 years?: Crime rates and public safety")</f>
        <v>In your opinion, do you think the following have had a positive or negative impact on quality of life in the UK over the last 5 years?: Crime rates and public safety</v>
      </c>
      <c r="E59" s="14" t="str">
        <f>HYPERLINK("#'Full Results'!A401", "401")</f>
        <v>401</v>
      </c>
      <c r="F59" t="s">
        <v>98</v>
      </c>
    </row>
    <row r="60" spans="3:6" x14ac:dyDescent="0.3">
      <c r="C60">
        <v>52</v>
      </c>
      <c r="D60" s="8" t="str">
        <f>HYPERLINK("#'Table 52'!A1", "In your opinion, do you think the following have had a positive or negative impact on quality of life in the UK over the last 5 years?: Quality and availability of housing")</f>
        <v>In your opinion, do you think the following have had a positive or negative impact on quality of life in the UK over the last 5 years?: Quality and availability of housing</v>
      </c>
      <c r="E60" s="14" t="str">
        <f>HYPERLINK("#'Full Results'!A410", "410")</f>
        <v>410</v>
      </c>
      <c r="F60" t="s">
        <v>98</v>
      </c>
    </row>
    <row r="61" spans="3:6" x14ac:dyDescent="0.3">
      <c r="C61">
        <v>53</v>
      </c>
      <c r="D61" s="8" t="str">
        <f>HYPERLINK("#'Table 53'!A1", "In your opinion, do you think the following have had a positive or negative impact on quality of life in the UK over the last 5 years?: Employment opportunities")</f>
        <v>In your opinion, do you think the following have had a positive or negative impact on quality of life in the UK over the last 5 years?: Employment opportunities</v>
      </c>
      <c r="E61" s="14" t="str">
        <f>HYPERLINK("#'Full Results'!A419", "419")</f>
        <v>419</v>
      </c>
      <c r="F61" t="s">
        <v>98</v>
      </c>
    </row>
    <row r="62" spans="3:6" x14ac:dyDescent="0.3">
      <c r="C62">
        <v>54</v>
      </c>
      <c r="D62" s="8" t="str">
        <f>HYPERLINK("#'Table 54'!A1", "Thinking about the overall health of people in your local area, which of the following areas do you believe is most important for the government to focus on to keep people healthy? Please select up to three.")</f>
        <v>Thinking about the overall health of people in your local area, which of the following areas do you believe is most important for the government to focus on to keep people healthy? Please select up to three.</v>
      </c>
      <c r="E62" s="14" t="str">
        <f>HYPERLINK("#'Full Results'!A428", "428")</f>
        <v>428</v>
      </c>
      <c r="F62" t="s">
        <v>98</v>
      </c>
    </row>
    <row r="63" spans="3:6" x14ac:dyDescent="0.3">
      <c r="C63">
        <v>55</v>
      </c>
      <c r="D63" s="8" t="str">
        <f>HYPERLINK("#'Table 55'!A1", "Grid Summary: To what extent do you agree or disagree with the following statements?")</f>
        <v>Grid Summary: To what extent do you agree or disagree with the following statements?</v>
      </c>
      <c r="E63" s="7"/>
      <c r="F63" t="s">
        <v>98</v>
      </c>
    </row>
    <row r="64" spans="3:6" x14ac:dyDescent="0.3">
      <c r="C64">
        <v>56</v>
      </c>
      <c r="D64" s="8" t="str">
        <f>HYPERLINK("#'Table 56'!A1", "To what extent do you agree or disagree with the following statements?: People’s work environment has a significant effect on their overall health")</f>
        <v>To what extent do you agree or disagree with the following statements?: People’s work environment has a significant effect on their overall health</v>
      </c>
      <c r="E64" s="14" t="str">
        <f>HYPERLINK("#'Full Results'!A441", "441")</f>
        <v>441</v>
      </c>
      <c r="F64" t="s">
        <v>98</v>
      </c>
    </row>
    <row r="65" spans="3:6" x14ac:dyDescent="0.3">
      <c r="C65">
        <v>57</v>
      </c>
      <c r="D65" s="8" t="str">
        <f>HYPERLINK("#'Table 57'!A1", "To what extent do you agree or disagree with the following statements?: Improving people’s health would directly contribute to the economy growing")</f>
        <v>To what extent do you agree or disagree with the following statements?: Improving people’s health would directly contribute to the economy growing</v>
      </c>
      <c r="E65" s="14" t="str">
        <f>HYPERLINK("#'Full Results'!A453", "453")</f>
        <v>453</v>
      </c>
      <c r="F65" t="s">
        <v>98</v>
      </c>
    </row>
    <row r="66" spans="3:6" x14ac:dyDescent="0.3">
      <c r="C66">
        <v>58</v>
      </c>
      <c r="D66" s="8" t="str">
        <f>HYPERLINK("#'Table 58'!A1", "To what extent do you agree or disagree with the following statements?: Improving the nation’s health would help create more job opportunities")</f>
        <v>To what extent do you agree or disagree with the following statements?: Improving the nation’s health would help create more job opportunities</v>
      </c>
      <c r="E66" s="14" t="str">
        <f>HYPERLINK("#'Full Results'!A465", "465")</f>
        <v>465</v>
      </c>
      <c r="F66" t="s">
        <v>98</v>
      </c>
    </row>
    <row r="67" spans="3:6" x14ac:dyDescent="0.3">
      <c r="C67">
        <v>59</v>
      </c>
      <c r="D67" s="8" t="str">
        <f>HYPERLINK("#'Table 59'!A1", "To what extent do you agree or disagree with the following statements?: A person’s health affects their ability to work")</f>
        <v>To what extent do you agree or disagree with the following statements?: A person’s health affects their ability to work</v>
      </c>
      <c r="E67" s="14" t="str">
        <f>HYPERLINK("#'Full Results'!A477", "477")</f>
        <v>477</v>
      </c>
      <c r="F67" t="s">
        <v>98</v>
      </c>
    </row>
    <row r="68" spans="3:6" x14ac:dyDescent="0.3">
      <c r="C68">
        <v>60</v>
      </c>
      <c r="D68" s="8" t="str">
        <f>HYPERLINK("#'Table 60'!A1", "To what extent do you agree or disagree with the following statements?: A person’s health affects their ability to take part in family and community life")</f>
        <v>To what extent do you agree or disagree with the following statements?: A person’s health affects their ability to take part in family and community life</v>
      </c>
      <c r="E68" s="14" t="str">
        <f>HYPERLINK("#'Full Results'!A489", "489")</f>
        <v>489</v>
      </c>
      <c r="F68" t="s">
        <v>98</v>
      </c>
    </row>
    <row r="69" spans="3:6" x14ac:dyDescent="0.3">
      <c r="C69">
        <v>61</v>
      </c>
      <c r="D69" s="8" t="str">
        <f>HYPERLINK("#'Table 61'!A1", "To what extent do you agree or disagree with the following statements?: A person’s health affects their ability to progress in their career e.g. obtain promotions")</f>
        <v>To what extent do you agree or disagree with the following statements?: A person’s health affects their ability to progress in their career e.g. obtain promotions</v>
      </c>
      <c r="E69" s="14" t="str">
        <f>HYPERLINK("#'Full Results'!A501", "501")</f>
        <v>501</v>
      </c>
      <c r="F69" t="s">
        <v>98</v>
      </c>
    </row>
    <row r="70" spans="3:6" x14ac:dyDescent="0.3">
      <c r="C70">
        <v>62</v>
      </c>
      <c r="D70" s="8" t="str">
        <f>HYPERLINK("#'Table 62'!A1", "To what extent do you agree or disagree with the following statements?: A person’s health affects their financial security")</f>
        <v>To what extent do you agree or disagree with the following statements?: A person’s health affects their financial security</v>
      </c>
      <c r="E70" s="14" t="str">
        <f>HYPERLINK("#'Full Results'!A513", "513")</f>
        <v>513</v>
      </c>
      <c r="F70" t="s">
        <v>98</v>
      </c>
    </row>
    <row r="71" spans="3:6" x14ac:dyDescent="0.3">
      <c r="C71">
        <v>63</v>
      </c>
      <c r="D71" s="8" t="str">
        <f>HYPERLINK("#'Table 63'!A1", "In your opinion, what would be the main benefits of improving the public’s health? Select up to three")</f>
        <v>In your opinion, what would be the main benefits of improving the public’s health? Select up to three</v>
      </c>
      <c r="E71" s="14" t="str">
        <f>HYPERLINK("#'Full Results'!A525", "525")</f>
        <v>525</v>
      </c>
      <c r="F71" t="s">
        <v>98</v>
      </c>
    </row>
    <row r="72" spans="3:6" x14ac:dyDescent="0.3">
      <c r="C72">
        <v>64</v>
      </c>
      <c r="D72" s="8" t="str">
        <f>HYPERLINK("#'Table 64'!A1", " Do you think improving the nation’s health should be a higher priority if it also helps achieve other government goals, such as boosting the economy or protecting the environment?")</f>
        <v xml:space="preserve"> Do you think improving the nation’s health should be a higher priority if it also helps achieve other government goals, such as boosting the economy or protecting the environment?</v>
      </c>
      <c r="E72" s="14" t="str">
        <f>HYPERLINK("#'Full Results'!A541", "541")</f>
        <v>541</v>
      </c>
      <c r="F72" t="s">
        <v>98</v>
      </c>
    </row>
    <row r="73" spans="3:6" x14ac:dyDescent="0.3">
      <c r="C73">
        <v>65</v>
      </c>
      <c r="D73" s="8" t="str">
        <f>HYPERLINK("#'Table 65'!A1", "Aside from the direct benefits of improving the nation’s health - such as helping individuals live longer, healthier lives - which of the following do you believe are the greatest benefits of improving the nation’s health? Select up to three.")</f>
        <v>Aside from the direct benefits of improving the nation’s health - such as helping individuals live longer, healthier lives - which of the following do you believe are the greatest benefits of improving the nation’s health? Select up to three.</v>
      </c>
      <c r="E73" s="14" t="str">
        <f>HYPERLINK("#'Full Results'!A547", "547")</f>
        <v>547</v>
      </c>
      <c r="F73" t="s">
        <v>98</v>
      </c>
    </row>
    <row r="74" spans="3:6" x14ac:dyDescent="0.3">
      <c r="C74">
        <v>66</v>
      </c>
      <c r="D74" s="8" t="str">
        <f>HYPERLINK("#'Table 66'!A1", " The Government has announced 5 missions, which include goals related to the economy, climate change, education, and crime, alongside healthcare. One of the Government’s missions is growing the economy (creating better-paying jobs and opportuniti...")</f>
        <v xml:space="preserve"> The Government has announced 5 missions, which include goals related to the economy, climate change, education, and crime, alongside healthcare. One of the Government’s missions is growing the economy (creating better-paying jobs and opportuniti...</v>
      </c>
      <c r="E74" s="14" t="str">
        <f>HYPERLINK("#'Full Results'!A558", "558")</f>
        <v>558</v>
      </c>
      <c r="F74" t="s">
        <v>333</v>
      </c>
    </row>
    <row r="75" spans="3:6" x14ac:dyDescent="0.3">
      <c r="C75">
        <v>67</v>
      </c>
      <c r="D75" s="8" t="str">
        <f>HYPERLINK("#'Table 67'!A1", " The Government has announced 5 missions, which include goals related to the economy, climate change, education, and crime, alongside healthcare. One of the Government’s missions is tackling climate change (achieving net zero emissions and develo...")</f>
        <v xml:space="preserve"> The Government has announced 5 missions, which include goals related to the economy, climate change, education, and crime, alongside healthcare. One of the Government’s missions is tackling climate change (achieving net zero emissions and develo...</v>
      </c>
      <c r="E75" s="14" t="str">
        <f>HYPERLINK("#'Full Results'!A566", "566")</f>
        <v>566</v>
      </c>
      <c r="F75" t="s">
        <v>333</v>
      </c>
    </row>
    <row r="76" spans="3:6" x14ac:dyDescent="0.3">
      <c r="C76">
        <v>68</v>
      </c>
      <c r="D76" s="8" t="str">
        <f>HYPERLINK("#'Table 68'!A1", " The Government has announced 5 missions, which include goals related to the economy, climate change, education, and crime, alongside healthcare. One of the Government’s missions is improving education (ensuring every child has access to a world-...")</f>
        <v xml:space="preserve"> The Government has announced 5 missions, which include goals related to the economy, climate change, education, and crime, alongside healthcare. One of the Government’s missions is improving education (ensuring every child has access to a world-...</v>
      </c>
      <c r="E76" s="14" t="str">
        <f>HYPERLINK("#'Full Results'!A574", "574")</f>
        <v>574</v>
      </c>
      <c r="F76" t="s">
        <v>333</v>
      </c>
    </row>
    <row r="77" spans="3:6" x14ac:dyDescent="0.3">
      <c r="C77">
        <v>69</v>
      </c>
      <c r="D77" s="8" t="str">
        <f>HYPERLINK("#'Table 69'!A1", " The Government has announced 5 missions, which include goals related to the economy, climate change, education, and crime, alongside healthcare. One of the Government’s missions is making communities safer (reducing crime and building a sense of...")</f>
        <v xml:space="preserve"> The Government has announced 5 missions, which include goals related to the economy, climate change, education, and crime, alongside healthcare. One of the Government’s missions is making communities safer (reducing crime and building a sense of...</v>
      </c>
      <c r="E77" s="14" t="str">
        <f>HYPERLINK("#'Full Results'!A582", "582")</f>
        <v>582</v>
      </c>
      <c r="F77" t="s">
        <v>333</v>
      </c>
    </row>
    <row r="78" spans="3:6" x14ac:dyDescent="0.3">
      <c r="C78">
        <v>70</v>
      </c>
      <c r="D78" s="8" t="str">
        <f>HYPERLINK("#'Table 70'!A1", " If the Government achieves its mission to grow the economy (creating better-paying jobs and opportunities for businesses to thrive), do you think this will improve the health of the nation?")</f>
        <v xml:space="preserve"> If the Government achieves its mission to grow the economy (creating better-paying jobs and opportunities for businesses to thrive), do you think this will improve the health of the nation?</v>
      </c>
      <c r="E78" s="14" t="str">
        <f>HYPERLINK("#'Full Results'!A590", "590")</f>
        <v>590</v>
      </c>
      <c r="F78" t="s">
        <v>342</v>
      </c>
    </row>
    <row r="79" spans="3:6" x14ac:dyDescent="0.3">
      <c r="C79">
        <v>71</v>
      </c>
      <c r="D79" s="8" t="str">
        <f>HYPERLINK("#'Table 71'!A1", " If the Government achieves its mission to tackle climate change (achieving net zero emissions and developing sustainable energy solutions), do you think this will improve the health of the nation?")</f>
        <v xml:space="preserve"> If the Government achieves its mission to tackle climate change (achieving net zero emissions and developing sustainable energy solutions), do you think this will improve the health of the nation?</v>
      </c>
      <c r="E79" s="14" t="str">
        <f>HYPERLINK("#'Full Results'!A602", "602")</f>
        <v>602</v>
      </c>
      <c r="F79" t="s">
        <v>342</v>
      </c>
    </row>
    <row r="80" spans="3:6" x14ac:dyDescent="0.3">
      <c r="C80">
        <v>72</v>
      </c>
      <c r="D80" s="8" t="str">
        <f>HYPERLINK("#'Table 72'!A1", " If the Government achieves its mission to improve education (ensuring every child has access to a world-class education), do you think this will improve the health of the nation?")</f>
        <v xml:space="preserve"> If the Government achieves its mission to improve education (ensuring every child has access to a world-class education), do you think this will improve the health of the nation?</v>
      </c>
      <c r="E80" s="14" t="str">
        <f>HYPERLINK("#'Full Results'!A614", "614")</f>
        <v>614</v>
      </c>
      <c r="F80" t="s">
        <v>345</v>
      </c>
    </row>
    <row r="81" spans="3:6" x14ac:dyDescent="0.3">
      <c r="C81">
        <v>73</v>
      </c>
      <c r="D81" s="8" t="str">
        <f>HYPERLINK("#'Table 73'!A1", " If the Government achieves its mission to make communities safer (reducing crime and building a sense of security for everyone), do you think this will improve the health of the nation?")</f>
        <v xml:space="preserve"> If the Government achieves its mission to make communities safer (reducing crime and building a sense of security for everyone), do you think this will improve the health of the nation?</v>
      </c>
      <c r="E81" s="14" t="str">
        <f>HYPERLINK("#'Full Results'!A626", "626")</f>
        <v>626</v>
      </c>
      <c r="F81" t="s">
        <v>342</v>
      </c>
    </row>
    <row r="82" spans="3:6" x14ac:dyDescent="0.3">
      <c r="C82">
        <v>74</v>
      </c>
      <c r="D82" s="8" t="str">
        <f>HYPERLINK("#'Table 74'!A1", "Grid Summary: To what extent do you agree with the following statements?")</f>
        <v>Grid Summary: To what extent do you agree with the following statements?</v>
      </c>
      <c r="E82" s="7"/>
      <c r="F82" t="s">
        <v>98</v>
      </c>
    </row>
    <row r="83" spans="3:6" x14ac:dyDescent="0.3">
      <c r="C83">
        <v>75</v>
      </c>
      <c r="D83" s="8" t="str">
        <f>HYPERLINK("#'Table 75'!A1", "To what extent do you agree with the following statements?: A healthy workforce is essential for a strong economy")</f>
        <v>To what extent do you agree with the following statements?: A healthy workforce is essential for a strong economy</v>
      </c>
      <c r="E83" s="14" t="str">
        <f>HYPERLINK("#'Full Results'!A638", "638")</f>
        <v>638</v>
      </c>
      <c r="F83" t="s">
        <v>98</v>
      </c>
    </row>
    <row r="84" spans="3:6" x14ac:dyDescent="0.3">
      <c r="C84">
        <v>76</v>
      </c>
      <c r="D84" s="8" t="str">
        <f>HYPERLINK("#'Table 76'!A1", "To what extent do you agree with the following statements?: Investing in health programmes is a good way for the government to increase economic growth")</f>
        <v>To what extent do you agree with the following statements?: Investing in health programmes is a good way for the government to increase economic growth</v>
      </c>
      <c r="E84" s="14" t="str">
        <f>HYPERLINK("#'Full Results'!A650", "650")</f>
        <v>650</v>
      </c>
      <c r="F84" t="s">
        <v>98</v>
      </c>
    </row>
    <row r="85" spans="3:6" x14ac:dyDescent="0.3">
      <c r="C85">
        <v>77</v>
      </c>
      <c r="D85" s="8" t="str">
        <f>HYPERLINK("#'Table 77'!A1", "To what extent do you agree with the following statements?: Healthy people are more productive at work")</f>
        <v>To what extent do you agree with the following statements?: Healthy people are more productive at work</v>
      </c>
      <c r="E85" s="14" t="str">
        <f>HYPERLINK("#'Full Results'!A662", "662")</f>
        <v>662</v>
      </c>
      <c r="F85" t="s">
        <v>98</v>
      </c>
    </row>
    <row r="86" spans="3:6" x14ac:dyDescent="0.3">
      <c r="C86">
        <v>78</v>
      </c>
      <c r="D86" s="8" t="str">
        <f>HYPERLINK("#'Table 78'!A1", "To what extent do you agree with the following statements?: Communities with better health have more opportunities to succeed")</f>
        <v>To what extent do you agree with the following statements?: Communities with better health have more opportunities to succeed</v>
      </c>
      <c r="E86" s="14" t="str">
        <f>HYPERLINK("#'Full Results'!A674", "674")</f>
        <v>674</v>
      </c>
      <c r="F86" t="s">
        <v>98</v>
      </c>
    </row>
    <row r="87" spans="3:6" x14ac:dyDescent="0.3">
      <c r="C87">
        <v>79</v>
      </c>
      <c r="D87" s="8" t="str">
        <f>HYPERLINK("#'Table 79'!A1", "To what extent do you agree with the following statements?: These days, richer people tend to be healthier")</f>
        <v>To what extent do you agree with the following statements?: These days, richer people tend to be healthier</v>
      </c>
      <c r="E87" s="14" t="str">
        <f>HYPERLINK("#'Full Results'!A686", "686")</f>
        <v>686</v>
      </c>
      <c r="F87" t="s">
        <v>98</v>
      </c>
    </row>
    <row r="88" spans="3:6" x14ac:dyDescent="0.3">
      <c r="C88">
        <v>80</v>
      </c>
      <c r="D88" s="8" t="str">
        <f>HYPERLINK("#'Table 80'!A1", "To what extent do you agree with the following statements?: We should aim to improve the nation's health as it is important to have a healthy population in general")</f>
        <v>To what extent do you agree with the following statements?: We should aim to improve the nation's health as it is important to have a healthy population in general</v>
      </c>
      <c r="E88" s="14" t="str">
        <f>HYPERLINK("#'Full Results'!A698", "698")</f>
        <v>698</v>
      </c>
      <c r="F88" t="s">
        <v>98</v>
      </c>
    </row>
    <row r="89" spans="3:6" x14ac:dyDescent="0.3">
      <c r="C89">
        <v>81</v>
      </c>
      <c r="D89" s="8" t="str">
        <f>HYPERLINK("#'Table 81'!A1", "Grid Summary: Which of the following do you think have become more or less common in the last 5 years?")</f>
        <v>Grid Summary: Which of the following do you think have become more or less common in the last 5 years?</v>
      </c>
      <c r="E89" s="7"/>
      <c r="F89" t="s">
        <v>98</v>
      </c>
    </row>
    <row r="90" spans="3:6" x14ac:dyDescent="0.3">
      <c r="C90">
        <v>82</v>
      </c>
      <c r="D90" s="8" t="str">
        <f>HYPERLINK("#'Table 82'!A1", "Which of the following do you think have become more or less common in the last 5 years?: People unable to work due to health concerns")</f>
        <v>Which of the following do you think have become more or less common in the last 5 years?: People unable to work due to health concerns</v>
      </c>
      <c r="E90" s="14" t="str">
        <f>HYPERLINK("#'Full Results'!A710", "710")</f>
        <v>710</v>
      </c>
      <c r="F90" t="s">
        <v>98</v>
      </c>
    </row>
    <row r="91" spans="3:6" x14ac:dyDescent="0.3">
      <c r="C91">
        <v>83</v>
      </c>
      <c r="D91" s="8" t="str">
        <f>HYPERLINK("#'Table 83'!A1", "Which of the following do you think have become more or less common in the last 5 years?: People leaving the workforce because of long term health conditions")</f>
        <v>Which of the following do you think have become more or less common in the last 5 years?: People leaving the workforce because of long term health conditions</v>
      </c>
      <c r="E91" s="14" t="str">
        <f>HYPERLINK("#'Full Results'!A719", "719")</f>
        <v>719</v>
      </c>
      <c r="F91" t="s">
        <v>98</v>
      </c>
    </row>
    <row r="92" spans="3:6" x14ac:dyDescent="0.3">
      <c r="C92">
        <v>84</v>
      </c>
      <c r="D92" s="8" t="str">
        <f>HYPERLINK("#'Table 84'!A1", "Which of the following do you think have become more or less common in the last 5 years?: People taking sick-leave from work that would be preventable with better healthcare")</f>
        <v>Which of the following do you think have become more or less common in the last 5 years?: People taking sick-leave from work that would be preventable with better healthcare</v>
      </c>
      <c r="E92" s="14" t="str">
        <f>HYPERLINK("#'Full Results'!A728", "728")</f>
        <v>728</v>
      </c>
      <c r="F92" t="s">
        <v>98</v>
      </c>
    </row>
    <row r="93" spans="3:6" x14ac:dyDescent="0.3">
      <c r="C93">
        <v>85</v>
      </c>
      <c r="D93" s="8" t="str">
        <f>HYPERLINK("#'Table 85'!A1", "Which of the following do you think have become more or less common in the last 5 years?: People forcing themselves to go into work despite being ill")</f>
        <v>Which of the following do you think have become more or less common in the last 5 years?: People forcing themselves to go into work despite being ill</v>
      </c>
      <c r="E93" s="14" t="str">
        <f>HYPERLINK("#'Full Results'!A737", "737")</f>
        <v>737</v>
      </c>
      <c r="F93" t="s">
        <v>98</v>
      </c>
    </row>
    <row r="94" spans="3:6" x14ac:dyDescent="0.3">
      <c r="C94">
        <v>86</v>
      </c>
      <c r="D94" s="8" t="str">
        <f>HYPERLINK("#'Table 86'!A1", "Which of the following do you think have become more or less common in the last 5 years?: People being unable to get the help they need from the NHS to get back to work")</f>
        <v>Which of the following do you think have become more or less common in the last 5 years?: People being unable to get the help they need from the NHS to get back to work</v>
      </c>
      <c r="E94" s="14" t="str">
        <f>HYPERLINK("#'Full Results'!A746", "746")</f>
        <v>746</v>
      </c>
      <c r="F94" t="s">
        <v>98</v>
      </c>
    </row>
    <row r="95" spans="3:6" x14ac:dyDescent="0.3">
      <c r="C95">
        <v>87</v>
      </c>
      <c r="D95" s="8" t="str">
        <f>HYPERLINK("#'Table 87'!A1", " Which of the following statements regarding the general population’s physical health comes closest to your view?Workforce productivity refers to the amount of work employees can get done within a given time.")</f>
        <v xml:space="preserve"> Which of the following statements regarding the general population’s physical health comes closest to your view?Workforce productivity refers to the amount of work employees can get done within a given time.</v>
      </c>
      <c r="E95" s="14" t="str">
        <f>HYPERLINK("#'Full Results'!A755", "755")</f>
        <v>755</v>
      </c>
      <c r="F95" t="s">
        <v>98</v>
      </c>
    </row>
    <row r="96" spans="3:6" x14ac:dyDescent="0.3">
      <c r="C96">
        <v>88</v>
      </c>
      <c r="D96" s="8" t="str">
        <f>HYPERLINK("#'Table 88'!A1", " And which of the following statements regarding the general population’s mental health comes closest to your view?Workforce productivity refers to the amount of work employees can get done within a given time.")</f>
        <v xml:space="preserve"> And which of the following statements regarding the general population’s mental health comes closest to your view?Workforce productivity refers to the amount of work employees can get done within a given time.</v>
      </c>
      <c r="E96" s="14" t="str">
        <f>HYPERLINK("#'Full Results'!A767", "767")</f>
        <v>767</v>
      </c>
      <c r="F96" t="s">
        <v>98</v>
      </c>
    </row>
    <row r="97" spans="3:6" x14ac:dyDescent="0.3">
      <c r="C97">
        <v>89</v>
      </c>
      <c r="D97" s="8" t="str">
        <f>HYPERLINK("#'Table 89'!A1", "Grid Summary: To what extent do you agree with the following statements?")</f>
        <v>Grid Summary: To what extent do you agree with the following statements?</v>
      </c>
      <c r="E97" s="7"/>
      <c r="F97" t="s">
        <v>98</v>
      </c>
    </row>
    <row r="98" spans="3:6" x14ac:dyDescent="0.3">
      <c r="C98">
        <v>90</v>
      </c>
      <c r="D98" s="8" t="str">
        <f>HYPERLINK("#'Table 90'!A1", "To what extent do you agree with the following statements?: Employers should be required to implement healthy employment standards (e.g. increasing the duration of minimum uninterrupted rest breaks for workers) to promote well-being at work")</f>
        <v>To what extent do you agree with the following statements?: Employers should be required to implement healthy employment standards (e.g. increasing the duration of minimum uninterrupted rest breaks for workers) to promote well-being at work</v>
      </c>
      <c r="E98" s="14" t="str">
        <f>HYPERLINK("#'Full Results'!A779", "779")</f>
        <v>779</v>
      </c>
      <c r="F98" t="s">
        <v>98</v>
      </c>
    </row>
    <row r="99" spans="3:6" x14ac:dyDescent="0.3">
      <c r="C99">
        <v>91</v>
      </c>
      <c r="D99" s="8" t="str">
        <f>HYPERLINK("#'Table 91'!A1", "To what extent do you agree with the following statements?: More government support is needed for people with complex health conditions to stay in or return to work")</f>
        <v>To what extent do you agree with the following statements?: More government support is needed for people with complex health conditions to stay in or return to work</v>
      </c>
      <c r="E99" s="14" t="str">
        <f>HYPERLINK("#'Full Results'!A791", "791")</f>
        <v>791</v>
      </c>
      <c r="F99" t="s">
        <v>98</v>
      </c>
    </row>
    <row r="100" spans="3:6" x14ac:dyDescent="0.3">
      <c r="C100">
        <v>92</v>
      </c>
      <c r="D100" s="8" t="str">
        <f>HYPERLINK("#'Table 92'!A1", " Do you think the government should prioritise workplace health as part of its healthcare strategy?")</f>
        <v xml:space="preserve"> Do you think the government should prioritise workplace health as part of its healthcare strategy?</v>
      </c>
      <c r="E100" s="14" t="str">
        <f>HYPERLINK("#'Full Results'!A803", "803")</f>
        <v>803</v>
      </c>
      <c r="F100" t="s">
        <v>98</v>
      </c>
    </row>
    <row r="101" spans="3:6" x14ac:dyDescent="0.3">
      <c r="C101">
        <v>93</v>
      </c>
      <c r="D101" s="8" t="str">
        <f>HYPERLINK("#'Table 93'!A1", "Grid Summary: To what extent would you support the following policies?")</f>
        <v>Grid Summary: To what extent would you support the following policies?</v>
      </c>
      <c r="E101" s="7"/>
      <c r="F101" t="s">
        <v>98</v>
      </c>
    </row>
    <row r="102" spans="3:6" x14ac:dyDescent="0.3">
      <c r="C102">
        <v>94</v>
      </c>
      <c r="D102" s="8" t="str">
        <f>HYPERLINK("#'Table 94'!A1", "To what extent would you support the following policies?: Increasing the minimum pay employees are entitled to receive when they’re off sick and making it easier to claim, so they’re better supported during illness")</f>
        <v>To what extent would you support the following policies?: Increasing the minimum pay employees are entitled to receive when they’re off sick and making it easier to claim, so they’re better supported during illness</v>
      </c>
      <c r="E102" s="14" t="str">
        <f>HYPERLINK("#'Full Results'!A811", "811")</f>
        <v>811</v>
      </c>
      <c r="F102" t="s">
        <v>98</v>
      </c>
    </row>
    <row r="103" spans="3:6" x14ac:dyDescent="0.3">
      <c r="C103">
        <v>95</v>
      </c>
      <c r="D103" s="8" t="str">
        <f>HYPERLINK("#'Table 95'!A1", "To what extent would you support the following policies?: Allowing individuals with a long-term health problem to keep their disability benefit if returning to employment doesn’t work out, to encourage them to look for work")</f>
        <v>To what extent would you support the following policies?: Allowing individuals with a long-term health problem to keep their disability benefit if returning to employment doesn’t work out, to encourage them to look for work</v>
      </c>
      <c r="E103" s="14" t="str">
        <f>HYPERLINK("#'Full Results'!A823", "823")</f>
        <v>823</v>
      </c>
      <c r="F103" t="s">
        <v>98</v>
      </c>
    </row>
    <row r="104" spans="3:6" x14ac:dyDescent="0.3">
      <c r="C104">
        <v>96</v>
      </c>
      <c r="D104" s="8" t="str">
        <f>HYPERLINK("#'Table 96'!A1", "To what extent would you support the following policies?: Requiring employers to offer flexible working practices to improve employee health")</f>
        <v>To what extent would you support the following policies?: Requiring employers to offer flexible working practices to improve employee health</v>
      </c>
      <c r="E104" s="14" t="str">
        <f>HYPERLINK("#'Full Results'!A835", "835")</f>
        <v>835</v>
      </c>
      <c r="F104" t="s">
        <v>98</v>
      </c>
    </row>
    <row r="105" spans="3:6" x14ac:dyDescent="0.3">
      <c r="C105">
        <v>97</v>
      </c>
      <c r="D105" s="8" t="str">
        <f>HYPERLINK("#'Table 97'!A1", "To what extent would you support the following policies?: Increasing the use of Fair Work Charters, where employers publicly commit to taking steps to building fair working environments (e.g. ensuring employees are involved in decision-making pro...")</f>
        <v>To what extent would you support the following policies?: Increasing the use of Fair Work Charters, where employers publicly commit to taking steps to building fair working environments (e.g. ensuring employees are involved in decision-making pro...</v>
      </c>
      <c r="E105" s="14" t="str">
        <f>HYPERLINK("#'Full Results'!A847", "847")</f>
        <v>847</v>
      </c>
      <c r="F105" t="s">
        <v>98</v>
      </c>
    </row>
    <row r="106" spans="3:6" x14ac:dyDescent="0.3">
      <c r="C106">
        <v>98</v>
      </c>
      <c r="D106" s="8" t="str">
        <f>HYPERLINK("#'Table 98'!A1", " How important do you think it is for employees to have the legal right to disconnect from work communications outside office hours?")</f>
        <v xml:space="preserve"> How important do you think it is for employees to have the legal right to disconnect from work communications outside office hours?</v>
      </c>
      <c r="E106" s="14" t="str">
        <f>HYPERLINK("#'Full Results'!A859", "859")</f>
        <v>859</v>
      </c>
      <c r="F106" t="s">
        <v>98</v>
      </c>
    </row>
    <row r="107" spans="3:6" x14ac:dyDescent="0.3">
      <c r="C107">
        <v>99</v>
      </c>
      <c r="D107" s="8" t="str">
        <f>HYPERLINK("#'Table 99'!A1", "Grid Summary: To what extent do you agree with the following statements?")</f>
        <v>Grid Summary: To what extent do you agree with the following statements?</v>
      </c>
      <c r="E107" s="7"/>
      <c r="F107" t="s">
        <v>98</v>
      </c>
    </row>
    <row r="108" spans="3:6" x14ac:dyDescent="0.3">
      <c r="C108">
        <v>100</v>
      </c>
      <c r="D108" s="8" t="str">
        <f>HYPERLINK("#'Table 100'!A1", "To what extent do you agree with the following statements?: Access to green spaces is essential for a healthy population")</f>
        <v>To what extent do you agree with the following statements?: Access to green spaces is essential for a healthy population</v>
      </c>
      <c r="E108" s="14" t="str">
        <f>HYPERLINK("#'Full Results'!A868", "868")</f>
        <v>868</v>
      </c>
      <c r="F108" t="s">
        <v>98</v>
      </c>
    </row>
    <row r="109" spans="3:6" x14ac:dyDescent="0.3">
      <c r="C109">
        <v>101</v>
      </c>
      <c r="D109" s="8" t="str">
        <f>HYPERLINK("#'Table 101'!A1", "To what extent do you agree with the following statements?: Healthier high streets and supermarkets (e.g. with incentives for healthy products) are essential for improving the health of the nation")</f>
        <v>To what extent do you agree with the following statements?: Healthier high streets and supermarkets (e.g. with incentives for healthy products) are essential for improving the health of the nation</v>
      </c>
      <c r="E109" s="14" t="str">
        <f>HYPERLINK("#'Full Results'!A880", "880")</f>
        <v>880</v>
      </c>
      <c r="F109" t="s">
        <v>98</v>
      </c>
    </row>
    <row r="110" spans="3:6" x14ac:dyDescent="0.3">
      <c r="C110">
        <v>102</v>
      </c>
      <c r="D110" s="8" t="str">
        <f>HYPERLINK("#'Table 102'!A1", "Grid Summary: To what extent would you support the following policies?")</f>
        <v>Grid Summary: To what extent would you support the following policies?</v>
      </c>
      <c r="E110" s="7"/>
      <c r="F110" t="s">
        <v>98</v>
      </c>
    </row>
    <row r="111" spans="3:6" x14ac:dyDescent="0.3">
      <c r="C111">
        <v>103</v>
      </c>
      <c r="D111" s="8" t="str">
        <f>HYPERLINK("#'Table 103'!A1", "To what extent would you support the following policies?: Greater government investment in community infrastructure e.g. youth centres, leisure facilities")</f>
        <v>To what extent would you support the following policies?: Greater government investment in community infrastructure e.g. youth centres, leisure facilities</v>
      </c>
      <c r="E111" s="14" t="str">
        <f>HYPERLINK("#'Full Results'!A892", "892")</f>
        <v>892</v>
      </c>
      <c r="F111" t="s">
        <v>98</v>
      </c>
    </row>
    <row r="112" spans="3:6" x14ac:dyDescent="0.3">
      <c r="C112">
        <v>104</v>
      </c>
      <c r="D112" s="8" t="str">
        <f>HYPERLINK("#'Table 104'!A1", "To what extent would you support the following policies?: Stricter advertising restrictions on unhealthy products (e.g. junk food) in public spaces")</f>
        <v>To what extent would you support the following policies?: Stricter advertising restrictions on unhealthy products (e.g. junk food) in public spaces</v>
      </c>
      <c r="E112" s="14" t="str">
        <f>HYPERLINK("#'Full Results'!A904", "904")</f>
        <v>904</v>
      </c>
      <c r="F112" t="s">
        <v>98</v>
      </c>
    </row>
    <row r="113" spans="3:6" x14ac:dyDescent="0.3">
      <c r="C113">
        <v>105</v>
      </c>
      <c r="D113" s="8" t="str">
        <f>HYPERLINK("#'Table 105'!A1", "To what extent would you support the following policies?: Extending smoking bans to more public spaces, such as outdoor dining areas or parks")</f>
        <v>To what extent would you support the following policies?: Extending smoking bans to more public spaces, such as outdoor dining areas or parks</v>
      </c>
      <c r="E113" s="14" t="str">
        <f>HYPERLINK("#'Full Results'!A916", "916")</f>
        <v>916</v>
      </c>
      <c r="F113" t="s">
        <v>98</v>
      </c>
    </row>
    <row r="114" spans="3:6" x14ac:dyDescent="0.3">
      <c r="C114">
        <v>106</v>
      </c>
      <c r="D114" s="8" t="str">
        <f>HYPERLINK("#'Table 106'!A1", "To what extent would you support the following policies?: Higher housing standards for landlords to ensure better living conditions for tenants")</f>
        <v>To what extent would you support the following policies?: Higher housing standards for landlords to ensure better living conditions for tenants</v>
      </c>
      <c r="E114" s="14" t="str">
        <f>HYPERLINK("#'Full Results'!A928", "928")</f>
        <v>928</v>
      </c>
      <c r="F114" t="s">
        <v>98</v>
      </c>
    </row>
    <row r="115" spans="3:6" x14ac:dyDescent="0.3">
      <c r="C115">
        <v>107</v>
      </c>
      <c r="D115" s="8" t="str">
        <f>HYPERLINK("#'Table 107'!A1", "To what extent would you support the following policies?: More government investment into early childhood development programmes like Sure Start or family hubs to support families")</f>
        <v>To what extent would you support the following policies?: More government investment into early childhood development programmes like Sure Start or family hubs to support families</v>
      </c>
      <c r="E115" s="14" t="str">
        <f>HYPERLINK("#'Full Results'!A940", "940")</f>
        <v>940</v>
      </c>
      <c r="F115" t="s">
        <v>98</v>
      </c>
    </row>
    <row r="116" spans="3:6" x14ac:dyDescent="0.3">
      <c r="C116">
        <v>108</v>
      </c>
      <c r="D116" s="8" t="str">
        <f>HYPERLINK("#'Table 108'!A1", "To what extent would you support the following policies?: Free school meals for all children in state-funded schools")</f>
        <v>To what extent would you support the following policies?: Free school meals for all children in state-funded schools</v>
      </c>
      <c r="E116" s="14" t="str">
        <f>HYPERLINK("#'Full Results'!A952", "952")</f>
        <v>952</v>
      </c>
      <c r="F116" t="s">
        <v>98</v>
      </c>
    </row>
    <row r="117" spans="3:6" x14ac:dyDescent="0.3">
      <c r="C117">
        <v>109</v>
      </c>
      <c r="D117" s="8" t="str">
        <f>HYPERLINK("#'Table 109'!A1", "To what extent would you support the following policies?: Removing the two child benefit cap, which limits child tax credit and universal credit payments to the first two children in a family, to reduce childhood poverty")</f>
        <v>To what extent would you support the following policies?: Removing the two child benefit cap, which limits child tax credit and universal credit payments to the first two children in a family, to reduce childhood poverty</v>
      </c>
      <c r="E117" s="14" t="str">
        <f>HYPERLINK("#'Full Results'!A964", "964")</f>
        <v>964</v>
      </c>
      <c r="F117" t="s">
        <v>98</v>
      </c>
    </row>
    <row r="118" spans="3:6" x14ac:dyDescent="0.3">
      <c r="C118">
        <v>110</v>
      </c>
      <c r="D118" s="8" t="str">
        <f>HYPERLINK("#'Table 110'!A1", "Which of the following, if any, do you think the national government should take action to address? Select up to three of the following")</f>
        <v>Which of the following, if any, do you think the national government should take action to address? Select up to three of the following</v>
      </c>
      <c r="E118" s="14" t="str">
        <f>HYPERLINK("#'Full Results'!A976", "976")</f>
        <v>976</v>
      </c>
      <c r="F118" t="s">
        <v>98</v>
      </c>
    </row>
    <row r="119" spans="3:6" x14ac:dyDescent="0.3">
      <c r="C119">
        <v>111</v>
      </c>
      <c r="D119" s="8" t="str">
        <f>HYPERLINK("#'Table 111'!A1", " How much responsibility should parents have compared to schools or the government in addressing the health of children in the UK?")</f>
        <v xml:space="preserve"> How much responsibility should parents have compared to schools or the government in addressing the health of children in the UK?</v>
      </c>
      <c r="E119" s="14" t="str">
        <f>HYPERLINK("#'Full Results'!A990", "990")</f>
        <v>990</v>
      </c>
      <c r="F119" t="s">
        <v>98</v>
      </c>
    </row>
    <row r="120" spans="3:6" x14ac:dyDescent="0.3">
      <c r="C120">
        <v>112</v>
      </c>
      <c r="D120" s="8" t="str">
        <f>HYPERLINK("#'Table 112'!A1", "Grid Summary: To what extent do you agree with the following statements?")</f>
        <v>Grid Summary: To what extent do you agree with the following statements?</v>
      </c>
      <c r="E120" s="7"/>
      <c r="F120" t="s">
        <v>98</v>
      </c>
    </row>
    <row r="121" spans="3:6" x14ac:dyDescent="0.3">
      <c r="C121">
        <v>113</v>
      </c>
      <c r="D121" s="8" t="str">
        <f>HYPERLINK("#'Table 113'!A1", "To what extent do you agree with the following statements?: Child obesity and poor nutrition pose a significant threat to the nation’s overall health")</f>
        <v>To what extent do you agree with the following statements?: Child obesity and poor nutrition pose a significant threat to the nation’s overall health</v>
      </c>
      <c r="E121" s="14" t="str">
        <f>HYPERLINK("#'Full Results'!A1002", "1002")</f>
        <v>1002</v>
      </c>
      <c r="F121" t="s">
        <v>98</v>
      </c>
    </row>
    <row r="122" spans="3:6" x14ac:dyDescent="0.3">
      <c r="C122">
        <v>114</v>
      </c>
      <c r="D122" s="8" t="str">
        <f>HYPERLINK("#'Table 114'!A1", "To what extent do you agree with the following statements?: Government should play a greater role in promoting healthy eating through stricter school nutrition standards")</f>
        <v>To what extent do you agree with the following statements?: Government should play a greater role in promoting healthy eating through stricter school nutrition standards</v>
      </c>
      <c r="E122" s="14" t="str">
        <f>HYPERLINK("#'Full Results'!A1014", "1014")</f>
        <v>1014</v>
      </c>
      <c r="F122" t="s">
        <v>98</v>
      </c>
    </row>
    <row r="123" spans="3:6" x14ac:dyDescent="0.3">
      <c r="C123">
        <v>115</v>
      </c>
      <c r="D123" s="8" t="str">
        <f>HYPERLINK("#'Table 115'!A1", "To what extent do you agree with the following statements?: Reducing childhood poverty should be a government priority to improve long-term health outcomes")</f>
        <v>To what extent do you agree with the following statements?: Reducing childhood poverty should be a government priority to improve long-term health outcomes</v>
      </c>
      <c r="E123" s="14" t="str">
        <f>HYPERLINK("#'Full Results'!A1026", "1026")</f>
        <v>1026</v>
      </c>
      <c r="F123" t="s">
        <v>98</v>
      </c>
    </row>
    <row r="124" spans="3:6" x14ac:dyDescent="0.3">
      <c r="C124">
        <v>116</v>
      </c>
      <c r="D124" s="8" t="str">
        <f>HYPERLINK("#'Table 116'!A1", "To what extent do you agree with the following statements?: The two-child benefit cap - which limits certain benefits to the first two children in a family - should be removed to reduce childhood poverty")</f>
        <v>To what extent do you agree with the following statements?: The two-child benefit cap - which limits certain benefits to the first two children in a family - should be removed to reduce childhood poverty</v>
      </c>
      <c r="E124" s="14" t="str">
        <f>HYPERLINK("#'Full Results'!A1038", "1038")</f>
        <v>1038</v>
      </c>
      <c r="F124" t="s">
        <v>98</v>
      </c>
    </row>
    <row r="125" spans="3:6" x14ac:dyDescent="0.3">
      <c r="C125">
        <v>117</v>
      </c>
      <c r="D125" s="8" t="str">
        <f>HYPERLINK("#'Table 117'!A1", " Improving the nation’s health would boost economic prosperity by reducing healthcare costs and improving workforce productivity. To what extent would you support or oppose increasing government spending on initiatives to improve the health of th...")</f>
        <v xml:space="preserve"> Improving the nation’s health would boost economic prosperity by reducing healthcare costs and improving workforce productivity. To what extent would you support or oppose increasing government spending on initiatives to improve the health of th...</v>
      </c>
      <c r="E125" s="14" t="str">
        <f>HYPERLINK("#'Full Results'!A1050", "1050")</f>
        <v>1050</v>
      </c>
      <c r="F125" t="s">
        <v>333</v>
      </c>
    </row>
    <row r="126" spans="3:6" x14ac:dyDescent="0.3">
      <c r="C126">
        <v>118</v>
      </c>
      <c r="D126" s="8" t="str">
        <f>HYPERLINK("#'Table 118'!A1", " Improving the nation’s health would benefit overall health outcomes and quality of life for the population. To what extent would you support or oppose increasing government spending on initiatives to improve the health of the nation?")</f>
        <v xml:space="preserve"> Improving the nation’s health would benefit overall health outcomes and quality of life for the population. To what extent would you support or oppose increasing government spending on initiatives to improve the health of the nation?</v>
      </c>
      <c r="E126" s="14" t="str">
        <f>HYPERLINK("#'Full Results'!A1062", "1062")</f>
        <v>1062</v>
      </c>
      <c r="F126" t="s">
        <v>333</v>
      </c>
    </row>
    <row r="127" spans="3:6" x14ac:dyDescent="0.3">
      <c r="C127">
        <v>119</v>
      </c>
      <c r="D127" s="8" t="str">
        <f>HYPERLINK("#'Table 119'!A1", " Improving the nation’s health is the best way to boost economic prosperity and workforce productivity.")</f>
        <v xml:space="preserve"> Improving the nation’s health is the best way to boost economic prosperity and workforce productivity.</v>
      </c>
      <c r="E127" s="14" t="str">
        <f>HYPERLINK("#'Full Results'!A1074", "1074")</f>
        <v>1074</v>
      </c>
      <c r="F127" t="s">
        <v>333</v>
      </c>
    </row>
    <row r="128" spans="3:6" x14ac:dyDescent="0.3">
      <c r="C128">
        <v>120</v>
      </c>
      <c r="D128" s="8" t="str">
        <f>HYPERLINK("#'Table 120'!A1", " Improving the nation’s health is the best way to improve the quality of life of the population.")</f>
        <v xml:space="preserve"> Improving the nation’s health is the best way to improve the quality of life of the population.</v>
      </c>
      <c r="E128" s="14" t="str">
        <f>HYPERLINK("#'Full Results'!A1086", "1086")</f>
        <v>1086</v>
      </c>
      <c r="F128" t="s">
        <v>333</v>
      </c>
    </row>
    <row r="129" spans="3:6" x14ac:dyDescent="0.3">
      <c r="C129">
        <v>121</v>
      </c>
      <c r="D129" s="8" t="str">
        <f>HYPERLINK("#'Table 121'!A1", " There are better ways to boost economic prosperity and workforce productivity than improving the nation’s health.")</f>
        <v xml:space="preserve"> There are better ways to boost economic prosperity and workforce productivity than improving the nation’s health.</v>
      </c>
      <c r="E129" s="14" t="str">
        <f>HYPERLINK("#'Full Results'!A1098", "1098")</f>
        <v>1098</v>
      </c>
      <c r="F129" t="s">
        <v>333</v>
      </c>
    </row>
    <row r="130" spans="3:6" x14ac:dyDescent="0.3">
      <c r="C130">
        <v>122</v>
      </c>
      <c r="D130" s="8" t="str">
        <f>HYPERLINK("#'Table 122'!A1", " There are better ways to improve the quality of life of the population than improving the nation’s health.")</f>
        <v xml:space="preserve"> There are better ways to improve the quality of life of the population than improving the nation’s health.</v>
      </c>
      <c r="E130" s="14" t="str">
        <f>HYPERLINK("#'Full Results'!A1110", "1110")</f>
        <v>1110</v>
      </c>
      <c r="F130" t="s">
        <v>333</v>
      </c>
    </row>
    <row r="131" spans="3:6" x14ac:dyDescent="0.3">
      <c r="C131">
        <v>123</v>
      </c>
      <c r="D131" s="8" t="str">
        <f>HYPERLINK("#'Table 123'!A1", " Healthy people are more productive at work than those who are unhealthy. With this in mind, in your view, how important is it that the government improves the overall health of the nation?")</f>
        <v xml:space="preserve"> Healthy people are more productive at work than those who are unhealthy. With this in mind, in your view, how important is it that the government improves the overall health of the nation?</v>
      </c>
      <c r="E131" s="14" t="str">
        <f>HYPERLINK("#'Full Results'!A1122", "1122")</f>
        <v>1122</v>
      </c>
      <c r="F131" t="s">
        <v>333</v>
      </c>
    </row>
    <row r="132" spans="3:6" x14ac:dyDescent="0.3">
      <c r="C132">
        <v>124</v>
      </c>
      <c r="D132" s="8" t="str">
        <f>HYPERLINK("#'Table 124'!A1", " Good levels of national health would reduce costs for business and taxpayers. With this in mind, in your view, how important is it that the government improves the overall health of the nation?")</f>
        <v xml:space="preserve"> Good levels of national health would reduce costs for business and taxpayers. With this in mind, in your view, how important is it that the government improves the overall health of the nation?</v>
      </c>
      <c r="E132" s="14" t="str">
        <f>HYPERLINK("#'Full Results'!A1131", "1131")</f>
        <v>1131</v>
      </c>
      <c r="F132" t="s">
        <v>333</v>
      </c>
    </row>
    <row r="133" spans="3:6" x14ac:dyDescent="0.3">
      <c r="C133">
        <v>125</v>
      </c>
      <c r="D133" s="8" t="str">
        <f>HYPERLINK("#'Table 125'!A1", " Improving the nation’s health would create a stronger economy for everyone. With this in mind, in your view, how important is it that the government improves the overall health of the nation?")</f>
        <v xml:space="preserve"> Improving the nation’s health would create a stronger economy for everyone. With this in mind, in your view, how important is it that the government improves the overall health of the nation?</v>
      </c>
      <c r="E133" s="14" t="str">
        <f>HYPERLINK("#'Full Results'!A1140", "1140")</f>
        <v>1140</v>
      </c>
      <c r="F133" t="s">
        <v>333</v>
      </c>
    </row>
    <row r="134" spans="3:6" x14ac:dyDescent="0.3">
      <c r="C134">
        <v>126</v>
      </c>
      <c r="D134" s="8" t="str">
        <f>HYPERLINK("#'Table 126'!A1", " Communities with better health have more opportunities to succeed. With this in mind, in your view, how important is it that the government improves the overall health of the nation?")</f>
        <v xml:space="preserve"> Communities with better health have more opportunities to succeed. With this in mind, in your view, how important is it that the government improves the overall health of the nation?</v>
      </c>
      <c r="E134" s="14" t="str">
        <f>HYPERLINK("#'Full Results'!A1149", "1149")</f>
        <v>1149</v>
      </c>
      <c r="F134" t="s">
        <v>333</v>
      </c>
    </row>
    <row r="135" spans="3:6" x14ac:dyDescent="0.3">
      <c r="C135">
        <v>127</v>
      </c>
      <c r="D135" s="8" t="str">
        <f>HYPERLINK("#'Table 127'!A1", " To what extent do you agree with the following statement? We should aim to improve the nation’s health as it makes people more productive at work.")</f>
        <v xml:space="preserve"> To what extent do you agree with the following statement? We should aim to improve the nation’s health as it makes people more productive at work.</v>
      </c>
      <c r="E135" s="14" t="str">
        <f>HYPERLINK("#'Full Results'!A1158", "1158")</f>
        <v>1158</v>
      </c>
      <c r="F135" t="s">
        <v>333</v>
      </c>
    </row>
    <row r="136" spans="3:6" x14ac:dyDescent="0.3">
      <c r="C136">
        <v>128</v>
      </c>
      <c r="D136" s="8" t="str">
        <f>HYPERLINK("#'Table 128'!A1", " To what extent do you agree with the following statement? We should aim to improve the nation’s health as it reduces costs for businesses and taxpayers.")</f>
        <v xml:space="preserve"> To what extent do you agree with the following statement? We should aim to improve the nation’s health as it reduces costs for businesses and taxpayers.</v>
      </c>
      <c r="E136" s="14" t="str">
        <f>HYPERLINK("#'Full Results'!A1170", "1170")</f>
        <v>1170</v>
      </c>
      <c r="F136" t="s">
        <v>333</v>
      </c>
    </row>
    <row r="137" spans="3:6" x14ac:dyDescent="0.3">
      <c r="C137">
        <v>129</v>
      </c>
      <c r="D137" s="8" t="str">
        <f>HYPERLINK("#'Table 129'!A1", " To what extent do you agree with the following statement? We should aim to improve the nation’s health as it creates a stronger economy for everyone")</f>
        <v xml:space="preserve"> To what extent do you agree with the following statement? We should aim to improve the nation’s health as it creates a stronger economy for everyone</v>
      </c>
      <c r="E137" s="14" t="str">
        <f>HYPERLINK("#'Full Results'!A1182", "1182")</f>
        <v>1182</v>
      </c>
      <c r="F137" t="s">
        <v>333</v>
      </c>
    </row>
    <row r="138" spans="3:6" x14ac:dyDescent="0.3">
      <c r="C138">
        <v>130</v>
      </c>
      <c r="D138" s="8" t="str">
        <f>HYPERLINK("#'Table 130'!A1", " To what extent do you agree with the following statement? We should aim to improve the nation’s health as it gives communities more opportunities to succeed.")</f>
        <v xml:space="preserve"> To what extent do you agree with the following statement? We should aim to improve the nation’s health as it gives communities more opportunities to succeed.</v>
      </c>
      <c r="E138" s="14" t="str">
        <f>HYPERLINK("#'Full Results'!A1194", "1194")</f>
        <v>1194</v>
      </c>
      <c r="F138" t="s">
        <v>333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A1190"/>
  <sheetViews>
    <sheetView showGridLines="0" workbookViewId="0">
      <pane xSplit="2" ySplit="8" topLeftCell="C9" activePane="bottomRight" state="frozen"/>
      <selection pane="topRight"/>
      <selection pane="bottomLeft"/>
      <selection pane="bottomRight"/>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0" t="s">
        <v>487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3"/>
      <c r="C5" s="13"/>
      <c r="D5" s="33" t="s">
        <v>77</v>
      </c>
      <c r="E5" s="33"/>
      <c r="F5" s="13"/>
      <c r="G5" s="33" t="s">
        <v>78</v>
      </c>
      <c r="H5" s="33"/>
      <c r="I5" s="33"/>
      <c r="J5" s="33"/>
      <c r="K5" s="33"/>
      <c r="L5" s="33"/>
      <c r="M5" s="13"/>
      <c r="N5" s="33" t="s">
        <v>79</v>
      </c>
      <c r="O5" s="33"/>
      <c r="P5" s="33"/>
      <c r="Q5" s="33"/>
      <c r="R5" s="13"/>
      <c r="S5" s="33" t="s">
        <v>80</v>
      </c>
      <c r="T5" s="33"/>
      <c r="U5" s="33"/>
      <c r="V5" s="33"/>
      <c r="W5" s="33"/>
      <c r="X5" s="33"/>
      <c r="Y5" s="33"/>
      <c r="Z5" s="33"/>
      <c r="AA5" s="33"/>
      <c r="AB5" s="33"/>
      <c r="AC5" s="33"/>
      <c r="AD5" s="33"/>
      <c r="AE5" s="13"/>
      <c r="AF5" s="33" t="s">
        <v>81</v>
      </c>
      <c r="AG5" s="33"/>
      <c r="AH5" s="33"/>
      <c r="AI5" s="33"/>
      <c r="AJ5" s="33"/>
      <c r="AK5" s="33"/>
      <c r="AL5" s="13"/>
      <c r="AM5" s="33" t="s">
        <v>82</v>
      </c>
      <c r="AN5" s="33"/>
      <c r="AO5" s="33"/>
      <c r="AP5" s="33"/>
      <c r="AQ5" s="33"/>
      <c r="AR5" s="13"/>
      <c r="AS5" s="33" t="s">
        <v>83</v>
      </c>
      <c r="AT5" s="33"/>
      <c r="AU5" s="13"/>
      <c r="AV5" s="33" t="s">
        <v>84</v>
      </c>
      <c r="AW5" s="33"/>
      <c r="AX5" s="13"/>
      <c r="AY5" s="33" t="s">
        <v>85</v>
      </c>
      <c r="AZ5" s="33"/>
      <c r="BA5" s="33"/>
      <c r="BB5" s="13"/>
      <c r="BC5" s="33" t="s">
        <v>61</v>
      </c>
      <c r="BD5" s="33"/>
      <c r="BE5" s="33"/>
      <c r="BF5" s="13"/>
      <c r="BG5" s="33" t="s">
        <v>86</v>
      </c>
      <c r="BH5" s="33"/>
      <c r="BI5" s="13"/>
      <c r="BJ5" s="33" t="s">
        <v>87</v>
      </c>
      <c r="BK5" s="33"/>
      <c r="BL5" s="13"/>
      <c r="BM5" s="33" t="s">
        <v>88</v>
      </c>
      <c r="BN5" s="33"/>
      <c r="BO5" s="33"/>
      <c r="BP5" s="33"/>
      <c r="BQ5" s="33"/>
      <c r="BR5" s="33"/>
      <c r="BS5" s="33"/>
      <c r="BT5" s="13"/>
      <c r="BU5" s="33" t="s">
        <v>89</v>
      </c>
      <c r="BV5" s="33"/>
      <c r="BW5" s="13"/>
      <c r="BX5" s="33" t="s">
        <v>90</v>
      </c>
      <c r="BY5" s="33"/>
      <c r="BZ5" s="33"/>
      <c r="CA5" s="33"/>
    </row>
    <row r="6" spans="2:79" ht="27" customHeight="1"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36" t="s">
        <v>57</v>
      </c>
      <c r="BA6" s="36" t="s">
        <v>58</v>
      </c>
      <c r="BB6" s="37"/>
      <c r="BC6" s="36" t="s">
        <v>59</v>
      </c>
      <c r="BD6" s="36" t="s">
        <v>60</v>
      </c>
      <c r="BE6" s="36" t="s">
        <v>61</v>
      </c>
      <c r="BF6" s="37"/>
      <c r="BG6" s="36" t="s">
        <v>62</v>
      </c>
      <c r="BH6" s="36" t="s">
        <v>63</v>
      </c>
      <c r="BI6" s="37"/>
      <c r="BJ6" s="36" t="s">
        <v>62</v>
      </c>
      <c r="BK6" s="36" t="s">
        <v>63</v>
      </c>
      <c r="BL6" s="37"/>
      <c r="BM6" s="36" t="s">
        <v>64</v>
      </c>
      <c r="BN6" s="36" t="s">
        <v>65</v>
      </c>
      <c r="BO6" s="36" t="s">
        <v>66</v>
      </c>
      <c r="BP6" s="36" t="s">
        <v>67</v>
      </c>
      <c r="BQ6" s="36" t="s">
        <v>68</v>
      </c>
      <c r="BR6" s="36" t="s">
        <v>69</v>
      </c>
      <c r="BS6" s="36" t="s">
        <v>70</v>
      </c>
      <c r="BT6" s="37"/>
      <c r="BU6" s="36" t="s">
        <v>71</v>
      </c>
      <c r="BV6" s="36" t="s">
        <v>72</v>
      </c>
      <c r="BW6" s="37"/>
      <c r="BX6" s="36" t="s">
        <v>73</v>
      </c>
      <c r="BY6" s="36" t="s">
        <v>74</v>
      </c>
      <c r="BZ6" s="36" t="s">
        <v>75</v>
      </c>
      <c r="CA6" s="36" t="s">
        <v>76</v>
      </c>
    </row>
    <row r="7" spans="2:79" ht="19.95"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19.95"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11" spans="2:79" x14ac:dyDescent="0.3">
      <c r="B11" s="6" t="s">
        <v>97</v>
      </c>
    </row>
    <row r="12" spans="2:79" x14ac:dyDescent="0.3">
      <c r="B12" s="24" t="s">
        <v>98</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row>
    <row r="13" spans="2:79" x14ac:dyDescent="0.3">
      <c r="B13" t="s">
        <v>91</v>
      </c>
      <c r="C13" s="17">
        <v>3.3141838749232898E-2</v>
      </c>
      <c r="D13" s="17">
        <v>3.94669496850482E-2</v>
      </c>
      <c r="E13" s="17">
        <v>2.71355312590662E-2</v>
      </c>
      <c r="F13" s="17"/>
      <c r="G13" s="17">
        <v>8.4579380460902895E-2</v>
      </c>
      <c r="H13" s="17">
        <v>8.3538084604994706E-2</v>
      </c>
      <c r="I13" s="17">
        <v>3.0779415094156E-2</v>
      </c>
      <c r="J13" s="17">
        <v>2.9176877303337401E-3</v>
      </c>
      <c r="K13" s="17">
        <v>0</v>
      </c>
      <c r="L13" s="17">
        <v>6.73219092359186E-3</v>
      </c>
      <c r="M13" s="17"/>
      <c r="N13" s="17">
        <v>7.99050351799242E-2</v>
      </c>
      <c r="O13" s="17">
        <v>1.8964027348048602E-2</v>
      </c>
      <c r="P13" s="17">
        <v>1.45407950609895E-2</v>
      </c>
      <c r="Q13" s="17">
        <v>1.46704262496341E-2</v>
      </c>
      <c r="R13" s="17"/>
      <c r="S13" s="17">
        <v>8.7234928216253296E-2</v>
      </c>
      <c r="T13" s="17">
        <v>1.54423519844525E-2</v>
      </c>
      <c r="U13" s="17">
        <v>6.18947313845502E-3</v>
      </c>
      <c r="V13" s="17">
        <v>1.1568928598083301E-2</v>
      </c>
      <c r="W13" s="17">
        <v>4.4715371414734903E-2</v>
      </c>
      <c r="X13" s="17">
        <v>4.5083238491162497E-2</v>
      </c>
      <c r="Y13" s="17">
        <v>6.1175901773944897E-3</v>
      </c>
      <c r="Z13" s="17">
        <v>6.48864872457873E-2</v>
      </c>
      <c r="AA13" s="17">
        <v>3.1414920591718402E-2</v>
      </c>
      <c r="AB13" s="17">
        <v>1.1857847241967701E-2</v>
      </c>
      <c r="AC13" s="17">
        <v>3.3484999146524301E-2</v>
      </c>
      <c r="AD13" s="17">
        <v>3.11760701252774E-2</v>
      </c>
      <c r="AE13" s="17"/>
      <c r="AF13" s="17">
        <v>9.2438355753709706E-2</v>
      </c>
      <c r="AG13" s="17">
        <v>1.6832188729783499E-2</v>
      </c>
      <c r="AH13" s="17">
        <v>1.71693389503625E-2</v>
      </c>
      <c r="AI13" s="17">
        <v>7.9596132421732302E-3</v>
      </c>
      <c r="AJ13" s="17">
        <v>1.3347513781503E-2</v>
      </c>
      <c r="AK13" s="17">
        <v>1.28217046376664E-2</v>
      </c>
      <c r="AL13" s="17"/>
      <c r="AM13" s="17">
        <v>5.8501039354375197E-3</v>
      </c>
      <c r="AN13" s="17">
        <v>1.2487942781769099E-2</v>
      </c>
      <c r="AO13" s="17">
        <v>4.4685455083693301E-2</v>
      </c>
      <c r="AP13" s="17">
        <v>7.2702446534613802E-2</v>
      </c>
      <c r="AQ13" s="17">
        <v>0.209634406011452</v>
      </c>
      <c r="AR13" s="17"/>
      <c r="AS13" s="17">
        <v>4.6513792310379103E-2</v>
      </c>
      <c r="AT13" s="17">
        <v>8.2055974710035697E-3</v>
      </c>
      <c r="AU13" s="17"/>
      <c r="AV13" s="17">
        <v>4.61223489845227E-2</v>
      </c>
      <c r="AW13" s="17">
        <v>3.6517609300357099E-3</v>
      </c>
      <c r="AX13" s="17"/>
      <c r="AY13" s="17">
        <v>3.56418822019672E-2</v>
      </c>
      <c r="AZ13" s="17">
        <v>3.4223990908667998E-2</v>
      </c>
      <c r="BA13" s="17">
        <v>2.1926295815155601E-2</v>
      </c>
      <c r="BB13" s="17"/>
      <c r="BC13" s="17">
        <v>2.1962846462128101E-2</v>
      </c>
      <c r="BD13" s="17">
        <v>3.2775738354113598E-2</v>
      </c>
      <c r="BE13" s="17">
        <v>6.2204831717820902E-2</v>
      </c>
      <c r="BF13" s="17"/>
      <c r="BG13" s="17">
        <v>2.2459869483625501E-2</v>
      </c>
      <c r="BH13" s="17">
        <v>3.6579879083171701E-2</v>
      </c>
      <c r="BI13" s="17"/>
      <c r="BJ13" s="17">
        <v>6.8131484881205406E-2</v>
      </c>
      <c r="BK13" s="17">
        <v>2.1809682159566999E-2</v>
      </c>
      <c r="BL13" s="17"/>
      <c r="BM13" s="17">
        <v>5.3944446169830997E-2</v>
      </c>
      <c r="BN13" s="17">
        <v>2.7930566621989401E-2</v>
      </c>
      <c r="BO13" s="17">
        <v>2.7530909807433401E-2</v>
      </c>
      <c r="BP13" s="17">
        <v>3.6312344821506498E-2</v>
      </c>
      <c r="BQ13" s="17">
        <v>9.9972364611064807E-3</v>
      </c>
      <c r="BR13" s="17">
        <v>6.8714750783598899E-3</v>
      </c>
      <c r="BS13" s="17">
        <v>7.7297769549074299E-3</v>
      </c>
      <c r="BT13" s="17"/>
      <c r="BU13" s="17">
        <v>6.1964057033359402E-2</v>
      </c>
      <c r="BV13" s="17">
        <v>0.14178509970491299</v>
      </c>
      <c r="BW13" s="17"/>
      <c r="BX13" s="17">
        <v>3.1448253013787203E-2</v>
      </c>
      <c r="BY13" s="17">
        <v>5.9201252693366402E-2</v>
      </c>
      <c r="BZ13" s="17">
        <v>6.1458533361270599E-2</v>
      </c>
      <c r="CA13" s="17">
        <v>6.9224771575024893E-2</v>
      </c>
    </row>
    <row r="14" spans="2:79" x14ac:dyDescent="0.3">
      <c r="B14" t="s">
        <v>92</v>
      </c>
      <c r="C14" s="17">
        <v>0.109061272308019</v>
      </c>
      <c r="D14" s="17">
        <v>0.12757812439993199</v>
      </c>
      <c r="E14" s="17">
        <v>9.0435236132142299E-2</v>
      </c>
      <c r="F14" s="17"/>
      <c r="G14" s="17">
        <v>0.242198605038279</v>
      </c>
      <c r="H14" s="17">
        <v>0.20642535100279899</v>
      </c>
      <c r="I14" s="17">
        <v>0.100686398832789</v>
      </c>
      <c r="J14" s="17">
        <v>5.99333321709885E-2</v>
      </c>
      <c r="K14" s="17">
        <v>3.9656077772834003E-2</v>
      </c>
      <c r="L14" s="17">
        <v>3.4833628417786998E-2</v>
      </c>
      <c r="M14" s="17"/>
      <c r="N14" s="17">
        <v>0.16201151492961899</v>
      </c>
      <c r="O14" s="17">
        <v>0.10284886381915501</v>
      </c>
      <c r="P14" s="17">
        <v>8.54678255964023E-2</v>
      </c>
      <c r="Q14" s="17">
        <v>8.0529205235533294E-2</v>
      </c>
      <c r="R14" s="17"/>
      <c r="S14" s="17">
        <v>0.15750074484763801</v>
      </c>
      <c r="T14" s="17">
        <v>8.3151979216804006E-2</v>
      </c>
      <c r="U14" s="17">
        <v>7.8357697768605197E-2</v>
      </c>
      <c r="V14" s="17">
        <v>5.8474261711578601E-2</v>
      </c>
      <c r="W14" s="17">
        <v>9.4115662569910996E-2</v>
      </c>
      <c r="X14" s="17">
        <v>6.7410043555382604E-2</v>
      </c>
      <c r="Y14" s="17">
        <v>0.12042178129346499</v>
      </c>
      <c r="Z14" s="17">
        <v>0.13053785097210799</v>
      </c>
      <c r="AA14" s="17">
        <v>0.16766916648885799</v>
      </c>
      <c r="AB14" s="17">
        <v>0.103820399848481</v>
      </c>
      <c r="AC14" s="17">
        <v>8.4046648343741898E-2</v>
      </c>
      <c r="AD14" s="17">
        <v>0.17358802569272599</v>
      </c>
      <c r="AE14" s="17"/>
      <c r="AF14" s="17">
        <v>0.19095673497746801</v>
      </c>
      <c r="AG14" s="17">
        <v>0.10529524413463701</v>
      </c>
      <c r="AH14" s="17">
        <v>7.6979216280749801E-2</v>
      </c>
      <c r="AI14" s="17">
        <v>9.0867095940184606E-2</v>
      </c>
      <c r="AJ14" s="17">
        <v>3.6559132784227497E-2</v>
      </c>
      <c r="AK14" s="17">
        <v>4.52458408301828E-2</v>
      </c>
      <c r="AL14" s="17"/>
      <c r="AM14" s="17">
        <v>5.8030150691672798E-2</v>
      </c>
      <c r="AN14" s="17">
        <v>8.1253648143713095E-2</v>
      </c>
      <c r="AO14" s="17">
        <v>0.156121982724402</v>
      </c>
      <c r="AP14" s="17">
        <v>0.19905009351254599</v>
      </c>
      <c r="AQ14" s="17">
        <v>0.15612702567456099</v>
      </c>
      <c r="AR14" s="17"/>
      <c r="AS14" s="17">
        <v>0.13705334904625499</v>
      </c>
      <c r="AT14" s="17">
        <v>7.4346542824404394E-2</v>
      </c>
      <c r="AU14" s="17"/>
      <c r="AV14" s="17">
        <v>0.127480209578401</v>
      </c>
      <c r="AW14" s="17">
        <v>8.0522802068623597E-2</v>
      </c>
      <c r="AX14" s="17"/>
      <c r="AY14" s="17">
        <v>0.108401052609656</v>
      </c>
      <c r="AZ14" s="17">
        <v>0.112045486826992</v>
      </c>
      <c r="BA14" s="17">
        <v>9.2358972014581001E-2</v>
      </c>
      <c r="BB14" s="17"/>
      <c r="BC14" s="17">
        <v>0.102093097129091</v>
      </c>
      <c r="BD14" s="17">
        <v>8.3836557826660704E-2</v>
      </c>
      <c r="BE14" s="17">
        <v>0.14825582681436</v>
      </c>
      <c r="BF14" s="17"/>
      <c r="BG14" s="17">
        <v>8.45315306982031E-2</v>
      </c>
      <c r="BH14" s="17">
        <v>0.117098360682464</v>
      </c>
      <c r="BI14" s="17"/>
      <c r="BJ14" s="17">
        <v>0.192403846646472</v>
      </c>
      <c r="BK14" s="17">
        <v>8.1808911851393495E-2</v>
      </c>
      <c r="BL14" s="17"/>
      <c r="BM14" s="17">
        <v>0.159158993097615</v>
      </c>
      <c r="BN14" s="17">
        <v>8.3337154114219103E-2</v>
      </c>
      <c r="BO14" s="17">
        <v>0.10504503881514</v>
      </c>
      <c r="BP14" s="17">
        <v>7.5503564111691401E-2</v>
      </c>
      <c r="BQ14" s="17">
        <v>0.198418550185646</v>
      </c>
      <c r="BR14" s="17">
        <v>3.2426168600113402E-2</v>
      </c>
      <c r="BS14" s="17">
        <v>4.15853747887115E-2</v>
      </c>
      <c r="BT14" s="17"/>
      <c r="BU14" s="17">
        <v>9.4702247038085802E-2</v>
      </c>
      <c r="BV14" s="17">
        <v>0.207000222917471</v>
      </c>
      <c r="BW14" s="17"/>
      <c r="BX14" s="17">
        <v>5.9646189032502399E-2</v>
      </c>
      <c r="BY14" s="17">
        <v>0.1015841564352</v>
      </c>
      <c r="BZ14" s="17">
        <v>0.19557226111696799</v>
      </c>
      <c r="CA14" s="17">
        <v>0.13531836157840099</v>
      </c>
    </row>
    <row r="15" spans="2:79" x14ac:dyDescent="0.3">
      <c r="B15" t="s">
        <v>93</v>
      </c>
      <c r="C15" s="17">
        <v>0.457868846885782</v>
      </c>
      <c r="D15" s="17">
        <v>0.44955422242989002</v>
      </c>
      <c r="E15" s="17">
        <v>0.46638512541971699</v>
      </c>
      <c r="F15" s="17"/>
      <c r="G15" s="17">
        <v>0.31891678623255598</v>
      </c>
      <c r="H15" s="17">
        <v>0.38278767995561602</v>
      </c>
      <c r="I15" s="17">
        <v>0.43194805061738401</v>
      </c>
      <c r="J15" s="17">
        <v>0.42981479174994103</v>
      </c>
      <c r="K15" s="17">
        <v>0.54101310340253805</v>
      </c>
      <c r="L15" s="17">
        <v>0.59889427211910995</v>
      </c>
      <c r="M15" s="17"/>
      <c r="N15" s="17">
        <v>0.46158687708845902</v>
      </c>
      <c r="O15" s="17">
        <v>0.51671153553162397</v>
      </c>
      <c r="P15" s="17">
        <v>0.393908154415543</v>
      </c>
      <c r="Q15" s="17">
        <v>0.44801539896720199</v>
      </c>
      <c r="R15" s="17"/>
      <c r="S15" s="17">
        <v>0.37093013929684998</v>
      </c>
      <c r="T15" s="17">
        <v>0.46536908812369798</v>
      </c>
      <c r="U15" s="17">
        <v>0.54350225382304995</v>
      </c>
      <c r="V15" s="17">
        <v>0.55994169903951396</v>
      </c>
      <c r="W15" s="17">
        <v>0.499059596594563</v>
      </c>
      <c r="X15" s="17">
        <v>0.43089395337848702</v>
      </c>
      <c r="Y15" s="17">
        <v>0.46208911249629497</v>
      </c>
      <c r="Z15" s="17">
        <v>0.41753271315701601</v>
      </c>
      <c r="AA15" s="17">
        <v>0.48207345099572801</v>
      </c>
      <c r="AB15" s="17">
        <v>0.39679125988342001</v>
      </c>
      <c r="AC15" s="17">
        <v>0.40691251247249399</v>
      </c>
      <c r="AD15" s="17">
        <v>0.50259684639193802</v>
      </c>
      <c r="AE15" s="17"/>
      <c r="AF15" s="17">
        <v>0.36136093614331399</v>
      </c>
      <c r="AG15" s="17">
        <v>0.47566017547978501</v>
      </c>
      <c r="AH15" s="17">
        <v>0.43365430806806299</v>
      </c>
      <c r="AI15" s="17">
        <v>0.48844871383120497</v>
      </c>
      <c r="AJ15" s="17">
        <v>0.559179943466664</v>
      </c>
      <c r="AK15" s="17">
        <v>0.55610063862415104</v>
      </c>
      <c r="AL15" s="17"/>
      <c r="AM15" s="17">
        <v>0.50338848391786095</v>
      </c>
      <c r="AN15" s="17">
        <v>0.46884682401901001</v>
      </c>
      <c r="AO15" s="17">
        <v>0.43736122671279498</v>
      </c>
      <c r="AP15" s="17">
        <v>0.415165847018379</v>
      </c>
      <c r="AQ15" s="17">
        <v>0.36181413988953598</v>
      </c>
      <c r="AR15" s="17"/>
      <c r="AS15" s="17">
        <v>0.47339235540198299</v>
      </c>
      <c r="AT15" s="17">
        <v>0.37148422840093498</v>
      </c>
      <c r="AU15" s="17"/>
      <c r="AV15" s="17">
        <v>0.49469288843456499</v>
      </c>
      <c r="AW15" s="17">
        <v>0.36168774010303101</v>
      </c>
      <c r="AX15" s="17"/>
      <c r="AY15" s="17">
        <v>0.42214262956067</v>
      </c>
      <c r="AZ15" s="17">
        <v>0.46339392594665502</v>
      </c>
      <c r="BA15" s="17">
        <v>0.50280713446896297</v>
      </c>
      <c r="BB15" s="17"/>
      <c r="BC15" s="17">
        <v>0.47566411678547199</v>
      </c>
      <c r="BD15" s="17">
        <v>0.494132831147784</v>
      </c>
      <c r="BE15" s="17">
        <v>0.375886759442564</v>
      </c>
      <c r="BF15" s="17"/>
      <c r="BG15" s="17">
        <v>0.45702322807072299</v>
      </c>
      <c r="BH15" s="17">
        <v>0.46375410217699098</v>
      </c>
      <c r="BI15" s="17"/>
      <c r="BJ15" s="17">
        <v>0.34197951856943798</v>
      </c>
      <c r="BK15" s="17">
        <v>0.49652667025852298</v>
      </c>
      <c r="BL15" s="17"/>
      <c r="BM15" s="17">
        <v>0.40894598322162901</v>
      </c>
      <c r="BN15" s="17">
        <v>0.45066683482507702</v>
      </c>
      <c r="BO15" s="17">
        <v>0.41214338421408298</v>
      </c>
      <c r="BP15" s="17">
        <v>0.43222777655597699</v>
      </c>
      <c r="BQ15" s="17">
        <v>0.37173889336506899</v>
      </c>
      <c r="BR15" s="17">
        <v>0.60296937249022298</v>
      </c>
      <c r="BS15" s="17">
        <v>0.459733755945466</v>
      </c>
      <c r="BT15" s="17"/>
      <c r="BU15" s="17">
        <v>0.53409088954291395</v>
      </c>
      <c r="BV15" s="17">
        <v>0.327854300846181</v>
      </c>
      <c r="BW15" s="17"/>
      <c r="BX15" s="17">
        <v>0.49655634747820199</v>
      </c>
      <c r="BY15" s="17">
        <v>0.34716540009199598</v>
      </c>
      <c r="BZ15" s="17">
        <v>0.49320449500039998</v>
      </c>
      <c r="CA15" s="17">
        <v>0.45464847990976298</v>
      </c>
    </row>
    <row r="16" spans="2:79" x14ac:dyDescent="0.3">
      <c r="B16" t="s">
        <v>94</v>
      </c>
      <c r="C16" s="17">
        <v>0.25288126238178599</v>
      </c>
      <c r="D16" s="17">
        <v>0.239559899354961</v>
      </c>
      <c r="E16" s="17">
        <v>0.26514607049535099</v>
      </c>
      <c r="F16" s="17"/>
      <c r="G16" s="17">
        <v>0.23442627685193301</v>
      </c>
      <c r="H16" s="17">
        <v>0.196528787014252</v>
      </c>
      <c r="I16" s="17">
        <v>0.2631211973416</v>
      </c>
      <c r="J16" s="17">
        <v>0.31856168574896698</v>
      </c>
      <c r="K16" s="17">
        <v>0.25442361143333297</v>
      </c>
      <c r="L16" s="17">
        <v>0.24836940644462299</v>
      </c>
      <c r="M16" s="17"/>
      <c r="N16" s="17">
        <v>0.218439163554939</v>
      </c>
      <c r="O16" s="17">
        <v>0.22609606046379599</v>
      </c>
      <c r="P16" s="17">
        <v>0.32208043170893402</v>
      </c>
      <c r="Q16" s="17">
        <v>0.25845714686573301</v>
      </c>
      <c r="R16" s="17"/>
      <c r="S16" s="17">
        <v>0.262107416154026</v>
      </c>
      <c r="T16" s="17">
        <v>0.303568433073859</v>
      </c>
      <c r="U16" s="17">
        <v>0.231220936593451</v>
      </c>
      <c r="V16" s="17">
        <v>0.221725934307346</v>
      </c>
      <c r="W16" s="17">
        <v>0.233943475153369</v>
      </c>
      <c r="X16" s="17">
        <v>0.303072076816091</v>
      </c>
      <c r="Y16" s="17">
        <v>0.25998758994871302</v>
      </c>
      <c r="Z16" s="17">
        <v>0.24875260765646501</v>
      </c>
      <c r="AA16" s="17">
        <v>0.19024052642448999</v>
      </c>
      <c r="AB16" s="17">
        <v>0.30791663805511299</v>
      </c>
      <c r="AC16" s="17">
        <v>0.24075499011179199</v>
      </c>
      <c r="AD16" s="17">
        <v>0.10595593238979201</v>
      </c>
      <c r="AE16" s="17"/>
      <c r="AF16" s="17">
        <v>0.21987407316468</v>
      </c>
      <c r="AG16" s="17">
        <v>0.25459870838621101</v>
      </c>
      <c r="AH16" s="17">
        <v>0.291163432481642</v>
      </c>
      <c r="AI16" s="17">
        <v>0.26591206863878902</v>
      </c>
      <c r="AJ16" s="17">
        <v>0.257995117984958</v>
      </c>
      <c r="AK16" s="17">
        <v>0.24464402820428099</v>
      </c>
      <c r="AL16" s="17"/>
      <c r="AM16" s="17">
        <v>0.25045227317303298</v>
      </c>
      <c r="AN16" s="17">
        <v>0.27165731117685998</v>
      </c>
      <c r="AO16" s="17">
        <v>0.25410952968838002</v>
      </c>
      <c r="AP16" s="17">
        <v>0.21708270015068701</v>
      </c>
      <c r="AQ16" s="17">
        <v>0.16301907185077799</v>
      </c>
      <c r="AR16" s="17"/>
      <c r="AS16" s="17">
        <v>0.244415639372393</v>
      </c>
      <c r="AT16" s="17">
        <v>0.26164314583878601</v>
      </c>
      <c r="AU16" s="17"/>
      <c r="AV16" s="17">
        <v>0.22318379450767301</v>
      </c>
      <c r="AW16" s="17">
        <v>0.25420330034435001</v>
      </c>
      <c r="AX16" s="17"/>
      <c r="AY16" s="17">
        <v>0.25091449980414698</v>
      </c>
      <c r="AZ16" s="17">
        <v>0.25963120685160601</v>
      </c>
      <c r="BA16" s="17">
        <v>0.222984392128417</v>
      </c>
      <c r="BB16" s="17"/>
      <c r="BC16" s="17">
        <v>0.249555657893199</v>
      </c>
      <c r="BD16" s="17">
        <v>0.26157665900462801</v>
      </c>
      <c r="BE16" s="17">
        <v>0.25871478938307901</v>
      </c>
      <c r="BF16" s="17"/>
      <c r="BG16" s="17">
        <v>0.24835450422986699</v>
      </c>
      <c r="BH16" s="17">
        <v>0.25647175342550399</v>
      </c>
      <c r="BI16" s="17"/>
      <c r="BJ16" s="17">
        <v>0.28829668549996101</v>
      </c>
      <c r="BK16" s="17">
        <v>0.242991672952097</v>
      </c>
      <c r="BL16" s="17"/>
      <c r="BM16" s="17">
        <v>0.234455506170302</v>
      </c>
      <c r="BN16" s="17">
        <v>0.28423157796472398</v>
      </c>
      <c r="BO16" s="17">
        <v>0.25680198428716999</v>
      </c>
      <c r="BP16" s="17">
        <v>0.25550384466551501</v>
      </c>
      <c r="BQ16" s="17">
        <v>0.24360694570121999</v>
      </c>
      <c r="BR16" s="17">
        <v>0.25221708928197201</v>
      </c>
      <c r="BS16" s="17">
        <v>0.30138836159173998</v>
      </c>
      <c r="BT16" s="17"/>
      <c r="BU16" s="17">
        <v>0.24724841493270699</v>
      </c>
      <c r="BV16" s="17">
        <v>0.21842339968410901</v>
      </c>
      <c r="BW16" s="17"/>
      <c r="BX16" s="17">
        <v>0.26851264527688101</v>
      </c>
      <c r="BY16" s="17">
        <v>0.289581607448127</v>
      </c>
      <c r="BZ16" s="17">
        <v>0.186259926495777</v>
      </c>
      <c r="CA16" s="17">
        <v>0.23724320185093301</v>
      </c>
    </row>
    <row r="17" spans="2:79" x14ac:dyDescent="0.3">
      <c r="B17" t="s">
        <v>95</v>
      </c>
      <c r="C17" s="17">
        <v>0.120996998810256</v>
      </c>
      <c r="D17" s="17">
        <v>0.12452758212912</v>
      </c>
      <c r="E17" s="17">
        <v>0.118149126839546</v>
      </c>
      <c r="F17" s="17"/>
      <c r="G17" s="17">
        <v>8.0889365676051997E-2</v>
      </c>
      <c r="H17" s="17">
        <v>9.4474751761068898E-2</v>
      </c>
      <c r="I17" s="17">
        <v>0.153259573671048</v>
      </c>
      <c r="J17" s="17">
        <v>0.16767665769621501</v>
      </c>
      <c r="K17" s="17">
        <v>0.14419294306411501</v>
      </c>
      <c r="L17" s="17">
        <v>8.9649907051712593E-2</v>
      </c>
      <c r="M17" s="17"/>
      <c r="N17" s="17">
        <v>6.6865106470656605E-2</v>
      </c>
      <c r="O17" s="17">
        <v>0.10444656572328399</v>
      </c>
      <c r="P17" s="17">
        <v>0.16846198364387499</v>
      </c>
      <c r="Q17" s="17">
        <v>0.153256129491394</v>
      </c>
      <c r="R17" s="17"/>
      <c r="S17" s="17">
        <v>0.11204865301782101</v>
      </c>
      <c r="T17" s="17">
        <v>0.115101271410064</v>
      </c>
      <c r="U17" s="17">
        <v>9.4257681539953703E-2</v>
      </c>
      <c r="V17" s="17">
        <v>0.105657940129843</v>
      </c>
      <c r="W17" s="17">
        <v>9.3416182676070103E-2</v>
      </c>
      <c r="X17" s="17">
        <v>0.13849203429396101</v>
      </c>
      <c r="Y17" s="17">
        <v>0.13319583726082701</v>
      </c>
      <c r="Z17" s="17">
        <v>0.127755279547765</v>
      </c>
      <c r="AA17" s="17">
        <v>0.107800478611724</v>
      </c>
      <c r="AB17" s="17">
        <v>0.142265013262453</v>
      </c>
      <c r="AC17" s="17">
        <v>0.20272526518444101</v>
      </c>
      <c r="AD17" s="17">
        <v>0.123732010405058</v>
      </c>
      <c r="AE17" s="17"/>
      <c r="AF17" s="17">
        <v>0.11917555219892401</v>
      </c>
      <c r="AG17" s="17">
        <v>0.11468261925048601</v>
      </c>
      <c r="AH17" s="17">
        <v>0.15652235353388799</v>
      </c>
      <c r="AI17" s="17">
        <v>0.12565646772368499</v>
      </c>
      <c r="AJ17" s="17">
        <v>0.10283754860065</v>
      </c>
      <c r="AK17" s="17">
        <v>9.2752589881845995E-2</v>
      </c>
      <c r="AL17" s="17"/>
      <c r="AM17" s="17">
        <v>0.15654748185990799</v>
      </c>
      <c r="AN17" s="17">
        <v>0.147662923867175</v>
      </c>
      <c r="AO17" s="17">
        <v>8.0615379118481295E-2</v>
      </c>
      <c r="AP17" s="17">
        <v>6.8770802720104204E-2</v>
      </c>
      <c r="AQ17" s="17">
        <v>8.83607297373286E-2</v>
      </c>
      <c r="AR17" s="17"/>
      <c r="AS17" s="17">
        <v>8.2795033682483393E-2</v>
      </c>
      <c r="AT17" s="17">
        <v>0.25066722856790302</v>
      </c>
      <c r="AU17" s="17"/>
      <c r="AV17" s="17">
        <v>8.8159581198319695E-2</v>
      </c>
      <c r="AW17" s="17">
        <v>0.27018420711708502</v>
      </c>
      <c r="AX17" s="17"/>
      <c r="AY17" s="17">
        <v>0.14797475512049801</v>
      </c>
      <c r="AZ17" s="17">
        <v>0.108276525693504</v>
      </c>
      <c r="BA17" s="17">
        <v>0.132968189517435</v>
      </c>
      <c r="BB17" s="17"/>
      <c r="BC17" s="17">
        <v>0.123593032116789</v>
      </c>
      <c r="BD17" s="17">
        <v>0.1027240018542</v>
      </c>
      <c r="BE17" s="17">
        <v>0.13199669112120099</v>
      </c>
      <c r="BF17" s="17"/>
      <c r="BG17" s="17">
        <v>0.15787237117087399</v>
      </c>
      <c r="BH17" s="17">
        <v>0.106776431157224</v>
      </c>
      <c r="BI17" s="17"/>
      <c r="BJ17" s="17">
        <v>9.2020485930845497E-2</v>
      </c>
      <c r="BK17" s="17">
        <v>0.13125340415006101</v>
      </c>
      <c r="BL17" s="17"/>
      <c r="BM17" s="17">
        <v>0.12657944494406201</v>
      </c>
      <c r="BN17" s="17">
        <v>0.125710834228731</v>
      </c>
      <c r="BO17" s="17">
        <v>0.13633170023069799</v>
      </c>
      <c r="BP17" s="17">
        <v>0.170327992476</v>
      </c>
      <c r="BQ17" s="17">
        <v>8.7443664888654404E-2</v>
      </c>
      <c r="BR17" s="17">
        <v>8.8345151664713906E-2</v>
      </c>
      <c r="BS17" s="17">
        <v>0.15274463684627099</v>
      </c>
      <c r="BT17" s="17"/>
      <c r="BU17" s="17">
        <v>6.19943914529342E-2</v>
      </c>
      <c r="BV17" s="17">
        <v>9.4052673075965196E-2</v>
      </c>
      <c r="BW17" s="17"/>
      <c r="BX17" s="17">
        <v>0.122656376718522</v>
      </c>
      <c r="BY17" s="17">
        <v>0.188751711892402</v>
      </c>
      <c r="BZ17" s="17">
        <v>4.67840100861815E-2</v>
      </c>
      <c r="CA17" s="17">
        <v>9.2667426325197005E-2</v>
      </c>
    </row>
    <row r="18" spans="2:79" x14ac:dyDescent="0.3">
      <c r="B18" t="s">
        <v>96</v>
      </c>
      <c r="C18" s="17">
        <v>2.6049780864925001E-2</v>
      </c>
      <c r="D18" s="17">
        <v>1.9313222001048701E-2</v>
      </c>
      <c r="E18" s="17">
        <v>3.2748909854177499E-2</v>
      </c>
      <c r="F18" s="17"/>
      <c r="G18" s="17">
        <v>3.89895857402782E-2</v>
      </c>
      <c r="H18" s="17">
        <v>3.6245345661269801E-2</v>
      </c>
      <c r="I18" s="17">
        <v>2.0205364443022199E-2</v>
      </c>
      <c r="J18" s="17">
        <v>2.1095844903554602E-2</v>
      </c>
      <c r="K18" s="17">
        <v>2.0714264327180799E-2</v>
      </c>
      <c r="L18" s="17">
        <v>2.1520595043175501E-2</v>
      </c>
      <c r="M18" s="17"/>
      <c r="N18" s="17">
        <v>1.11923027764026E-2</v>
      </c>
      <c r="O18" s="17">
        <v>3.0932947114092901E-2</v>
      </c>
      <c r="P18" s="17">
        <v>1.55408095742563E-2</v>
      </c>
      <c r="Q18" s="17">
        <v>4.5071693190502402E-2</v>
      </c>
      <c r="R18" s="17"/>
      <c r="S18" s="17">
        <v>1.01781184674112E-2</v>
      </c>
      <c r="T18" s="17">
        <v>1.73668761911226E-2</v>
      </c>
      <c r="U18" s="17">
        <v>4.6471957136484401E-2</v>
      </c>
      <c r="V18" s="17">
        <v>4.2631236213635203E-2</v>
      </c>
      <c r="W18" s="17">
        <v>3.4749711591351401E-2</v>
      </c>
      <c r="X18" s="17">
        <v>1.5048653464915299E-2</v>
      </c>
      <c r="Y18" s="17">
        <v>1.8188088823305502E-2</v>
      </c>
      <c r="Z18" s="17">
        <v>1.0535061420858499E-2</v>
      </c>
      <c r="AA18" s="17">
        <v>2.0801456887482601E-2</v>
      </c>
      <c r="AB18" s="17">
        <v>3.7348841708565797E-2</v>
      </c>
      <c r="AC18" s="17">
        <v>3.20755847410071E-2</v>
      </c>
      <c r="AD18" s="17">
        <v>6.2951114995208404E-2</v>
      </c>
      <c r="AE18" s="17"/>
      <c r="AF18" s="17">
        <v>1.6194347761904399E-2</v>
      </c>
      <c r="AG18" s="17">
        <v>3.2931064019096297E-2</v>
      </c>
      <c r="AH18" s="17">
        <v>2.4511350685294801E-2</v>
      </c>
      <c r="AI18" s="17">
        <v>2.11560406239629E-2</v>
      </c>
      <c r="AJ18" s="17">
        <v>3.0080743381998301E-2</v>
      </c>
      <c r="AK18" s="17">
        <v>4.8435197821873603E-2</v>
      </c>
      <c r="AL18" s="17"/>
      <c r="AM18" s="17">
        <v>2.57315064220878E-2</v>
      </c>
      <c r="AN18" s="17">
        <v>1.8091350011472999E-2</v>
      </c>
      <c r="AO18" s="17">
        <v>2.7106426672249401E-2</v>
      </c>
      <c r="AP18" s="17">
        <v>2.7228110063669701E-2</v>
      </c>
      <c r="AQ18" s="17">
        <v>2.1044626836344001E-2</v>
      </c>
      <c r="AR18" s="17"/>
      <c r="AS18" s="17">
        <v>1.5829830186507E-2</v>
      </c>
      <c r="AT18" s="17">
        <v>3.3653256896968103E-2</v>
      </c>
      <c r="AU18" s="17"/>
      <c r="AV18" s="17">
        <v>2.0361177296518099E-2</v>
      </c>
      <c r="AW18" s="17">
        <v>2.9750189436874901E-2</v>
      </c>
      <c r="AX18" s="17"/>
      <c r="AY18" s="17">
        <v>3.4925180703061803E-2</v>
      </c>
      <c r="AZ18" s="17">
        <v>2.2428863772574699E-2</v>
      </c>
      <c r="BA18" s="17">
        <v>2.6955016055447201E-2</v>
      </c>
      <c r="BB18" s="17"/>
      <c r="BC18" s="17">
        <v>2.7131249613321199E-2</v>
      </c>
      <c r="BD18" s="17">
        <v>2.4954211812613401E-2</v>
      </c>
      <c r="BE18" s="17">
        <v>2.2941101520975699E-2</v>
      </c>
      <c r="BF18" s="17"/>
      <c r="BG18" s="17">
        <v>2.9758496346708099E-2</v>
      </c>
      <c r="BH18" s="17">
        <v>1.9319473474644501E-2</v>
      </c>
      <c r="BI18" s="17"/>
      <c r="BJ18" s="17">
        <v>1.71679784720783E-2</v>
      </c>
      <c r="BK18" s="17">
        <v>2.5609658628358199E-2</v>
      </c>
      <c r="BL18" s="17"/>
      <c r="BM18" s="17">
        <v>1.6915626396562002E-2</v>
      </c>
      <c r="BN18" s="17">
        <v>2.8123032245259E-2</v>
      </c>
      <c r="BO18" s="17">
        <v>6.21469826454756E-2</v>
      </c>
      <c r="BP18" s="17">
        <v>3.0124477369310301E-2</v>
      </c>
      <c r="BQ18" s="17">
        <v>8.87947093983045E-2</v>
      </c>
      <c r="BR18" s="17">
        <v>1.71707428846175E-2</v>
      </c>
      <c r="BS18" s="17">
        <v>3.6818093872904502E-2</v>
      </c>
      <c r="BT18" s="17"/>
      <c r="BU18" s="17">
        <v>0</v>
      </c>
      <c r="BV18" s="17">
        <v>1.08843037713603E-2</v>
      </c>
      <c r="BW18" s="17"/>
      <c r="BX18" s="17">
        <v>2.1180188480104601E-2</v>
      </c>
      <c r="BY18" s="17">
        <v>1.3715871438908201E-2</v>
      </c>
      <c r="BZ18" s="17">
        <v>1.6720773939402401E-2</v>
      </c>
      <c r="CA18" s="17">
        <v>1.08977587606814E-2</v>
      </c>
    </row>
    <row r="19" spans="2:79" x14ac:dyDescent="0.3">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row>
    <row r="20" spans="2:79" x14ac:dyDescent="0.3">
      <c r="B20" s="6" t="s">
        <v>102</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row>
    <row r="21" spans="2:79" x14ac:dyDescent="0.3">
      <c r="B21" s="24" t="s">
        <v>98</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row>
    <row r="22" spans="2:79" x14ac:dyDescent="0.3">
      <c r="B22" t="s">
        <v>62</v>
      </c>
      <c r="C22" s="17">
        <v>0.28712237276753799</v>
      </c>
      <c r="D22" s="17">
        <v>0.26161389413289698</v>
      </c>
      <c r="E22" s="17">
        <v>0.30939030938609602</v>
      </c>
      <c r="F22" s="17"/>
      <c r="G22" s="17">
        <v>0.27123686048078399</v>
      </c>
      <c r="H22" s="17">
        <v>0.20147769723123199</v>
      </c>
      <c r="I22" s="17">
        <v>0.22534744007884899</v>
      </c>
      <c r="J22" s="17">
        <v>0.27046245523802198</v>
      </c>
      <c r="K22" s="17">
        <v>0.34598818715887297</v>
      </c>
      <c r="L22" s="17">
        <v>0.39117052048095602</v>
      </c>
      <c r="M22" s="17"/>
      <c r="N22" s="17">
        <v>0.26407923277809398</v>
      </c>
      <c r="O22" s="17">
        <v>0.25177495058888799</v>
      </c>
      <c r="P22" s="17">
        <v>0.27032808546637399</v>
      </c>
      <c r="Q22" s="17">
        <v>0.35894624404147601</v>
      </c>
      <c r="R22" s="17"/>
      <c r="S22" s="17">
        <v>0.242127860005936</v>
      </c>
      <c r="T22" s="17">
        <v>0.25792536027139401</v>
      </c>
      <c r="U22" s="17">
        <v>0.35664285373351401</v>
      </c>
      <c r="V22" s="17">
        <v>0.30724343236774898</v>
      </c>
      <c r="W22" s="17">
        <v>0.31215134421860302</v>
      </c>
      <c r="X22" s="17">
        <v>0.26754200418051</v>
      </c>
      <c r="Y22" s="17">
        <v>0.30687101874363798</v>
      </c>
      <c r="Z22" s="17">
        <v>0.31382159926349301</v>
      </c>
      <c r="AA22" s="17">
        <v>0.27523901941176698</v>
      </c>
      <c r="AB22" s="17">
        <v>0.289554161435708</v>
      </c>
      <c r="AC22" s="17">
        <v>0.32676543167076499</v>
      </c>
      <c r="AD22" s="17">
        <v>0.25895403392706301</v>
      </c>
      <c r="AE22" s="17"/>
      <c r="AF22" s="17">
        <v>0.230050559970739</v>
      </c>
      <c r="AG22" s="17">
        <v>0.28437575120259301</v>
      </c>
      <c r="AH22" s="17">
        <v>0.30096310489987899</v>
      </c>
      <c r="AI22" s="17">
        <v>0.30858495433559802</v>
      </c>
      <c r="AJ22" s="17">
        <v>0.31838462248345301</v>
      </c>
      <c r="AK22" s="17">
        <v>0.38388756824322701</v>
      </c>
      <c r="AL22" s="17"/>
      <c r="AM22" s="17">
        <v>0.32847280595731498</v>
      </c>
      <c r="AN22" s="17">
        <v>0.30028045694107097</v>
      </c>
      <c r="AO22" s="17">
        <v>0.25085641536132702</v>
      </c>
      <c r="AP22" s="17">
        <v>0.21123055285601999</v>
      </c>
      <c r="AQ22" s="17">
        <v>0.42568304234816801</v>
      </c>
      <c r="AR22" s="17"/>
      <c r="AS22" s="17">
        <v>0.16875114937617999</v>
      </c>
      <c r="AT22" s="17">
        <v>0.74199586272301699</v>
      </c>
      <c r="AU22" s="17"/>
      <c r="AV22" s="17">
        <v>0.217944137465305</v>
      </c>
      <c r="AW22" s="17">
        <v>0.50573016380168601</v>
      </c>
      <c r="AX22" s="17"/>
      <c r="AY22" s="17">
        <v>0.32244063924265398</v>
      </c>
      <c r="AZ22" s="17">
        <v>0.26545175037826502</v>
      </c>
      <c r="BA22" s="17">
        <v>0.33485735611196299</v>
      </c>
      <c r="BB22" s="17"/>
      <c r="BC22" s="17">
        <v>0.24257802848160101</v>
      </c>
      <c r="BD22" s="17">
        <v>0.35378771662691499</v>
      </c>
      <c r="BE22" s="17">
        <v>0.33737430437109101</v>
      </c>
      <c r="BF22" s="17"/>
      <c r="BG22" s="17">
        <v>1</v>
      </c>
      <c r="BH22" s="17">
        <v>0</v>
      </c>
      <c r="BI22" s="17"/>
      <c r="BJ22" s="17">
        <v>0.204702603028489</v>
      </c>
      <c r="BK22" s="17">
        <v>0.31652969320447699</v>
      </c>
      <c r="BL22" s="17"/>
      <c r="BM22" s="17">
        <v>0.20920411871102501</v>
      </c>
      <c r="BN22" s="17">
        <v>0.252724058932836</v>
      </c>
      <c r="BO22" s="17">
        <v>0.29976254085004</v>
      </c>
      <c r="BP22" s="17">
        <v>0.37265073276796901</v>
      </c>
      <c r="BQ22" s="17">
        <v>0.22946295350766999</v>
      </c>
      <c r="BR22" s="17">
        <v>0.38361665934161798</v>
      </c>
      <c r="BS22" s="17">
        <v>0.54832425761662995</v>
      </c>
      <c r="BT22" s="17"/>
      <c r="BU22" s="17">
        <v>0.30114147083256998</v>
      </c>
      <c r="BV22" s="17">
        <v>0.19395571362640601</v>
      </c>
      <c r="BW22" s="17"/>
      <c r="BX22" s="17">
        <v>0.25525511621378699</v>
      </c>
      <c r="BY22" s="17">
        <v>0.256804964569678</v>
      </c>
      <c r="BZ22" s="17">
        <v>0.26792724795133699</v>
      </c>
      <c r="CA22" s="17">
        <v>0.227731809736576</v>
      </c>
    </row>
    <row r="23" spans="2:79" x14ac:dyDescent="0.3">
      <c r="B23" t="s">
        <v>63</v>
      </c>
      <c r="C23" s="17">
        <v>0.69101002089900698</v>
      </c>
      <c r="D23" s="17">
        <v>0.71334472778162095</v>
      </c>
      <c r="E23" s="17">
        <v>0.67173009434608</v>
      </c>
      <c r="F23" s="17"/>
      <c r="G23" s="17">
        <v>0.66770424353595204</v>
      </c>
      <c r="H23" s="17">
        <v>0.76548809021154696</v>
      </c>
      <c r="I23" s="17">
        <v>0.75530468051124799</v>
      </c>
      <c r="J23" s="17">
        <v>0.71534823221551802</v>
      </c>
      <c r="K23" s="17">
        <v>0.650241389335251</v>
      </c>
      <c r="L23" s="17">
        <v>0.60163711233577899</v>
      </c>
      <c r="M23" s="17"/>
      <c r="N23" s="17">
        <v>0.719155393402511</v>
      </c>
      <c r="O23" s="17">
        <v>0.73222425427478699</v>
      </c>
      <c r="P23" s="17">
        <v>0.71524223783766105</v>
      </c>
      <c r="Q23" s="17">
        <v>0.60041585716832502</v>
      </c>
      <c r="R23" s="17"/>
      <c r="S23" s="17">
        <v>0.72909767572181206</v>
      </c>
      <c r="T23" s="17">
        <v>0.73525722422446305</v>
      </c>
      <c r="U23" s="17">
        <v>0.63133830986488004</v>
      </c>
      <c r="V23" s="17">
        <v>0.67311520019383098</v>
      </c>
      <c r="W23" s="17">
        <v>0.64731600153536095</v>
      </c>
      <c r="X23" s="17">
        <v>0.70322613884589802</v>
      </c>
      <c r="Y23" s="17">
        <v>0.67630626386149095</v>
      </c>
      <c r="Z23" s="17">
        <v>0.65319783236319395</v>
      </c>
      <c r="AA23" s="17">
        <v>0.694682555239303</v>
      </c>
      <c r="AB23" s="17">
        <v>0.69159780899103396</v>
      </c>
      <c r="AC23" s="17">
        <v>0.65158135303889997</v>
      </c>
      <c r="AD23" s="17">
        <v>0.74104596607293705</v>
      </c>
      <c r="AE23" s="17"/>
      <c r="AF23" s="17">
        <v>0.747969666465644</v>
      </c>
      <c r="AG23" s="17">
        <v>0.69882368858713995</v>
      </c>
      <c r="AH23" s="17">
        <v>0.67118722292565502</v>
      </c>
      <c r="AI23" s="17">
        <v>0.67033607612010204</v>
      </c>
      <c r="AJ23" s="17">
        <v>0.65595411391779401</v>
      </c>
      <c r="AK23" s="17">
        <v>0.58876598239220901</v>
      </c>
      <c r="AL23" s="17"/>
      <c r="AM23" s="17">
        <v>0.65711682952550399</v>
      </c>
      <c r="AN23" s="17">
        <v>0.67818200077990098</v>
      </c>
      <c r="AO23" s="17">
        <v>0.72337112214727906</v>
      </c>
      <c r="AP23" s="17">
        <v>0.76457832081606802</v>
      </c>
      <c r="AQ23" s="17">
        <v>0.55187695496731504</v>
      </c>
      <c r="AR23" s="17"/>
      <c r="AS23" s="17">
        <v>0.815833645712019</v>
      </c>
      <c r="AT23" s="17">
        <v>0.25024438241256503</v>
      </c>
      <c r="AU23" s="17"/>
      <c r="AV23" s="17">
        <v>0.76974777255833404</v>
      </c>
      <c r="AW23" s="17">
        <v>0.46707515723677701</v>
      </c>
      <c r="AX23" s="17"/>
      <c r="AY23" s="17">
        <v>0.64971073248825795</v>
      </c>
      <c r="AZ23" s="17">
        <v>0.71315720111130099</v>
      </c>
      <c r="BA23" s="17">
        <v>0.655176277480918</v>
      </c>
      <c r="BB23" s="17"/>
      <c r="BC23" s="17">
        <v>0.74085584374004498</v>
      </c>
      <c r="BD23" s="17">
        <v>0.61725414311753701</v>
      </c>
      <c r="BE23" s="17">
        <v>0.63999535502959404</v>
      </c>
      <c r="BF23" s="17"/>
      <c r="BG23" s="17">
        <v>0</v>
      </c>
      <c r="BH23" s="17">
        <v>1</v>
      </c>
      <c r="BI23" s="17"/>
      <c r="BJ23" s="17">
        <v>0.78704054870085205</v>
      </c>
      <c r="BK23" s="17">
        <v>0.66461537893432798</v>
      </c>
      <c r="BL23" s="17"/>
      <c r="BM23" s="17">
        <v>0.77389088755077895</v>
      </c>
      <c r="BN23" s="17">
        <v>0.721579484056176</v>
      </c>
      <c r="BO23" s="17">
        <v>0.63635117265394003</v>
      </c>
      <c r="BP23" s="17">
        <v>0.59614139621764195</v>
      </c>
      <c r="BQ23" s="17">
        <v>0.68896813031900495</v>
      </c>
      <c r="BR23" s="17">
        <v>0.60904216860679405</v>
      </c>
      <c r="BS23" s="17">
        <v>0.44519277342441799</v>
      </c>
      <c r="BT23" s="17"/>
      <c r="BU23" s="17">
        <v>0.68864682727835702</v>
      </c>
      <c r="BV23" s="17">
        <v>0.79514130153095097</v>
      </c>
      <c r="BW23" s="17"/>
      <c r="BX23" s="17">
        <v>0.70251639125310394</v>
      </c>
      <c r="BY23" s="17">
        <v>0.73557112623695697</v>
      </c>
      <c r="BZ23" s="17">
        <v>0.71233412837149601</v>
      </c>
      <c r="CA23" s="17">
        <v>0.75784510581297804</v>
      </c>
    </row>
    <row r="24" spans="2:79" x14ac:dyDescent="0.3">
      <c r="B24" t="s">
        <v>101</v>
      </c>
      <c r="C24" s="17">
        <v>2.1867606333455199E-2</v>
      </c>
      <c r="D24" s="17">
        <v>2.5041378085482499E-2</v>
      </c>
      <c r="E24" s="17">
        <v>1.88795962678238E-2</v>
      </c>
      <c r="F24" s="17"/>
      <c r="G24" s="17">
        <v>6.1058895983263903E-2</v>
      </c>
      <c r="H24" s="17">
        <v>3.3034212557221401E-2</v>
      </c>
      <c r="I24" s="17">
        <v>1.93478794099032E-2</v>
      </c>
      <c r="J24" s="17">
        <v>1.4189312546459699E-2</v>
      </c>
      <c r="K24" s="17">
        <v>3.7704235058758501E-3</v>
      </c>
      <c r="L24" s="17">
        <v>7.1923671832653602E-3</v>
      </c>
      <c r="M24" s="17"/>
      <c r="N24" s="17">
        <v>1.6765373819394799E-2</v>
      </c>
      <c r="O24" s="17">
        <v>1.60007951363248E-2</v>
      </c>
      <c r="P24" s="17">
        <v>1.44296766959656E-2</v>
      </c>
      <c r="Q24" s="17">
        <v>4.0637898790199703E-2</v>
      </c>
      <c r="R24" s="17"/>
      <c r="S24" s="17">
        <v>2.8774464272251901E-2</v>
      </c>
      <c r="T24" s="17">
        <v>6.8174155041425101E-3</v>
      </c>
      <c r="U24" s="17">
        <v>1.20188364016055E-2</v>
      </c>
      <c r="V24" s="17">
        <v>1.9641367438420099E-2</v>
      </c>
      <c r="W24" s="17">
        <v>4.0532654246035998E-2</v>
      </c>
      <c r="X24" s="17">
        <v>2.9231856973592301E-2</v>
      </c>
      <c r="Y24" s="17">
        <v>1.68227173948714E-2</v>
      </c>
      <c r="Z24" s="17">
        <v>3.2980568373312702E-2</v>
      </c>
      <c r="AA24" s="17">
        <v>3.0078425348930599E-2</v>
      </c>
      <c r="AB24" s="17">
        <v>1.8848029573257499E-2</v>
      </c>
      <c r="AC24" s="17">
        <v>2.1653215290334701E-2</v>
      </c>
      <c r="AD24" s="17">
        <v>0</v>
      </c>
      <c r="AE24" s="17"/>
      <c r="AF24" s="17">
        <v>2.19797735636168E-2</v>
      </c>
      <c r="AG24" s="17">
        <v>1.6800560210267199E-2</v>
      </c>
      <c r="AH24" s="17">
        <v>2.78496721744661E-2</v>
      </c>
      <c r="AI24" s="17">
        <v>2.10789695442993E-2</v>
      </c>
      <c r="AJ24" s="17">
        <v>2.5661263598753099E-2</v>
      </c>
      <c r="AK24" s="17">
        <v>2.7346449364563499E-2</v>
      </c>
      <c r="AL24" s="17"/>
      <c r="AM24" s="17">
        <v>1.4410364517180901E-2</v>
      </c>
      <c r="AN24" s="17">
        <v>2.1537542279027599E-2</v>
      </c>
      <c r="AO24" s="17">
        <v>2.57724624913943E-2</v>
      </c>
      <c r="AP24" s="17">
        <v>2.4191126327912E-2</v>
      </c>
      <c r="AQ24" s="17">
        <v>2.24400026845172E-2</v>
      </c>
      <c r="AR24" s="17"/>
      <c r="AS24" s="17">
        <v>1.5415204911801201E-2</v>
      </c>
      <c r="AT24" s="17">
        <v>7.7597548644183501E-3</v>
      </c>
      <c r="AU24" s="17"/>
      <c r="AV24" s="17">
        <v>1.23080899763609E-2</v>
      </c>
      <c r="AW24" s="17">
        <v>2.7194678961536899E-2</v>
      </c>
      <c r="AX24" s="17"/>
      <c r="AY24" s="17">
        <v>2.78486282690877E-2</v>
      </c>
      <c r="AZ24" s="17">
        <v>2.1391048510434201E-2</v>
      </c>
      <c r="BA24" s="17">
        <v>9.9663664071188308E-3</v>
      </c>
      <c r="BB24" s="17"/>
      <c r="BC24" s="17">
        <v>1.65661277783547E-2</v>
      </c>
      <c r="BD24" s="17">
        <v>2.8958140255548201E-2</v>
      </c>
      <c r="BE24" s="17">
        <v>2.2630340599315402E-2</v>
      </c>
      <c r="BF24" s="17"/>
      <c r="BG24" s="17">
        <v>0</v>
      </c>
      <c r="BH24" s="17">
        <v>0</v>
      </c>
      <c r="BI24" s="17"/>
      <c r="BJ24" s="17">
        <v>8.2568482706581493E-3</v>
      </c>
      <c r="BK24" s="17">
        <v>1.8854927861194599E-2</v>
      </c>
      <c r="BL24" s="17"/>
      <c r="BM24" s="17">
        <v>1.6904993738196001E-2</v>
      </c>
      <c r="BN24" s="17">
        <v>2.5696457010988199E-2</v>
      </c>
      <c r="BO24" s="17">
        <v>6.3886286496020503E-2</v>
      </c>
      <c r="BP24" s="17">
        <v>3.1207871014389599E-2</v>
      </c>
      <c r="BQ24" s="17">
        <v>8.1568916173324693E-2</v>
      </c>
      <c r="BR24" s="17">
        <v>7.3411720515871798E-3</v>
      </c>
      <c r="BS24" s="17">
        <v>6.4829689589515401E-3</v>
      </c>
      <c r="BT24" s="17"/>
      <c r="BU24" s="17">
        <v>1.02117018890737E-2</v>
      </c>
      <c r="BV24" s="17">
        <v>1.09029848426427E-2</v>
      </c>
      <c r="BW24" s="17"/>
      <c r="BX24" s="17">
        <v>4.2228492533109001E-2</v>
      </c>
      <c r="BY24" s="17">
        <v>7.6239091933648804E-3</v>
      </c>
      <c r="BZ24" s="17">
        <v>1.9738623677167E-2</v>
      </c>
      <c r="CA24" s="17">
        <v>1.44230844504467E-2</v>
      </c>
    </row>
    <row r="25" spans="2:79" x14ac:dyDescent="0.3">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row>
    <row r="26" spans="2:79" x14ac:dyDescent="0.3">
      <c r="B26" s="6" t="s">
        <v>104</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row>
    <row r="27" spans="2:79" x14ac:dyDescent="0.3">
      <c r="B27" s="24" t="s">
        <v>98</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row>
    <row r="28" spans="2:79" x14ac:dyDescent="0.3">
      <c r="B28" t="s">
        <v>62</v>
      </c>
      <c r="C28" s="17">
        <v>0.23424997656636001</v>
      </c>
      <c r="D28" s="17">
        <v>0.258643357862541</v>
      </c>
      <c r="E28" s="17">
        <v>0.210604092916817</v>
      </c>
      <c r="F28" s="17"/>
      <c r="G28" s="17">
        <v>0.28757248862722101</v>
      </c>
      <c r="H28" s="17">
        <v>0.41497743844565999</v>
      </c>
      <c r="I28" s="17">
        <v>0.28919950734074201</v>
      </c>
      <c r="J28" s="17">
        <v>0.16104139406472701</v>
      </c>
      <c r="K28" s="17">
        <v>0.15367704998828599</v>
      </c>
      <c r="L28" s="17">
        <v>0.121033528443109</v>
      </c>
      <c r="M28" s="17"/>
      <c r="N28" s="17">
        <v>0.35292754697184697</v>
      </c>
      <c r="O28" s="17">
        <v>0.22903310483099501</v>
      </c>
      <c r="P28" s="17">
        <v>0.21045426476718401</v>
      </c>
      <c r="Q28" s="17">
        <v>0.13360654907831501</v>
      </c>
      <c r="R28" s="17"/>
      <c r="S28" s="17">
        <v>0.34151504071283201</v>
      </c>
      <c r="T28" s="17">
        <v>0.246346315331369</v>
      </c>
      <c r="U28" s="17">
        <v>0.17117173073973499</v>
      </c>
      <c r="V28" s="17">
        <v>0.26375569546494698</v>
      </c>
      <c r="W28" s="17">
        <v>0.20106819827911901</v>
      </c>
      <c r="X28" s="17">
        <v>0.24677568670070599</v>
      </c>
      <c r="Y28" s="17">
        <v>0.234596621974134</v>
      </c>
      <c r="Z28" s="17">
        <v>0.141589322876568</v>
      </c>
      <c r="AA28" s="17">
        <v>0.20790099782111801</v>
      </c>
      <c r="AB28" s="17">
        <v>0.19345161437241301</v>
      </c>
      <c r="AC28" s="17">
        <v>0.17642385277667</v>
      </c>
      <c r="AD28" s="17">
        <v>0.239831309989891</v>
      </c>
      <c r="AE28" s="17"/>
      <c r="AF28" s="17">
        <v>0.34905673644537999</v>
      </c>
      <c r="AG28" s="17">
        <v>0.22049396659940601</v>
      </c>
      <c r="AH28" s="17">
        <v>0.19976986262240701</v>
      </c>
      <c r="AI28" s="17">
        <v>0.157773793783761</v>
      </c>
      <c r="AJ28" s="17">
        <v>0.196426857976991</v>
      </c>
      <c r="AK28" s="17">
        <v>0.20740617374151599</v>
      </c>
      <c r="AL28" s="17"/>
      <c r="AM28" s="17">
        <v>0.14482387828770499</v>
      </c>
      <c r="AN28" s="17">
        <v>0.18540819704348099</v>
      </c>
      <c r="AO28" s="17">
        <v>0.28464261001398999</v>
      </c>
      <c r="AP28" s="17">
        <v>0.40326386830278399</v>
      </c>
      <c r="AQ28" s="17">
        <v>0.56131281446301096</v>
      </c>
      <c r="AR28" s="17"/>
      <c r="AS28" s="17">
        <v>0.28236230014166802</v>
      </c>
      <c r="AT28" s="17">
        <v>9.9713479988854797E-2</v>
      </c>
      <c r="AU28" s="17"/>
      <c r="AV28" s="17">
        <v>0.26959653401064598</v>
      </c>
      <c r="AW28" s="17">
        <v>0.17209365378429101</v>
      </c>
      <c r="AX28" s="17"/>
      <c r="AY28" s="17">
        <v>0.20701184243969001</v>
      </c>
      <c r="AZ28" s="17">
        <v>0.25940811441959</v>
      </c>
      <c r="BA28" s="17">
        <v>0.15326827192205</v>
      </c>
      <c r="BB28" s="17"/>
      <c r="BC28" s="17">
        <v>0.22257202167131801</v>
      </c>
      <c r="BD28" s="17">
        <v>0.20981038967891</v>
      </c>
      <c r="BE28" s="17">
        <v>0.29084109933491498</v>
      </c>
      <c r="BF28" s="17"/>
      <c r="BG28" s="17">
        <v>0.16700746619045001</v>
      </c>
      <c r="BH28" s="17">
        <v>0.266803989108712</v>
      </c>
      <c r="BI28" s="17"/>
      <c r="BJ28" s="17">
        <v>1</v>
      </c>
      <c r="BK28" s="17">
        <v>0</v>
      </c>
      <c r="BL28" s="17"/>
      <c r="BM28" s="17">
        <v>0.351738568802413</v>
      </c>
      <c r="BN28" s="17">
        <v>0.203006632846294</v>
      </c>
      <c r="BO28" s="17">
        <v>0.13251760848622501</v>
      </c>
      <c r="BP28" s="17">
        <v>6.90200701472478E-2</v>
      </c>
      <c r="BQ28" s="17">
        <v>0.18345237435617101</v>
      </c>
      <c r="BR28" s="17">
        <v>0.121141957753471</v>
      </c>
      <c r="BS28" s="17">
        <v>0.109119670228355</v>
      </c>
      <c r="BT28" s="17"/>
      <c r="BU28" s="17">
        <v>0.27098160084153999</v>
      </c>
      <c r="BV28" s="17">
        <v>0.36019693715436002</v>
      </c>
      <c r="BW28" s="17"/>
      <c r="BX28" s="17">
        <v>0.20212694602851</v>
      </c>
      <c r="BY28" s="17">
        <v>0.26733055284569901</v>
      </c>
      <c r="BZ28" s="17">
        <v>0.30407700632631501</v>
      </c>
      <c r="CA28" s="17">
        <v>0.296065450444359</v>
      </c>
    </row>
    <row r="29" spans="2:79" x14ac:dyDescent="0.3">
      <c r="B29" t="s">
        <v>63</v>
      </c>
      <c r="C29" s="17">
        <v>0.74553242497334404</v>
      </c>
      <c r="D29" s="17">
        <v>0.719553400702313</v>
      </c>
      <c r="E29" s="17">
        <v>0.77062538237462797</v>
      </c>
      <c r="F29" s="17"/>
      <c r="G29" s="17">
        <v>0.653204180966236</v>
      </c>
      <c r="H29" s="17">
        <v>0.55234596495980204</v>
      </c>
      <c r="I29" s="17">
        <v>0.68766798026824705</v>
      </c>
      <c r="J29" s="17">
        <v>0.833301979477304</v>
      </c>
      <c r="K29" s="17">
        <v>0.83559622594833505</v>
      </c>
      <c r="L29" s="17">
        <v>0.878966471556891</v>
      </c>
      <c r="M29" s="17"/>
      <c r="N29" s="17">
        <v>0.63279021153951398</v>
      </c>
      <c r="O29" s="17">
        <v>0.75140692566185097</v>
      </c>
      <c r="P29" s="17">
        <v>0.77191815343694403</v>
      </c>
      <c r="Q29" s="17">
        <v>0.83623490951844004</v>
      </c>
      <c r="R29" s="17"/>
      <c r="S29" s="17">
        <v>0.62911686120190902</v>
      </c>
      <c r="T29" s="17">
        <v>0.74297712983672104</v>
      </c>
      <c r="U29" s="17">
        <v>0.82882826926026498</v>
      </c>
      <c r="V29" s="17">
        <v>0.73065226180256204</v>
      </c>
      <c r="W29" s="17">
        <v>0.75179542785650799</v>
      </c>
      <c r="X29" s="17">
        <v>0.731563978416512</v>
      </c>
      <c r="Y29" s="17">
        <v>0.75384917924152695</v>
      </c>
      <c r="Z29" s="17">
        <v>0.81536632134544096</v>
      </c>
      <c r="AA29" s="17">
        <v>0.77531112472959196</v>
      </c>
      <c r="AB29" s="17">
        <v>0.781918067705066</v>
      </c>
      <c r="AC29" s="17">
        <v>0.80266793479056997</v>
      </c>
      <c r="AD29" s="17">
        <v>0.71956949563735495</v>
      </c>
      <c r="AE29" s="17"/>
      <c r="AF29" s="17">
        <v>0.62724246805081296</v>
      </c>
      <c r="AG29" s="17">
        <v>0.76709807070010905</v>
      </c>
      <c r="AH29" s="17">
        <v>0.77899629548678895</v>
      </c>
      <c r="AI29" s="17">
        <v>0.81126113490113405</v>
      </c>
      <c r="AJ29" s="17">
        <v>0.78480366345212804</v>
      </c>
      <c r="AK29" s="17">
        <v>0.78426067041854997</v>
      </c>
      <c r="AL29" s="17"/>
      <c r="AM29" s="17">
        <v>0.84115156440597905</v>
      </c>
      <c r="AN29" s="17">
        <v>0.79313350038819697</v>
      </c>
      <c r="AO29" s="17">
        <v>0.690634734366669</v>
      </c>
      <c r="AP29" s="17">
        <v>0.57707141721778599</v>
      </c>
      <c r="AQ29" s="17">
        <v>0.41624718285247198</v>
      </c>
      <c r="AR29" s="17"/>
      <c r="AS29" s="17">
        <v>0.70260578646220595</v>
      </c>
      <c r="AT29" s="17">
        <v>0.88546895164926298</v>
      </c>
      <c r="AU29" s="17"/>
      <c r="AV29" s="17">
        <v>0.71655275891754799</v>
      </c>
      <c r="AW29" s="17">
        <v>0.79985057661354597</v>
      </c>
      <c r="AX29" s="17"/>
      <c r="AY29" s="17">
        <v>0.76646864005952697</v>
      </c>
      <c r="AZ29" s="17">
        <v>0.72048309552987899</v>
      </c>
      <c r="BA29" s="17">
        <v>0.84189483107789997</v>
      </c>
      <c r="BB29" s="17"/>
      <c r="BC29" s="17">
        <v>0.75923657665180799</v>
      </c>
      <c r="BD29" s="17">
        <v>0.76439340972398195</v>
      </c>
      <c r="BE29" s="17">
        <v>0.695569233495827</v>
      </c>
      <c r="BF29" s="17"/>
      <c r="BG29" s="17">
        <v>0.82189049733808395</v>
      </c>
      <c r="BH29" s="17">
        <v>0.71705518030961402</v>
      </c>
      <c r="BI29" s="17"/>
      <c r="BJ29" s="17">
        <v>0</v>
      </c>
      <c r="BK29" s="17">
        <v>1</v>
      </c>
      <c r="BL29" s="17"/>
      <c r="BM29" s="17">
        <v>0.62223750220192897</v>
      </c>
      <c r="BN29" s="17">
        <v>0.78052640866686396</v>
      </c>
      <c r="BO29" s="17">
        <v>0.84965568126000901</v>
      </c>
      <c r="BP29" s="17">
        <v>0.87069561630477699</v>
      </c>
      <c r="BQ29" s="17">
        <v>0.77900236841005299</v>
      </c>
      <c r="BR29" s="17">
        <v>0.87885804224652897</v>
      </c>
      <c r="BS29" s="17">
        <v>0.87546098456566801</v>
      </c>
      <c r="BT29" s="17"/>
      <c r="BU29" s="17">
        <v>0.71912401727782105</v>
      </c>
      <c r="BV29" s="17">
        <v>0.62246237993391196</v>
      </c>
      <c r="BW29" s="17"/>
      <c r="BX29" s="17">
        <v>0.79017255937567499</v>
      </c>
      <c r="BY29" s="17">
        <v>0.71360211026569298</v>
      </c>
      <c r="BZ29" s="17">
        <v>0.68002975323052295</v>
      </c>
      <c r="CA29" s="17">
        <v>0.67867214805284803</v>
      </c>
    </row>
    <row r="30" spans="2:79" x14ac:dyDescent="0.3">
      <c r="B30" t="s">
        <v>103</v>
      </c>
      <c r="C30" s="17">
        <v>2.02175984602967E-2</v>
      </c>
      <c r="D30" s="17">
        <v>2.1803241435145799E-2</v>
      </c>
      <c r="E30" s="17">
        <v>1.8770524708554899E-2</v>
      </c>
      <c r="F30" s="17"/>
      <c r="G30" s="17">
        <v>5.92233304065432E-2</v>
      </c>
      <c r="H30" s="17">
        <v>3.2676596594537803E-2</v>
      </c>
      <c r="I30" s="17">
        <v>2.3132512391010801E-2</v>
      </c>
      <c r="J30" s="17">
        <v>5.6566264579689697E-3</v>
      </c>
      <c r="K30" s="17">
        <v>1.07267240633793E-2</v>
      </c>
      <c r="L30" s="17">
        <v>0</v>
      </c>
      <c r="M30" s="17"/>
      <c r="N30" s="17">
        <v>1.4282241488639401E-2</v>
      </c>
      <c r="O30" s="17">
        <v>1.9559969507154301E-2</v>
      </c>
      <c r="P30" s="17">
        <v>1.7627581795872E-2</v>
      </c>
      <c r="Q30" s="17">
        <v>3.0158541403244098E-2</v>
      </c>
      <c r="R30" s="17"/>
      <c r="S30" s="17">
        <v>2.9368098085258799E-2</v>
      </c>
      <c r="T30" s="17">
        <v>1.06765548319097E-2</v>
      </c>
      <c r="U30" s="17">
        <v>0</v>
      </c>
      <c r="V30" s="17">
        <v>5.5920427324902596E-3</v>
      </c>
      <c r="W30" s="17">
        <v>4.71363738643732E-2</v>
      </c>
      <c r="X30" s="17">
        <v>2.16603348827819E-2</v>
      </c>
      <c r="Y30" s="17">
        <v>1.1554198784339101E-2</v>
      </c>
      <c r="Z30" s="17">
        <v>4.3044355777990297E-2</v>
      </c>
      <c r="AA30" s="17">
        <v>1.6787877449290198E-2</v>
      </c>
      <c r="AB30" s="17">
        <v>2.4630317922521301E-2</v>
      </c>
      <c r="AC30" s="17">
        <v>2.0908212432760101E-2</v>
      </c>
      <c r="AD30" s="17">
        <v>4.0599194372753999E-2</v>
      </c>
      <c r="AE30" s="17"/>
      <c r="AF30" s="17">
        <v>2.3700795503807E-2</v>
      </c>
      <c r="AG30" s="17">
        <v>1.24079627004842E-2</v>
      </c>
      <c r="AH30" s="17">
        <v>2.1233841890803701E-2</v>
      </c>
      <c r="AI30" s="17">
        <v>3.0965071315104901E-2</v>
      </c>
      <c r="AJ30" s="17">
        <v>1.8769478570881099E-2</v>
      </c>
      <c r="AK30" s="17">
        <v>8.3331558399346705E-3</v>
      </c>
      <c r="AL30" s="17"/>
      <c r="AM30" s="17">
        <v>1.40245573063153E-2</v>
      </c>
      <c r="AN30" s="17">
        <v>2.1458302568322801E-2</v>
      </c>
      <c r="AO30" s="17">
        <v>2.47226556193407E-2</v>
      </c>
      <c r="AP30" s="17">
        <v>1.9664714479429701E-2</v>
      </c>
      <c r="AQ30" s="17">
        <v>2.24400026845172E-2</v>
      </c>
      <c r="AR30" s="17"/>
      <c r="AS30" s="17">
        <v>1.50319133961258E-2</v>
      </c>
      <c r="AT30" s="17">
        <v>1.4817568361881899E-2</v>
      </c>
      <c r="AU30" s="17"/>
      <c r="AV30" s="17">
        <v>1.3850707071805799E-2</v>
      </c>
      <c r="AW30" s="17">
        <v>2.8055769602162401E-2</v>
      </c>
      <c r="AX30" s="17"/>
      <c r="AY30" s="17">
        <v>2.6519517500782901E-2</v>
      </c>
      <c r="AZ30" s="17">
        <v>2.0108790050531199E-2</v>
      </c>
      <c r="BA30" s="17">
        <v>4.8368970000503596E-3</v>
      </c>
      <c r="BB30" s="17"/>
      <c r="BC30" s="17">
        <v>1.81914016768733E-2</v>
      </c>
      <c r="BD30" s="17">
        <v>2.5796200597107698E-2</v>
      </c>
      <c r="BE30" s="17">
        <v>1.35896671692578E-2</v>
      </c>
      <c r="BF30" s="17"/>
      <c r="BG30" s="17">
        <v>1.11020364714658E-2</v>
      </c>
      <c r="BH30" s="17">
        <v>1.61408305816742E-2</v>
      </c>
      <c r="BI30" s="17"/>
      <c r="BJ30" s="17">
        <v>0</v>
      </c>
      <c r="BK30" s="17">
        <v>0</v>
      </c>
      <c r="BL30" s="17"/>
      <c r="BM30" s="17">
        <v>2.6023928995657902E-2</v>
      </c>
      <c r="BN30" s="17">
        <v>1.6466958486842001E-2</v>
      </c>
      <c r="BO30" s="17">
        <v>1.78267102537659E-2</v>
      </c>
      <c r="BP30" s="17">
        <v>6.0284313547975303E-2</v>
      </c>
      <c r="BQ30" s="17">
        <v>3.7545257233775199E-2</v>
      </c>
      <c r="BR30" s="17">
        <v>0</v>
      </c>
      <c r="BS30" s="17">
        <v>1.5419345205977E-2</v>
      </c>
      <c r="BT30" s="17"/>
      <c r="BU30" s="17">
        <v>9.89438188063913E-3</v>
      </c>
      <c r="BV30" s="17">
        <v>1.7340682911728501E-2</v>
      </c>
      <c r="BW30" s="17"/>
      <c r="BX30" s="17">
        <v>7.7004945958153896E-3</v>
      </c>
      <c r="BY30" s="17">
        <v>1.9067336888608E-2</v>
      </c>
      <c r="BZ30" s="17">
        <v>1.5893240443161E-2</v>
      </c>
      <c r="CA30" s="17">
        <v>2.5262401502793502E-2</v>
      </c>
    </row>
    <row r="31" spans="2:79" x14ac:dyDescent="0.3">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row>
    <row r="32" spans="2:79" x14ac:dyDescent="0.3">
      <c r="B32" s="6" t="s">
        <v>111</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row>
    <row r="33" spans="2:79" x14ac:dyDescent="0.3">
      <c r="B33" s="24" t="s">
        <v>98</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row>
    <row r="34" spans="2:79" x14ac:dyDescent="0.3">
      <c r="B34" t="s">
        <v>105</v>
      </c>
      <c r="C34" s="17">
        <v>0.16940531420597699</v>
      </c>
      <c r="D34" s="17">
        <v>0.18125214744688301</v>
      </c>
      <c r="E34" s="17">
        <v>0.15868415761382099</v>
      </c>
      <c r="F34" s="17"/>
      <c r="G34" s="17">
        <v>0.22277412420826201</v>
      </c>
      <c r="H34" s="17">
        <v>0.25078030614241897</v>
      </c>
      <c r="I34" s="17">
        <v>0.163452373150245</v>
      </c>
      <c r="J34" s="17">
        <v>0.124460957866227</v>
      </c>
      <c r="K34" s="17">
        <v>0.13116811951409901</v>
      </c>
      <c r="L34" s="17">
        <v>0.13483451682861</v>
      </c>
      <c r="M34" s="17"/>
      <c r="N34" s="17">
        <v>0.233267584280417</v>
      </c>
      <c r="O34" s="17">
        <v>0.16362473852639101</v>
      </c>
      <c r="P34" s="17">
        <v>0.135696155385924</v>
      </c>
      <c r="Q34" s="17">
        <v>0.13328800914379499</v>
      </c>
      <c r="R34" s="17"/>
      <c r="S34" s="17">
        <v>0.21282424725100299</v>
      </c>
      <c r="T34" s="17">
        <v>0.186487061323419</v>
      </c>
      <c r="U34" s="17">
        <v>0.145267625991089</v>
      </c>
      <c r="V34" s="17">
        <v>0.14234059474095101</v>
      </c>
      <c r="W34" s="17">
        <v>0.112496665491456</v>
      </c>
      <c r="X34" s="17">
        <v>0.218163428335683</v>
      </c>
      <c r="Y34" s="17">
        <v>0.14107288813369101</v>
      </c>
      <c r="Z34" s="17">
        <v>0.14358227465104301</v>
      </c>
      <c r="AA34" s="17">
        <v>0.16903223769483899</v>
      </c>
      <c r="AB34" s="17">
        <v>0.14061847836258901</v>
      </c>
      <c r="AC34" s="17">
        <v>0.219214442406231</v>
      </c>
      <c r="AD34" s="17">
        <v>0.13966460167445199</v>
      </c>
      <c r="AE34" s="17"/>
      <c r="AF34" s="17">
        <v>0.24323141951021501</v>
      </c>
      <c r="AG34" s="17">
        <v>0.15146863680316</v>
      </c>
      <c r="AH34" s="17">
        <v>0.14290295998701399</v>
      </c>
      <c r="AI34" s="17">
        <v>0.13914112349866101</v>
      </c>
      <c r="AJ34" s="17">
        <v>0.14020427840617999</v>
      </c>
      <c r="AK34" s="17">
        <v>0.15549088958655299</v>
      </c>
      <c r="AL34" s="17"/>
      <c r="AM34" s="17">
        <v>0.117735467609692</v>
      </c>
      <c r="AN34" s="17">
        <v>0.155536288228669</v>
      </c>
      <c r="AO34" s="17">
        <v>0.196234817501933</v>
      </c>
      <c r="AP34" s="17">
        <v>0.236057534465691</v>
      </c>
      <c r="AQ34" s="17">
        <v>0.31252870248148701</v>
      </c>
      <c r="AR34" s="17"/>
      <c r="AS34" s="17">
        <v>0.26081779755444401</v>
      </c>
      <c r="AT34" s="17">
        <v>0</v>
      </c>
      <c r="AU34" s="17"/>
      <c r="AV34" s="17">
        <v>0.245924250370776</v>
      </c>
      <c r="AW34" s="17">
        <v>2.8333144965158898E-2</v>
      </c>
      <c r="AX34" s="17"/>
      <c r="AY34" s="17">
        <v>0.19067507073766399</v>
      </c>
      <c r="AZ34" s="17">
        <v>0.16843172742689</v>
      </c>
      <c r="BA34" s="17">
        <v>9.5965078760092207E-2</v>
      </c>
      <c r="BB34" s="17"/>
      <c r="BC34" s="17">
        <v>0.18973494452621401</v>
      </c>
      <c r="BD34" s="17">
        <v>0.12937398502401501</v>
      </c>
      <c r="BE34" s="17">
        <v>0.15243298484576001</v>
      </c>
      <c r="BF34" s="17"/>
      <c r="BG34" s="17">
        <v>4.5598611748917099E-2</v>
      </c>
      <c r="BH34" s="17">
        <v>0.222152842096312</v>
      </c>
      <c r="BI34" s="17"/>
      <c r="BJ34" s="17">
        <v>0.25441426707695403</v>
      </c>
      <c r="BK34" s="17">
        <v>0.14484123585641201</v>
      </c>
      <c r="BL34" s="17"/>
      <c r="BM34" s="17">
        <v>0.20876792378748499</v>
      </c>
      <c r="BN34" s="17">
        <v>0.178254999703231</v>
      </c>
      <c r="BO34" s="17">
        <v>0.123337951658886</v>
      </c>
      <c r="BP34" s="17">
        <v>0.122150502483156</v>
      </c>
      <c r="BQ34" s="17">
        <v>0.17792416593587901</v>
      </c>
      <c r="BR34" s="17">
        <v>0.13457595730007599</v>
      </c>
      <c r="BS34" s="17">
        <v>6.1345120740235001E-2</v>
      </c>
      <c r="BT34" s="17"/>
      <c r="BU34" s="17">
        <v>0.19808744069185899</v>
      </c>
      <c r="BV34" s="17">
        <v>0.25522067531057602</v>
      </c>
      <c r="BW34" s="17"/>
      <c r="BX34" s="17">
        <v>0.16988615531190099</v>
      </c>
      <c r="BY34" s="17">
        <v>0.198402149775356</v>
      </c>
      <c r="BZ34" s="17">
        <v>0.22420292168619901</v>
      </c>
      <c r="CA34" s="17">
        <v>0.228608765655792</v>
      </c>
    </row>
    <row r="35" spans="2:79" x14ac:dyDescent="0.3">
      <c r="B35" t="s">
        <v>106</v>
      </c>
      <c r="C35" s="17">
        <v>0.48011061528351401</v>
      </c>
      <c r="D35" s="17">
        <v>0.49742350230235199</v>
      </c>
      <c r="E35" s="17">
        <v>0.465587964475558</v>
      </c>
      <c r="F35" s="17"/>
      <c r="G35" s="17">
        <v>0.46166235845098502</v>
      </c>
      <c r="H35" s="17">
        <v>0.50394462023480602</v>
      </c>
      <c r="I35" s="17">
        <v>0.47981761213138102</v>
      </c>
      <c r="J35" s="17">
        <v>0.47104635990128901</v>
      </c>
      <c r="K35" s="17">
        <v>0.424313928314832</v>
      </c>
      <c r="L35" s="17">
        <v>0.51804102335777302</v>
      </c>
      <c r="M35" s="17"/>
      <c r="N35" s="17">
        <v>0.56056160456304904</v>
      </c>
      <c r="O35" s="17">
        <v>0.46507440902650499</v>
      </c>
      <c r="P35" s="17">
        <v>0.453425149800597</v>
      </c>
      <c r="Q35" s="17">
        <v>0.435838793314268</v>
      </c>
      <c r="R35" s="17"/>
      <c r="S35" s="17">
        <v>0.50064718383648199</v>
      </c>
      <c r="T35" s="17">
        <v>0.46824519975653001</v>
      </c>
      <c r="U35" s="17">
        <v>0.49606676809183697</v>
      </c>
      <c r="V35" s="17">
        <v>0.48943378249387598</v>
      </c>
      <c r="W35" s="17">
        <v>0.50550389055213496</v>
      </c>
      <c r="X35" s="17">
        <v>0.48082744123196303</v>
      </c>
      <c r="Y35" s="17">
        <v>0.46807173662539697</v>
      </c>
      <c r="Z35" s="17">
        <v>0.418560161861466</v>
      </c>
      <c r="AA35" s="17">
        <v>0.46162107142313202</v>
      </c>
      <c r="AB35" s="17">
        <v>0.49735860339089599</v>
      </c>
      <c r="AC35" s="17">
        <v>0.42117763081501303</v>
      </c>
      <c r="AD35" s="17">
        <v>0.53241877796261605</v>
      </c>
      <c r="AE35" s="17"/>
      <c r="AF35" s="17">
        <v>0.46356533672243799</v>
      </c>
      <c r="AG35" s="17">
        <v>0.47641585550987697</v>
      </c>
      <c r="AH35" s="17">
        <v>0.46734951344675602</v>
      </c>
      <c r="AI35" s="17">
        <v>0.51422343671182003</v>
      </c>
      <c r="AJ35" s="17">
        <v>0.48905346740068401</v>
      </c>
      <c r="AK35" s="17">
        <v>0.47755966230041902</v>
      </c>
      <c r="AL35" s="17"/>
      <c r="AM35" s="17">
        <v>0.431857968692336</v>
      </c>
      <c r="AN35" s="17">
        <v>0.47562203165258798</v>
      </c>
      <c r="AO35" s="17">
        <v>0.49533375067042701</v>
      </c>
      <c r="AP35" s="17">
        <v>0.53994911715097105</v>
      </c>
      <c r="AQ35" s="17">
        <v>0.51825156175810905</v>
      </c>
      <c r="AR35" s="17"/>
      <c r="AS35" s="17">
        <v>0.73918220244555599</v>
      </c>
      <c r="AT35" s="17">
        <v>0</v>
      </c>
      <c r="AU35" s="17"/>
      <c r="AV35" s="17">
        <v>0.57389794469948197</v>
      </c>
      <c r="AW35" s="17">
        <v>0.26380434016043097</v>
      </c>
      <c r="AX35" s="17"/>
      <c r="AY35" s="17">
        <v>0.40713453060897298</v>
      </c>
      <c r="AZ35" s="17">
        <v>0.51717313518153996</v>
      </c>
      <c r="BA35" s="17">
        <v>0.45175032521831099</v>
      </c>
      <c r="BB35" s="17"/>
      <c r="BC35" s="17">
        <v>0.485159535625933</v>
      </c>
      <c r="BD35" s="17">
        <v>0.47900929461717701</v>
      </c>
      <c r="BE35" s="17">
        <v>0.47217004197590201</v>
      </c>
      <c r="BF35" s="17"/>
      <c r="BG35" s="17">
        <v>0.33614300797581897</v>
      </c>
      <c r="BH35" s="17">
        <v>0.54469124507632305</v>
      </c>
      <c r="BI35" s="17"/>
      <c r="BJ35" s="17">
        <v>0.52850496526436497</v>
      </c>
      <c r="BK35" s="17">
        <v>0.46727654087880099</v>
      </c>
      <c r="BL35" s="17"/>
      <c r="BM35" s="17">
        <v>0.51590587844622104</v>
      </c>
      <c r="BN35" s="17">
        <v>0.48342095716084099</v>
      </c>
      <c r="BO35" s="17">
        <v>0.45745060697492201</v>
      </c>
      <c r="BP35" s="17">
        <v>0.40891652833874298</v>
      </c>
      <c r="BQ35" s="17">
        <v>0.42148125992535901</v>
      </c>
      <c r="BR35" s="17">
        <v>0.49420232118480401</v>
      </c>
      <c r="BS35" s="17">
        <v>0.29830921107821701</v>
      </c>
      <c r="BT35" s="17"/>
      <c r="BU35" s="17">
        <v>0.49678966627874199</v>
      </c>
      <c r="BV35" s="17">
        <v>0.49791000440936201</v>
      </c>
      <c r="BW35" s="17"/>
      <c r="BX35" s="17">
        <v>0.46465955222521099</v>
      </c>
      <c r="BY35" s="17">
        <v>0.48916645293668598</v>
      </c>
      <c r="BZ35" s="17">
        <v>0.47401911111122402</v>
      </c>
      <c r="CA35" s="17">
        <v>0.51285535138640803</v>
      </c>
    </row>
    <row r="36" spans="2:79" x14ac:dyDescent="0.3">
      <c r="B36" t="s">
        <v>107</v>
      </c>
      <c r="C36" s="17">
        <v>0.234895802366759</v>
      </c>
      <c r="D36" s="17">
        <v>0.218759272466379</v>
      </c>
      <c r="E36" s="17">
        <v>0.24994352055176899</v>
      </c>
      <c r="F36" s="17"/>
      <c r="G36" s="17">
        <v>0.22346289192254601</v>
      </c>
      <c r="H36" s="17">
        <v>0.18090774065229301</v>
      </c>
      <c r="I36" s="17">
        <v>0.24664915481906599</v>
      </c>
      <c r="J36" s="17">
        <v>0.28287147756062497</v>
      </c>
      <c r="K36" s="17">
        <v>0.27528349127207502</v>
      </c>
      <c r="L36" s="17">
        <v>0.210828791188471</v>
      </c>
      <c r="M36" s="17"/>
      <c r="N36" s="17">
        <v>0.13797026622556</v>
      </c>
      <c r="O36" s="17">
        <v>0.25609454276787202</v>
      </c>
      <c r="P36" s="17">
        <v>0.27930380045706599</v>
      </c>
      <c r="Q36" s="17">
        <v>0.27817646195636803</v>
      </c>
      <c r="R36" s="17"/>
      <c r="S36" s="17">
        <v>0.19780166047453501</v>
      </c>
      <c r="T36" s="17">
        <v>0.256762396434633</v>
      </c>
      <c r="U36" s="17">
        <v>0.20889861823227199</v>
      </c>
      <c r="V36" s="17">
        <v>0.27646819725605898</v>
      </c>
      <c r="W36" s="17">
        <v>0.25771389494299002</v>
      </c>
      <c r="X36" s="17">
        <v>0.20469266435184399</v>
      </c>
      <c r="Y36" s="17">
        <v>0.27681685245572601</v>
      </c>
      <c r="Z36" s="17">
        <v>0.24186112941197299</v>
      </c>
      <c r="AA36" s="17">
        <v>0.221880490944148</v>
      </c>
      <c r="AB36" s="17">
        <v>0.237068262730148</v>
      </c>
      <c r="AC36" s="17">
        <v>0.25371360637430201</v>
      </c>
      <c r="AD36" s="17">
        <v>0.183264040413427</v>
      </c>
      <c r="AE36" s="17"/>
      <c r="AF36" s="17">
        <v>0.19721503663329101</v>
      </c>
      <c r="AG36" s="17">
        <v>0.24498124846206601</v>
      </c>
      <c r="AH36" s="17">
        <v>0.27697110547062698</v>
      </c>
      <c r="AI36" s="17">
        <v>0.24059976099649399</v>
      </c>
      <c r="AJ36" s="17">
        <v>0.24195354623238099</v>
      </c>
      <c r="AK36" s="17">
        <v>0.21620056219959299</v>
      </c>
      <c r="AL36" s="17"/>
      <c r="AM36" s="17">
        <v>0.29559110106610198</v>
      </c>
      <c r="AN36" s="17">
        <v>0.23361492490882499</v>
      </c>
      <c r="AO36" s="17">
        <v>0.222666338094724</v>
      </c>
      <c r="AP36" s="17">
        <v>0.16872678660689999</v>
      </c>
      <c r="AQ36" s="17">
        <v>0.13290198427067701</v>
      </c>
      <c r="AR36" s="17"/>
      <c r="AS36" s="17">
        <v>0</v>
      </c>
      <c r="AT36" s="17">
        <v>0</v>
      </c>
      <c r="AU36" s="17"/>
      <c r="AV36" s="17">
        <v>0.12898583962697299</v>
      </c>
      <c r="AW36" s="17">
        <v>0.37241685441999201</v>
      </c>
      <c r="AX36" s="17"/>
      <c r="AY36" s="17">
        <v>0.25398007203885498</v>
      </c>
      <c r="AZ36" s="17">
        <v>0.220476390357185</v>
      </c>
      <c r="BA36" s="17">
        <v>0.28137514418250698</v>
      </c>
      <c r="BB36" s="17"/>
      <c r="BC36" s="17">
        <v>0.23295925409068699</v>
      </c>
      <c r="BD36" s="17">
        <v>0.240918065368248</v>
      </c>
      <c r="BE36" s="17">
        <v>0.229683506906662</v>
      </c>
      <c r="BF36" s="17"/>
      <c r="BG36" s="17">
        <v>0.32249533673444097</v>
      </c>
      <c r="BH36" s="17">
        <v>0.19084053699228101</v>
      </c>
      <c r="BI36" s="17"/>
      <c r="BJ36" s="17">
        <v>0.16580076914871</v>
      </c>
      <c r="BK36" s="17">
        <v>0.251228094834682</v>
      </c>
      <c r="BL36" s="17"/>
      <c r="BM36" s="17">
        <v>0.21145928202401101</v>
      </c>
      <c r="BN36" s="17">
        <v>0.234867045653983</v>
      </c>
      <c r="BO36" s="17">
        <v>0.26353626589677898</v>
      </c>
      <c r="BP36" s="17">
        <v>0.30890192272010802</v>
      </c>
      <c r="BQ36" s="17">
        <v>0.26055143382462698</v>
      </c>
      <c r="BR36" s="17">
        <v>0.23489811586914</v>
      </c>
      <c r="BS36" s="17">
        <v>0.30009130516536803</v>
      </c>
      <c r="BT36" s="17"/>
      <c r="BU36" s="17">
        <v>0.17367194110695899</v>
      </c>
      <c r="BV36" s="17">
        <v>0.15074099210090999</v>
      </c>
      <c r="BW36" s="17"/>
      <c r="BX36" s="17">
        <v>0.26299384119888197</v>
      </c>
      <c r="BY36" s="17">
        <v>0.19831554469288301</v>
      </c>
      <c r="BZ36" s="17">
        <v>0.19742152428971901</v>
      </c>
      <c r="CA36" s="17">
        <v>0.18591646705040701</v>
      </c>
    </row>
    <row r="37" spans="2:79" x14ac:dyDescent="0.3">
      <c r="B37" t="s">
        <v>108</v>
      </c>
      <c r="C37" s="17">
        <v>9.2245295710969899E-2</v>
      </c>
      <c r="D37" s="17">
        <v>8.7611644093717994E-2</v>
      </c>
      <c r="E37" s="17">
        <v>9.4143268130160607E-2</v>
      </c>
      <c r="F37" s="17"/>
      <c r="G37" s="17">
        <v>7.9393987351732406E-2</v>
      </c>
      <c r="H37" s="17">
        <v>5.2833078017805901E-2</v>
      </c>
      <c r="I37" s="17">
        <v>9.8576968351944599E-2</v>
      </c>
      <c r="J37" s="17">
        <v>8.2596690542371495E-2</v>
      </c>
      <c r="K37" s="17">
        <v>0.124632277326317</v>
      </c>
      <c r="L37" s="17">
        <v>0.11365911691099401</v>
      </c>
      <c r="M37" s="17"/>
      <c r="N37" s="17">
        <v>6.2386180238006302E-2</v>
      </c>
      <c r="O37" s="17">
        <v>0.100684367690673</v>
      </c>
      <c r="P37" s="17">
        <v>0.101639178273752</v>
      </c>
      <c r="Q37" s="17">
        <v>0.10639059376587399</v>
      </c>
      <c r="R37" s="17"/>
      <c r="S37" s="17">
        <v>7.5684806986738407E-2</v>
      </c>
      <c r="T37" s="17">
        <v>7.21616909638291E-2</v>
      </c>
      <c r="U37" s="17">
        <v>0.10851720683820699</v>
      </c>
      <c r="V37" s="17">
        <v>6.5869606669665806E-2</v>
      </c>
      <c r="W37" s="17">
        <v>0.124285549013419</v>
      </c>
      <c r="X37" s="17">
        <v>7.4599002249807506E-2</v>
      </c>
      <c r="Y37" s="17">
        <v>9.0203226055672894E-2</v>
      </c>
      <c r="Z37" s="17">
        <v>0.15368668234329799</v>
      </c>
      <c r="AA37" s="17">
        <v>0.116666788868084</v>
      </c>
      <c r="AB37" s="17">
        <v>0.10185753197227</v>
      </c>
      <c r="AC37" s="17">
        <v>7.5315490483873898E-2</v>
      </c>
      <c r="AD37" s="17">
        <v>0.104107427462094</v>
      </c>
      <c r="AE37" s="17"/>
      <c r="AF37" s="17">
        <v>8.3990212349566398E-2</v>
      </c>
      <c r="AG37" s="17">
        <v>0.10456796639518</v>
      </c>
      <c r="AH37" s="17">
        <v>8.9603849281905207E-2</v>
      </c>
      <c r="AI37" s="17">
        <v>8.0555687490695096E-2</v>
      </c>
      <c r="AJ37" s="17">
        <v>8.3946296553937594E-2</v>
      </c>
      <c r="AK37" s="17">
        <v>0.12148919017524799</v>
      </c>
      <c r="AL37" s="17"/>
      <c r="AM37" s="17">
        <v>0.129780069179631</v>
      </c>
      <c r="AN37" s="17">
        <v>9.8815638323444796E-2</v>
      </c>
      <c r="AO37" s="17">
        <v>6.99639526580636E-2</v>
      </c>
      <c r="AP37" s="17">
        <v>4.3570981099865701E-2</v>
      </c>
      <c r="AQ37" s="17">
        <v>3.6317751489726303E-2</v>
      </c>
      <c r="AR37" s="17"/>
      <c r="AS37" s="17">
        <v>0</v>
      </c>
      <c r="AT37" s="17">
        <v>0.80599949577900398</v>
      </c>
      <c r="AU37" s="17"/>
      <c r="AV37" s="17">
        <v>4.2110337126936397E-2</v>
      </c>
      <c r="AW37" s="17">
        <v>0.25295774155860401</v>
      </c>
      <c r="AX37" s="17"/>
      <c r="AY37" s="17">
        <v>0.108860619967555</v>
      </c>
      <c r="AZ37" s="17">
        <v>7.7821096451933094E-2</v>
      </c>
      <c r="BA37" s="17">
        <v>0.14338152516931801</v>
      </c>
      <c r="BB37" s="17"/>
      <c r="BC37" s="17">
        <v>7.3211345474298806E-2</v>
      </c>
      <c r="BD37" s="17">
        <v>0.121928095276551</v>
      </c>
      <c r="BE37" s="17">
        <v>0.115448519225718</v>
      </c>
      <c r="BF37" s="17"/>
      <c r="BG37" s="17">
        <v>0.22744084535672801</v>
      </c>
      <c r="BH37" s="17">
        <v>3.8329436539152897E-2</v>
      </c>
      <c r="BI37" s="17"/>
      <c r="BJ37" s="17">
        <v>4.6546096451848797E-2</v>
      </c>
      <c r="BK37" s="17">
        <v>0.10683107145523001</v>
      </c>
      <c r="BL37" s="17"/>
      <c r="BM37" s="17">
        <v>5.5514706498177101E-2</v>
      </c>
      <c r="BN37" s="17">
        <v>9.41211497900864E-2</v>
      </c>
      <c r="BO37" s="17">
        <v>8.5271204237538104E-2</v>
      </c>
      <c r="BP37" s="17">
        <v>0.139565428704921</v>
      </c>
      <c r="BQ37" s="17">
        <v>0.13010499145266299</v>
      </c>
      <c r="BR37" s="17">
        <v>0.113361021745235</v>
      </c>
      <c r="BS37" s="17">
        <v>0.20978618738494201</v>
      </c>
      <c r="BT37" s="17"/>
      <c r="BU37" s="17">
        <v>8.1413273358907898E-2</v>
      </c>
      <c r="BV37" s="17">
        <v>9.0690038695873498E-2</v>
      </c>
      <c r="BW37" s="17"/>
      <c r="BX37" s="17">
        <v>7.1693640449601304E-2</v>
      </c>
      <c r="BY37" s="17">
        <v>8.8115185849538105E-2</v>
      </c>
      <c r="BZ37" s="17">
        <v>8.4088352105283898E-2</v>
      </c>
      <c r="CA37" s="17">
        <v>5.3063085985730403E-2</v>
      </c>
    </row>
    <row r="38" spans="2:79" x14ac:dyDescent="0.3">
      <c r="B38" t="s">
        <v>109</v>
      </c>
      <c r="C38" s="17">
        <v>2.2203033592033201E-2</v>
      </c>
      <c r="D38" s="17">
        <v>1.49534336906677E-2</v>
      </c>
      <c r="E38" s="17">
        <v>2.9383639492308999E-2</v>
      </c>
      <c r="F38" s="17"/>
      <c r="G38" s="17">
        <v>1.2706638066475101E-2</v>
      </c>
      <c r="H38" s="17">
        <v>8.0054651210106093E-3</v>
      </c>
      <c r="I38" s="17">
        <v>1.15038915473637E-2</v>
      </c>
      <c r="J38" s="17">
        <v>3.5844021171869203E-2</v>
      </c>
      <c r="K38" s="17">
        <v>4.4602183572676E-2</v>
      </c>
      <c r="L38" s="17">
        <v>2.2636551714151101E-2</v>
      </c>
      <c r="M38" s="17"/>
      <c r="N38" s="17">
        <v>5.8143646929674896E-3</v>
      </c>
      <c r="O38" s="17">
        <v>1.24320005893243E-2</v>
      </c>
      <c r="P38" s="17">
        <v>2.99357160826604E-2</v>
      </c>
      <c r="Q38" s="17">
        <v>4.3888110790240402E-2</v>
      </c>
      <c r="R38" s="17"/>
      <c r="S38" s="17">
        <v>1.3042101451242599E-2</v>
      </c>
      <c r="T38" s="17">
        <v>1.6343651521589699E-2</v>
      </c>
      <c r="U38" s="17">
        <v>4.1249780846594399E-2</v>
      </c>
      <c r="V38" s="17">
        <v>2.5887818839448899E-2</v>
      </c>
      <c r="W38" s="17">
        <v>0</v>
      </c>
      <c r="X38" s="17">
        <v>2.17174638307026E-2</v>
      </c>
      <c r="Y38" s="17">
        <v>2.3835296729513001E-2</v>
      </c>
      <c r="Z38" s="17">
        <v>4.2309751732220201E-2</v>
      </c>
      <c r="AA38" s="17">
        <v>3.0799411069796799E-2</v>
      </c>
      <c r="AB38" s="17">
        <v>1.7104872985193101E-2</v>
      </c>
      <c r="AC38" s="17">
        <v>3.0578829920581099E-2</v>
      </c>
      <c r="AD38" s="17">
        <v>2.0435399280715701E-2</v>
      </c>
      <c r="AE38" s="17"/>
      <c r="AF38" s="17">
        <v>9.7900285932968397E-3</v>
      </c>
      <c r="AG38" s="17">
        <v>2.2566292829717401E-2</v>
      </c>
      <c r="AH38" s="17">
        <v>2.3172571813697598E-2</v>
      </c>
      <c r="AI38" s="17">
        <v>2.5479991302329801E-2</v>
      </c>
      <c r="AJ38" s="17">
        <v>4.48424114068171E-2</v>
      </c>
      <c r="AK38" s="17">
        <v>1.8045388261154999E-2</v>
      </c>
      <c r="AL38" s="17"/>
      <c r="AM38" s="17">
        <v>2.5035393452239998E-2</v>
      </c>
      <c r="AN38" s="17">
        <v>3.6411116886473201E-2</v>
      </c>
      <c r="AO38" s="17">
        <v>1.58011410748519E-2</v>
      </c>
      <c r="AP38" s="17">
        <v>7.2762465975486704E-3</v>
      </c>
      <c r="AQ38" s="17">
        <v>0</v>
      </c>
      <c r="AR38" s="17"/>
      <c r="AS38" s="17">
        <v>0</v>
      </c>
      <c r="AT38" s="17">
        <v>0.19400050422099599</v>
      </c>
      <c r="AU38" s="17"/>
      <c r="AV38" s="17">
        <v>9.0816281758322806E-3</v>
      </c>
      <c r="AW38" s="17">
        <v>8.2487918895814499E-2</v>
      </c>
      <c r="AX38" s="17"/>
      <c r="AY38" s="17">
        <v>3.7132929800059299E-2</v>
      </c>
      <c r="AZ38" s="17">
        <v>1.5234763617291199E-2</v>
      </c>
      <c r="BA38" s="17">
        <v>2.7527926669771399E-2</v>
      </c>
      <c r="BB38" s="17"/>
      <c r="BC38" s="17">
        <v>1.7978520398966101E-2</v>
      </c>
      <c r="BD38" s="17">
        <v>2.6008376295699201E-2</v>
      </c>
      <c r="BE38" s="17">
        <v>3.02649470459595E-2</v>
      </c>
      <c r="BF38" s="17"/>
      <c r="BG38" s="17">
        <v>6.8322198184094504E-2</v>
      </c>
      <c r="BH38" s="17">
        <v>3.1172149107335199E-3</v>
      </c>
      <c r="BI38" s="17"/>
      <c r="BJ38" s="17">
        <v>2.17126677264651E-3</v>
      </c>
      <c r="BK38" s="17">
        <v>2.90992231520944E-2</v>
      </c>
      <c r="BL38" s="17"/>
      <c r="BM38" s="17">
        <v>8.3522092441054002E-3</v>
      </c>
      <c r="BN38" s="17">
        <v>9.3358476918581797E-3</v>
      </c>
      <c r="BO38" s="17">
        <v>5.9279411548169202E-2</v>
      </c>
      <c r="BP38" s="17">
        <v>2.0465617753071201E-2</v>
      </c>
      <c r="BQ38" s="17">
        <v>9.9381488614713707E-3</v>
      </c>
      <c r="BR38" s="17">
        <v>2.29625839007454E-2</v>
      </c>
      <c r="BS38" s="17">
        <v>0.121531799384214</v>
      </c>
      <c r="BT38" s="17"/>
      <c r="BU38" s="17">
        <v>5.0037678563531703E-2</v>
      </c>
      <c r="BV38" s="17">
        <v>5.4382894832784101E-3</v>
      </c>
      <c r="BW38" s="17"/>
      <c r="BX38" s="17">
        <v>2.5968664796142099E-2</v>
      </c>
      <c r="BY38" s="17">
        <v>2.6000666745536902E-2</v>
      </c>
      <c r="BZ38" s="17">
        <v>2.02680908075741E-2</v>
      </c>
      <c r="CA38" s="17">
        <v>1.9556329921663E-2</v>
      </c>
    </row>
    <row r="39" spans="2:79" x14ac:dyDescent="0.3">
      <c r="B39" t="s">
        <v>110</v>
      </c>
      <c r="C39" s="17">
        <v>1.1399388407465499E-3</v>
      </c>
      <c r="D39" s="17">
        <v>0</v>
      </c>
      <c r="E39" s="17">
        <v>2.2574497363820199E-3</v>
      </c>
      <c r="F39" s="17"/>
      <c r="G39" s="17">
        <v>0</v>
      </c>
      <c r="H39" s="17">
        <v>3.5287898316648698E-3</v>
      </c>
      <c r="I39" s="17">
        <v>0</v>
      </c>
      <c r="J39" s="17">
        <v>3.1804929576185101E-3</v>
      </c>
      <c r="K39" s="17">
        <v>0</v>
      </c>
      <c r="L39" s="17">
        <v>0</v>
      </c>
      <c r="M39" s="17"/>
      <c r="N39" s="17">
        <v>0</v>
      </c>
      <c r="O39" s="17">
        <v>2.0899413992354001E-3</v>
      </c>
      <c r="P39" s="17">
        <v>0</v>
      </c>
      <c r="Q39" s="17">
        <v>2.4180310294536801E-3</v>
      </c>
      <c r="R39" s="17"/>
      <c r="S39" s="17">
        <v>0</v>
      </c>
      <c r="T39" s="17">
        <v>0</v>
      </c>
      <c r="U39" s="17">
        <v>0</v>
      </c>
      <c r="V39" s="17">
        <v>0</v>
      </c>
      <c r="W39" s="17">
        <v>0</v>
      </c>
      <c r="X39" s="17">
        <v>0</v>
      </c>
      <c r="Y39" s="17">
        <v>0</v>
      </c>
      <c r="Z39" s="17">
        <v>0</v>
      </c>
      <c r="AA39" s="17">
        <v>0</v>
      </c>
      <c r="AB39" s="17">
        <v>5.9922505589032598E-3</v>
      </c>
      <c r="AC39" s="17">
        <v>0</v>
      </c>
      <c r="AD39" s="17">
        <v>2.01097532066958E-2</v>
      </c>
      <c r="AE39" s="17"/>
      <c r="AF39" s="17">
        <v>2.20796619119277E-3</v>
      </c>
      <c r="AG39" s="17">
        <v>0</v>
      </c>
      <c r="AH39" s="17">
        <v>0</v>
      </c>
      <c r="AI39" s="17">
        <v>0</v>
      </c>
      <c r="AJ39" s="17">
        <v>0</v>
      </c>
      <c r="AK39" s="17">
        <v>1.12143074770327E-2</v>
      </c>
      <c r="AL39" s="17"/>
      <c r="AM39" s="17">
        <v>0</v>
      </c>
      <c r="AN39" s="17">
        <v>0</v>
      </c>
      <c r="AO39" s="17">
        <v>0</v>
      </c>
      <c r="AP39" s="17">
        <v>4.4193340790242702E-3</v>
      </c>
      <c r="AQ39" s="17">
        <v>0</v>
      </c>
      <c r="AR39" s="17"/>
      <c r="AS39" s="17">
        <v>0</v>
      </c>
      <c r="AT39" s="17">
        <v>0</v>
      </c>
      <c r="AU39" s="17"/>
      <c r="AV39" s="17">
        <v>0</v>
      </c>
      <c r="AW39" s="17">
        <v>0</v>
      </c>
      <c r="AX39" s="17"/>
      <c r="AY39" s="17">
        <v>2.2167768468936001E-3</v>
      </c>
      <c r="AZ39" s="17">
        <v>8.6288696516113698E-4</v>
      </c>
      <c r="BA39" s="17">
        <v>0</v>
      </c>
      <c r="BB39" s="17"/>
      <c r="BC39" s="17">
        <v>9.5639988390187501E-4</v>
      </c>
      <c r="BD39" s="17">
        <v>2.7621834183093998E-3</v>
      </c>
      <c r="BE39" s="17">
        <v>0</v>
      </c>
      <c r="BF39" s="17"/>
      <c r="BG39" s="17">
        <v>0</v>
      </c>
      <c r="BH39" s="17">
        <v>8.6872438519755395E-4</v>
      </c>
      <c r="BI39" s="17"/>
      <c r="BJ39" s="17">
        <v>2.5626352854758302E-3</v>
      </c>
      <c r="BK39" s="17">
        <v>7.2383382278108502E-4</v>
      </c>
      <c r="BL39" s="17"/>
      <c r="BM39" s="17">
        <v>0</v>
      </c>
      <c r="BN39" s="17">
        <v>0</v>
      </c>
      <c r="BO39" s="17">
        <v>1.11245596837054E-2</v>
      </c>
      <c r="BP39" s="17">
        <v>0</v>
      </c>
      <c r="BQ39" s="17">
        <v>0</v>
      </c>
      <c r="BR39" s="17">
        <v>0</v>
      </c>
      <c r="BS39" s="17">
        <v>8.9363762470254793E-3</v>
      </c>
      <c r="BT39" s="17"/>
      <c r="BU39" s="17">
        <v>0</v>
      </c>
      <c r="BV39" s="17">
        <v>0</v>
      </c>
      <c r="BW39" s="17"/>
      <c r="BX39" s="17">
        <v>4.7981460182619498E-3</v>
      </c>
      <c r="BY39" s="17">
        <v>0</v>
      </c>
      <c r="BZ39" s="17">
        <v>0</v>
      </c>
      <c r="CA39" s="17">
        <v>0</v>
      </c>
    </row>
    <row r="40" spans="2:79" x14ac:dyDescent="0.3">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row>
    <row r="41" spans="2:79" x14ac:dyDescent="0.3">
      <c r="B41" s="6" t="s">
        <v>112</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row>
    <row r="42" spans="2:79" x14ac:dyDescent="0.3">
      <c r="B42" s="24" t="s">
        <v>98</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row>
    <row r="43" spans="2:79" x14ac:dyDescent="0.3">
      <c r="B43" t="s">
        <v>105</v>
      </c>
      <c r="C43" s="17">
        <v>0.25716550289678097</v>
      </c>
      <c r="D43" s="17">
        <v>0.279016444422447</v>
      </c>
      <c r="E43" s="17">
        <v>0.23711851557001001</v>
      </c>
      <c r="F43" s="17"/>
      <c r="G43" s="17">
        <v>0.18615347547951</v>
      </c>
      <c r="H43" s="17">
        <v>0.254451510591506</v>
      </c>
      <c r="I43" s="17">
        <v>0.170355527855202</v>
      </c>
      <c r="J43" s="17">
        <v>0.19326422948409699</v>
      </c>
      <c r="K43" s="17">
        <v>0.24678613853870299</v>
      </c>
      <c r="L43" s="17">
        <v>0.43554741599071101</v>
      </c>
      <c r="M43" s="17"/>
      <c r="N43" s="17">
        <v>0.36615125879051003</v>
      </c>
      <c r="O43" s="17">
        <v>0.227173953231977</v>
      </c>
      <c r="P43" s="17">
        <v>0.21789516878635601</v>
      </c>
      <c r="Q43" s="17">
        <v>0.201411431668129</v>
      </c>
      <c r="R43" s="17"/>
      <c r="S43" s="17">
        <v>0.28717280313875798</v>
      </c>
      <c r="T43" s="17">
        <v>0.25774091251497999</v>
      </c>
      <c r="U43" s="17">
        <v>0.26889228747433103</v>
      </c>
      <c r="V43" s="17">
        <v>0.26349760044027398</v>
      </c>
      <c r="W43" s="17">
        <v>0.18016267863551499</v>
      </c>
      <c r="X43" s="17">
        <v>0.267635632441448</v>
      </c>
      <c r="Y43" s="17">
        <v>0.27130587601872802</v>
      </c>
      <c r="Z43" s="17">
        <v>0.222756693487423</v>
      </c>
      <c r="AA43" s="17">
        <v>0.25205368767063702</v>
      </c>
      <c r="AB43" s="17">
        <v>0.21729375358960101</v>
      </c>
      <c r="AC43" s="17">
        <v>0.28372288047677502</v>
      </c>
      <c r="AD43" s="17">
        <v>0.31527683846577398</v>
      </c>
      <c r="AE43" s="17"/>
      <c r="AF43" s="17">
        <v>0.286830399384155</v>
      </c>
      <c r="AG43" s="17">
        <v>0.24897180416033901</v>
      </c>
      <c r="AH43" s="17">
        <v>0.21191997100638599</v>
      </c>
      <c r="AI43" s="17">
        <v>0.26697225497715898</v>
      </c>
      <c r="AJ43" s="17">
        <v>0.275361224676274</v>
      </c>
      <c r="AK43" s="17">
        <v>0.21180091026370901</v>
      </c>
      <c r="AL43" s="17"/>
      <c r="AM43" s="17">
        <v>0.216836242381024</v>
      </c>
      <c r="AN43" s="17">
        <v>0.23788404070330199</v>
      </c>
      <c r="AO43" s="17">
        <v>0.26041199258291797</v>
      </c>
      <c r="AP43" s="17">
        <v>0.29392716071263603</v>
      </c>
      <c r="AQ43" s="17">
        <v>0.35325028581557799</v>
      </c>
      <c r="AR43" s="17"/>
      <c r="AS43" s="17">
        <v>0.34799334393971698</v>
      </c>
      <c r="AT43" s="17">
        <v>0.110108765283727</v>
      </c>
      <c r="AU43" s="17"/>
      <c r="AV43" s="17">
        <v>0.40439516840533801</v>
      </c>
      <c r="AW43" s="17">
        <v>0</v>
      </c>
      <c r="AX43" s="17"/>
      <c r="AY43" s="17">
        <v>0.24672087320823899</v>
      </c>
      <c r="AZ43" s="17">
        <v>0.26989551874324702</v>
      </c>
      <c r="BA43" s="17">
        <v>0.19816050916925201</v>
      </c>
      <c r="BB43" s="17"/>
      <c r="BC43" s="17">
        <v>0.28112028712123499</v>
      </c>
      <c r="BD43" s="17">
        <v>0.249156981186367</v>
      </c>
      <c r="BE43" s="17">
        <v>0.20045025058795299</v>
      </c>
      <c r="BF43" s="17"/>
      <c r="BG43" s="17">
        <v>0.200069166113198</v>
      </c>
      <c r="BH43" s="17">
        <v>0.28559155795745</v>
      </c>
      <c r="BI43" s="17"/>
      <c r="BJ43" s="17">
        <v>0.30407442865740603</v>
      </c>
      <c r="BK43" s="17">
        <v>0.243515871554392</v>
      </c>
      <c r="BL43" s="17"/>
      <c r="BM43" s="17">
        <v>0.24107181469709699</v>
      </c>
      <c r="BN43" s="17">
        <v>0.231764554383487</v>
      </c>
      <c r="BO43" s="17">
        <v>0.16498547577999101</v>
      </c>
      <c r="BP43" s="17">
        <v>0.124780976775598</v>
      </c>
      <c r="BQ43" s="17">
        <v>0.113418713073037</v>
      </c>
      <c r="BR43" s="17">
        <v>0.43061419261446998</v>
      </c>
      <c r="BS43" s="17">
        <v>0.14388356194812599</v>
      </c>
      <c r="BT43" s="17"/>
      <c r="BU43" s="17">
        <v>0.20323064373279401</v>
      </c>
      <c r="BV43" s="17">
        <v>0.271396891965272</v>
      </c>
      <c r="BW43" s="17"/>
      <c r="BX43" s="17">
        <v>0.17614466236176299</v>
      </c>
      <c r="BY43" s="17">
        <v>0.29547892082930799</v>
      </c>
      <c r="BZ43" s="17">
        <v>0.24046761738693201</v>
      </c>
      <c r="CA43" s="17">
        <v>0.34461136268474801</v>
      </c>
    </row>
    <row r="44" spans="2:79" x14ac:dyDescent="0.3">
      <c r="B44" t="s">
        <v>106</v>
      </c>
      <c r="C44" s="17">
        <v>0.37876074694163397</v>
      </c>
      <c r="D44" s="17">
        <v>0.396787228424063</v>
      </c>
      <c r="E44" s="17">
        <v>0.36209190021877502</v>
      </c>
      <c r="F44" s="17"/>
      <c r="G44" s="17">
        <v>0.30712514775625499</v>
      </c>
      <c r="H44" s="17">
        <v>0.35841474982953703</v>
      </c>
      <c r="I44" s="17">
        <v>0.40215648138395899</v>
      </c>
      <c r="J44" s="17">
        <v>0.387029658177378</v>
      </c>
      <c r="K44" s="17">
        <v>0.41022843397450998</v>
      </c>
      <c r="L44" s="17">
        <v>0.39603413398816201</v>
      </c>
      <c r="M44" s="17"/>
      <c r="N44" s="17">
        <v>0.39952684561453999</v>
      </c>
      <c r="O44" s="17">
        <v>0.41538622119381502</v>
      </c>
      <c r="P44" s="17">
        <v>0.384362095160731</v>
      </c>
      <c r="Q44" s="17">
        <v>0.31568403058546701</v>
      </c>
      <c r="R44" s="17"/>
      <c r="S44" s="17">
        <v>0.38895804576134602</v>
      </c>
      <c r="T44" s="17">
        <v>0.37989831094571103</v>
      </c>
      <c r="U44" s="17">
        <v>0.43559451432728802</v>
      </c>
      <c r="V44" s="17">
        <v>0.41327309843593801</v>
      </c>
      <c r="W44" s="17">
        <v>0.38645182961003499</v>
      </c>
      <c r="X44" s="17">
        <v>0.37256472582453198</v>
      </c>
      <c r="Y44" s="17">
        <v>0.38339106483537999</v>
      </c>
      <c r="Z44" s="17">
        <v>0.37035203450445597</v>
      </c>
      <c r="AA44" s="17">
        <v>0.35850629773120801</v>
      </c>
      <c r="AB44" s="17">
        <v>0.33864504637144699</v>
      </c>
      <c r="AC44" s="17">
        <v>0.35195546540768402</v>
      </c>
      <c r="AD44" s="17">
        <v>0.30960073095540203</v>
      </c>
      <c r="AE44" s="17"/>
      <c r="AF44" s="17">
        <v>0.349173043924566</v>
      </c>
      <c r="AG44" s="17">
        <v>0.408909247558293</v>
      </c>
      <c r="AH44" s="17">
        <v>0.38947295739389998</v>
      </c>
      <c r="AI44" s="17">
        <v>0.38831354137595703</v>
      </c>
      <c r="AJ44" s="17">
        <v>0.36910934550834301</v>
      </c>
      <c r="AK44" s="17">
        <v>0.32206634974266501</v>
      </c>
      <c r="AL44" s="17"/>
      <c r="AM44" s="17">
        <v>0.38955151499910001</v>
      </c>
      <c r="AN44" s="17">
        <v>0.36343578278833699</v>
      </c>
      <c r="AO44" s="17">
        <v>0.37516620672708301</v>
      </c>
      <c r="AP44" s="17">
        <v>0.437659904445728</v>
      </c>
      <c r="AQ44" s="17">
        <v>0.27663353001769603</v>
      </c>
      <c r="AR44" s="17"/>
      <c r="AS44" s="17">
        <v>0.45467589075495202</v>
      </c>
      <c r="AT44" s="17">
        <v>0.174336754498917</v>
      </c>
      <c r="AU44" s="17"/>
      <c r="AV44" s="17">
        <v>0.59560483159466204</v>
      </c>
      <c r="AW44" s="17">
        <v>0</v>
      </c>
      <c r="AX44" s="17"/>
      <c r="AY44" s="17">
        <v>0.33378889708621901</v>
      </c>
      <c r="AZ44" s="17">
        <v>0.398056961382387</v>
      </c>
      <c r="BA44" s="17">
        <v>0.398014799270973</v>
      </c>
      <c r="BB44" s="17"/>
      <c r="BC44" s="17">
        <v>0.390368300476506</v>
      </c>
      <c r="BD44" s="17">
        <v>0.35853132675252702</v>
      </c>
      <c r="BE44" s="17">
        <v>0.36702914687561899</v>
      </c>
      <c r="BF44" s="17"/>
      <c r="BG44" s="17">
        <v>0.28263929257173498</v>
      </c>
      <c r="BH44" s="17">
        <v>0.42279587423586301</v>
      </c>
      <c r="BI44" s="17"/>
      <c r="BJ44" s="17">
        <v>0.42780830343865101</v>
      </c>
      <c r="BK44" s="17">
        <v>0.36769122491240303</v>
      </c>
      <c r="BL44" s="17"/>
      <c r="BM44" s="17">
        <v>0.41640763506467698</v>
      </c>
      <c r="BN44" s="17">
        <v>0.36630913035797102</v>
      </c>
      <c r="BO44" s="17">
        <v>0.37587281338623202</v>
      </c>
      <c r="BP44" s="17">
        <v>0.273737680028869</v>
      </c>
      <c r="BQ44" s="17">
        <v>0.27144725715949802</v>
      </c>
      <c r="BR44" s="17">
        <v>0.39849325046679901</v>
      </c>
      <c r="BS44" s="17">
        <v>0.244064167465564</v>
      </c>
      <c r="BT44" s="17"/>
      <c r="BU44" s="17">
        <v>0.51826571683045897</v>
      </c>
      <c r="BV44" s="17">
        <v>0.39484238037465502</v>
      </c>
      <c r="BW44" s="17"/>
      <c r="BX44" s="17">
        <v>0.41402148845957698</v>
      </c>
      <c r="BY44" s="17">
        <v>0.36738707483235999</v>
      </c>
      <c r="BZ44" s="17">
        <v>0.40891803502242302</v>
      </c>
      <c r="CA44" s="17">
        <v>0.39995579476457599</v>
      </c>
    </row>
    <row r="45" spans="2:79" x14ac:dyDescent="0.3">
      <c r="B45" t="s">
        <v>107</v>
      </c>
      <c r="C45" s="17">
        <v>0.220465495337238</v>
      </c>
      <c r="D45" s="17">
        <v>0.19229688569647099</v>
      </c>
      <c r="E45" s="17">
        <v>0.248129297270066</v>
      </c>
      <c r="F45" s="17"/>
      <c r="G45" s="17">
        <v>0.29733365410042301</v>
      </c>
      <c r="H45" s="17">
        <v>0.21653810364335099</v>
      </c>
      <c r="I45" s="17">
        <v>0.24165103792336201</v>
      </c>
      <c r="J45" s="17">
        <v>0.25494209808333901</v>
      </c>
      <c r="K45" s="17">
        <v>0.223997976020609</v>
      </c>
      <c r="L45" s="17">
        <v>0.125191306128104</v>
      </c>
      <c r="M45" s="17"/>
      <c r="N45" s="17">
        <v>0.14443535113075701</v>
      </c>
      <c r="O45" s="17">
        <v>0.219901467700582</v>
      </c>
      <c r="P45" s="17">
        <v>0.24333017365116699</v>
      </c>
      <c r="Q45" s="17">
        <v>0.283738364811215</v>
      </c>
      <c r="R45" s="17"/>
      <c r="S45" s="17">
        <v>0.21384220146865901</v>
      </c>
      <c r="T45" s="17">
        <v>0.22164038212864501</v>
      </c>
      <c r="U45" s="17">
        <v>0.170477083883699</v>
      </c>
      <c r="V45" s="17">
        <v>0.2097567231213</v>
      </c>
      <c r="W45" s="17">
        <v>0.26133193346164102</v>
      </c>
      <c r="X45" s="17">
        <v>0.21522874233435199</v>
      </c>
      <c r="Y45" s="17">
        <v>0.17517166302526099</v>
      </c>
      <c r="Z45" s="17">
        <v>0.25420014690896198</v>
      </c>
      <c r="AA45" s="17">
        <v>0.22373833889632699</v>
      </c>
      <c r="AB45" s="17">
        <v>0.29814315511992701</v>
      </c>
      <c r="AC45" s="17">
        <v>0.20752310307088701</v>
      </c>
      <c r="AD45" s="17">
        <v>0.18452798080320701</v>
      </c>
      <c r="AE45" s="17"/>
      <c r="AF45" s="17">
        <v>0.22477487863842999</v>
      </c>
      <c r="AG45" s="17">
        <v>0.19471296606449501</v>
      </c>
      <c r="AH45" s="17">
        <v>0.25547918915468298</v>
      </c>
      <c r="AI45" s="17">
        <v>0.218035473588095</v>
      </c>
      <c r="AJ45" s="17">
        <v>0.22547851170265501</v>
      </c>
      <c r="AK45" s="17">
        <v>0.23453565405669199</v>
      </c>
      <c r="AL45" s="17"/>
      <c r="AM45" s="17">
        <v>0.23160264299354399</v>
      </c>
      <c r="AN45" s="17">
        <v>0.23178723427613801</v>
      </c>
      <c r="AO45" s="17">
        <v>0.23999162122067699</v>
      </c>
      <c r="AP45" s="17">
        <v>0.159331160497032</v>
      </c>
      <c r="AQ45" s="17">
        <v>0.20624575600155601</v>
      </c>
      <c r="AR45" s="17"/>
      <c r="AS45" s="17">
        <v>0.132712892401913</v>
      </c>
      <c r="AT45" s="17">
        <v>0.30336816633883601</v>
      </c>
      <c r="AU45" s="17"/>
      <c r="AV45" s="17">
        <v>0</v>
      </c>
      <c r="AW45" s="17">
        <v>0</v>
      </c>
      <c r="AX45" s="17"/>
      <c r="AY45" s="17">
        <v>0.23957082249494499</v>
      </c>
      <c r="AZ45" s="17">
        <v>0.21050947481811</v>
      </c>
      <c r="BA45" s="17">
        <v>0.22068322648587799</v>
      </c>
      <c r="BB45" s="17"/>
      <c r="BC45" s="17">
        <v>0.203452451491486</v>
      </c>
      <c r="BD45" s="17">
        <v>0.27179635460532497</v>
      </c>
      <c r="BE45" s="17">
        <v>0.21796396054344699</v>
      </c>
      <c r="BF45" s="17"/>
      <c r="BG45" s="17">
        <v>0.26780343538269402</v>
      </c>
      <c r="BH45" s="17">
        <v>0.19376943780087899</v>
      </c>
      <c r="BI45" s="17"/>
      <c r="BJ45" s="17">
        <v>0.16223897459279199</v>
      </c>
      <c r="BK45" s="17">
        <v>0.23472749430850101</v>
      </c>
      <c r="BL45" s="17"/>
      <c r="BM45" s="17">
        <v>0.20715431492255201</v>
      </c>
      <c r="BN45" s="17">
        <v>0.25824677420402298</v>
      </c>
      <c r="BO45" s="17">
        <v>0.29961993513210999</v>
      </c>
      <c r="BP45" s="17">
        <v>0.279553553262606</v>
      </c>
      <c r="BQ45" s="17">
        <v>0.37695907380085603</v>
      </c>
      <c r="BR45" s="17">
        <v>0.122731978785892</v>
      </c>
      <c r="BS45" s="17">
        <v>0.31959948638540397</v>
      </c>
      <c r="BT45" s="17"/>
      <c r="BU45" s="17">
        <v>0.18833383384423399</v>
      </c>
      <c r="BV45" s="17">
        <v>0.19577802980359901</v>
      </c>
      <c r="BW45" s="17"/>
      <c r="BX45" s="17">
        <v>0.225283438304233</v>
      </c>
      <c r="BY45" s="17">
        <v>0.187062167851406</v>
      </c>
      <c r="BZ45" s="17">
        <v>0.21075296368936899</v>
      </c>
      <c r="CA45" s="17">
        <v>0.17587696813630599</v>
      </c>
    </row>
    <row r="46" spans="2:79" x14ac:dyDescent="0.3">
      <c r="B46" t="s">
        <v>108</v>
      </c>
      <c r="C46" s="17">
        <v>0.103545414338186</v>
      </c>
      <c r="D46" s="17">
        <v>9.4891298878717306E-2</v>
      </c>
      <c r="E46" s="17">
        <v>0.110522366923462</v>
      </c>
      <c r="F46" s="17"/>
      <c r="G46" s="17">
        <v>0.13412575196215701</v>
      </c>
      <c r="H46" s="17">
        <v>0.12734136880737301</v>
      </c>
      <c r="I46" s="17">
        <v>0.13043457769012501</v>
      </c>
      <c r="J46" s="17">
        <v>0.120034526820119</v>
      </c>
      <c r="K46" s="17">
        <v>8.8951140213331906E-2</v>
      </c>
      <c r="L46" s="17">
        <v>3.8606220512750901E-2</v>
      </c>
      <c r="M46" s="17"/>
      <c r="N46" s="17">
        <v>6.4601845575370007E-2</v>
      </c>
      <c r="O46" s="17">
        <v>0.100001506661377</v>
      </c>
      <c r="P46" s="17">
        <v>0.10678718315613001</v>
      </c>
      <c r="Q46" s="17">
        <v>0.149349764913493</v>
      </c>
      <c r="R46" s="17"/>
      <c r="S46" s="17">
        <v>5.9695613266022601E-2</v>
      </c>
      <c r="T46" s="17">
        <v>0.10605270990468001</v>
      </c>
      <c r="U46" s="17">
        <v>8.2658345057583293E-2</v>
      </c>
      <c r="V46" s="17">
        <v>7.2096931710563195E-2</v>
      </c>
      <c r="W46" s="17">
        <v>0.129891446697525</v>
      </c>
      <c r="X46" s="17">
        <v>0.108751679446705</v>
      </c>
      <c r="Y46" s="17">
        <v>0.12532454718957101</v>
      </c>
      <c r="Z46" s="17">
        <v>0.14253444040216101</v>
      </c>
      <c r="AA46" s="17">
        <v>0.12702890526419999</v>
      </c>
      <c r="AB46" s="17">
        <v>0.11076287254790999</v>
      </c>
      <c r="AC46" s="17">
        <v>0.105106697285307</v>
      </c>
      <c r="AD46" s="17">
        <v>0.149962267878475</v>
      </c>
      <c r="AE46" s="17"/>
      <c r="AF46" s="17">
        <v>9.3808862613470295E-2</v>
      </c>
      <c r="AG46" s="17">
        <v>0.108624248875706</v>
      </c>
      <c r="AH46" s="17">
        <v>0.11521573071395801</v>
      </c>
      <c r="AI46" s="17">
        <v>8.2013771404762806E-2</v>
      </c>
      <c r="AJ46" s="17">
        <v>0.10276777674677399</v>
      </c>
      <c r="AK46" s="17">
        <v>0.167924658459148</v>
      </c>
      <c r="AL46" s="17"/>
      <c r="AM46" s="17">
        <v>0.11486467661095499</v>
      </c>
      <c r="AN46" s="17">
        <v>0.110971766181037</v>
      </c>
      <c r="AO46" s="17">
        <v>9.6362856666041094E-2</v>
      </c>
      <c r="AP46" s="17">
        <v>7.9741590475872301E-2</v>
      </c>
      <c r="AQ46" s="17">
        <v>0.14437720300843401</v>
      </c>
      <c r="AR46" s="17"/>
      <c r="AS46" s="17">
        <v>5.0187646517771599E-2</v>
      </c>
      <c r="AT46" s="17">
        <v>0.25538199316965998</v>
      </c>
      <c r="AU46" s="17"/>
      <c r="AV46" s="17">
        <v>0</v>
      </c>
      <c r="AW46" s="17">
        <v>0.73629190105898301</v>
      </c>
      <c r="AX46" s="17"/>
      <c r="AY46" s="17">
        <v>0.122069416200408</v>
      </c>
      <c r="AZ46" s="17">
        <v>9.2247303508652304E-2</v>
      </c>
      <c r="BA46" s="17">
        <v>0.12867977634402999</v>
      </c>
      <c r="BB46" s="17"/>
      <c r="BC46" s="17">
        <v>9.21167577763808E-2</v>
      </c>
      <c r="BD46" s="17">
        <v>9.1462551567478706E-2</v>
      </c>
      <c r="BE46" s="17">
        <v>0.142931824930738</v>
      </c>
      <c r="BF46" s="17"/>
      <c r="BG46" s="17">
        <v>0.172258435930151</v>
      </c>
      <c r="BH46" s="17">
        <v>7.2736644893880598E-2</v>
      </c>
      <c r="BI46" s="17"/>
      <c r="BJ46" s="17">
        <v>7.3702288740198699E-2</v>
      </c>
      <c r="BK46" s="17">
        <v>0.111609429436272</v>
      </c>
      <c r="BL46" s="17"/>
      <c r="BM46" s="17">
        <v>0.108284743690938</v>
      </c>
      <c r="BN46" s="17">
        <v>9.8907264308688805E-2</v>
      </c>
      <c r="BO46" s="17">
        <v>8.4789088681149399E-2</v>
      </c>
      <c r="BP46" s="17">
        <v>0.20355025236920399</v>
      </c>
      <c r="BQ46" s="17">
        <v>0.16890327242266701</v>
      </c>
      <c r="BR46" s="17">
        <v>4.1162858521443302E-2</v>
      </c>
      <c r="BS46" s="17">
        <v>0.17551931735436699</v>
      </c>
      <c r="BT46" s="17"/>
      <c r="BU46" s="17">
        <v>6.9578138558061706E-2</v>
      </c>
      <c r="BV46" s="17">
        <v>9.6181657510624602E-2</v>
      </c>
      <c r="BW46" s="17"/>
      <c r="BX46" s="17">
        <v>0.119663415242779</v>
      </c>
      <c r="BY46" s="17">
        <v>9.62881835725614E-2</v>
      </c>
      <c r="BZ46" s="17">
        <v>0.107755962198304</v>
      </c>
      <c r="CA46" s="17">
        <v>5.0885841618169503E-2</v>
      </c>
    </row>
    <row r="47" spans="2:79" x14ac:dyDescent="0.3">
      <c r="B47" t="s">
        <v>109</v>
      </c>
      <c r="C47" s="17">
        <v>3.7085515038138901E-2</v>
      </c>
      <c r="D47" s="17">
        <v>3.6118274157845798E-2</v>
      </c>
      <c r="E47" s="17">
        <v>3.71098253715684E-2</v>
      </c>
      <c r="F47" s="17"/>
      <c r="G47" s="17">
        <v>7.1584730058904297E-2</v>
      </c>
      <c r="H47" s="17">
        <v>3.7111905510108699E-2</v>
      </c>
      <c r="I47" s="17">
        <v>5.2804781637693303E-2</v>
      </c>
      <c r="J47" s="17">
        <v>4.1548994477448101E-2</v>
      </c>
      <c r="K47" s="17">
        <v>2.69235699789254E-2</v>
      </c>
      <c r="L47" s="17">
        <v>4.6209233802713499E-3</v>
      </c>
      <c r="M47" s="17"/>
      <c r="N47" s="17">
        <v>2.3374214385938601E-2</v>
      </c>
      <c r="O47" s="17">
        <v>3.0315125740621701E-2</v>
      </c>
      <c r="P47" s="17">
        <v>4.7625379245617001E-2</v>
      </c>
      <c r="Q47" s="17">
        <v>4.7398376992242697E-2</v>
      </c>
      <c r="R47" s="17"/>
      <c r="S47" s="17">
        <v>4.7196015511279603E-2</v>
      </c>
      <c r="T47" s="17">
        <v>3.4667684505983599E-2</v>
      </c>
      <c r="U47" s="17">
        <v>4.23777692570989E-2</v>
      </c>
      <c r="V47" s="17">
        <v>3.5686584432040203E-2</v>
      </c>
      <c r="W47" s="17">
        <v>4.2162111595284303E-2</v>
      </c>
      <c r="X47" s="17">
        <v>3.5819219952963603E-2</v>
      </c>
      <c r="Y47" s="17">
        <v>3.92564498365238E-2</v>
      </c>
      <c r="Z47" s="17">
        <v>1.01566846969972E-2</v>
      </c>
      <c r="AA47" s="17">
        <v>3.4651489306588998E-2</v>
      </c>
      <c r="AB47" s="17">
        <v>2.9162921812211501E-2</v>
      </c>
      <c r="AC47" s="17">
        <v>5.16918537593467E-2</v>
      </c>
      <c r="AD47" s="17">
        <v>2.0522428690446098E-2</v>
      </c>
      <c r="AE47" s="17"/>
      <c r="AF47" s="17">
        <v>4.1411522877927001E-2</v>
      </c>
      <c r="AG47" s="17">
        <v>3.5555720500163299E-2</v>
      </c>
      <c r="AH47" s="17">
        <v>2.7912151731073101E-2</v>
      </c>
      <c r="AI47" s="17">
        <v>4.18536300276676E-2</v>
      </c>
      <c r="AJ47" s="17">
        <v>2.7283141365953799E-2</v>
      </c>
      <c r="AK47" s="17">
        <v>5.2458120000754303E-2</v>
      </c>
      <c r="AL47" s="17"/>
      <c r="AM47" s="17">
        <v>4.5276539067616903E-2</v>
      </c>
      <c r="AN47" s="17">
        <v>5.2234957487034099E-2</v>
      </c>
      <c r="AO47" s="17">
        <v>2.6043813339440301E-2</v>
      </c>
      <c r="AP47" s="17">
        <v>2.4920849789706601E-2</v>
      </c>
      <c r="AQ47" s="17">
        <v>1.9493225156735398E-2</v>
      </c>
      <c r="AR47" s="17"/>
      <c r="AS47" s="17">
        <v>1.3064945410443E-2</v>
      </c>
      <c r="AT47" s="17">
        <v>0.15680432070886</v>
      </c>
      <c r="AU47" s="17"/>
      <c r="AV47" s="17">
        <v>0</v>
      </c>
      <c r="AW47" s="17">
        <v>0.26370809894101699</v>
      </c>
      <c r="AX47" s="17"/>
      <c r="AY47" s="17">
        <v>5.40146573663806E-2</v>
      </c>
      <c r="AZ47" s="17">
        <v>2.6897739898074001E-2</v>
      </c>
      <c r="BA47" s="17">
        <v>5.4461688729866703E-2</v>
      </c>
      <c r="BB47" s="17"/>
      <c r="BC47" s="17">
        <v>3.0301040674511E-2</v>
      </c>
      <c r="BD47" s="17">
        <v>2.6290602469992999E-2</v>
      </c>
      <c r="BE47" s="17">
        <v>6.7435593451394604E-2</v>
      </c>
      <c r="BF47" s="17"/>
      <c r="BG47" s="17">
        <v>7.54453645906593E-2</v>
      </c>
      <c r="BH47" s="17">
        <v>2.2320172611231998E-2</v>
      </c>
      <c r="BI47" s="17"/>
      <c r="BJ47" s="17">
        <v>2.9613369285476102E-2</v>
      </c>
      <c r="BK47" s="17">
        <v>3.9267616529065102E-2</v>
      </c>
      <c r="BL47" s="17"/>
      <c r="BM47" s="17">
        <v>2.6077749598848898E-2</v>
      </c>
      <c r="BN47" s="17">
        <v>4.4772276745830501E-2</v>
      </c>
      <c r="BO47" s="17">
        <v>6.3608127336811898E-2</v>
      </c>
      <c r="BP47" s="17">
        <v>8.7977505821553906E-2</v>
      </c>
      <c r="BQ47" s="17">
        <v>6.9271683543942406E-2</v>
      </c>
      <c r="BR47" s="17">
        <v>6.9977196113959203E-3</v>
      </c>
      <c r="BS47" s="17">
        <v>0.107997090599514</v>
      </c>
      <c r="BT47" s="17"/>
      <c r="BU47" s="17">
        <v>2.05916670344513E-2</v>
      </c>
      <c r="BV47" s="17">
        <v>4.1801040345849597E-2</v>
      </c>
      <c r="BW47" s="17"/>
      <c r="BX47" s="17">
        <v>6.0088849613386099E-2</v>
      </c>
      <c r="BY47" s="17">
        <v>5.2318790154548302E-2</v>
      </c>
      <c r="BZ47" s="17">
        <v>3.0949275979326198E-2</v>
      </c>
      <c r="CA47" s="17">
        <v>2.57649334375861E-2</v>
      </c>
    </row>
    <row r="48" spans="2:79" x14ac:dyDescent="0.3">
      <c r="B48" t="s">
        <v>110</v>
      </c>
      <c r="C48" s="17">
        <v>2.9773254480227199E-3</v>
      </c>
      <c r="D48" s="17">
        <v>8.8986842045582395E-4</v>
      </c>
      <c r="E48" s="17">
        <v>5.0280946461186797E-3</v>
      </c>
      <c r="F48" s="17"/>
      <c r="G48" s="17">
        <v>3.6772406427507901E-3</v>
      </c>
      <c r="H48" s="17">
        <v>6.1423616181251897E-3</v>
      </c>
      <c r="I48" s="17">
        <v>2.59759350965913E-3</v>
      </c>
      <c r="J48" s="17">
        <v>3.1804929576185101E-3</v>
      </c>
      <c r="K48" s="17">
        <v>3.1127412739204402E-3</v>
      </c>
      <c r="L48" s="17">
        <v>0</v>
      </c>
      <c r="M48" s="17"/>
      <c r="N48" s="17">
        <v>1.9104845028839201E-3</v>
      </c>
      <c r="O48" s="17">
        <v>7.2217254716258903E-3</v>
      </c>
      <c r="P48" s="17">
        <v>0</v>
      </c>
      <c r="Q48" s="17">
        <v>2.4180310294536801E-3</v>
      </c>
      <c r="R48" s="17"/>
      <c r="S48" s="17">
        <v>3.1353208539343898E-3</v>
      </c>
      <c r="T48" s="17">
        <v>0</v>
      </c>
      <c r="U48" s="17">
        <v>0</v>
      </c>
      <c r="V48" s="17">
        <v>5.6890618598847403E-3</v>
      </c>
      <c r="W48" s="17">
        <v>0</v>
      </c>
      <c r="X48" s="17">
        <v>0</v>
      </c>
      <c r="Y48" s="17">
        <v>5.5503990945366E-3</v>
      </c>
      <c r="Z48" s="17">
        <v>0</v>
      </c>
      <c r="AA48" s="17">
        <v>4.0212811310386901E-3</v>
      </c>
      <c r="AB48" s="17">
        <v>5.9922505589032598E-3</v>
      </c>
      <c r="AC48" s="17">
        <v>0</v>
      </c>
      <c r="AD48" s="17">
        <v>2.01097532066958E-2</v>
      </c>
      <c r="AE48" s="17"/>
      <c r="AF48" s="17">
        <v>4.00129256145097E-3</v>
      </c>
      <c r="AG48" s="17">
        <v>3.2260128410028098E-3</v>
      </c>
      <c r="AH48" s="17">
        <v>0</v>
      </c>
      <c r="AI48" s="17">
        <v>2.8113286263589899E-3</v>
      </c>
      <c r="AJ48" s="17">
        <v>0</v>
      </c>
      <c r="AK48" s="17">
        <v>1.12143074770327E-2</v>
      </c>
      <c r="AL48" s="17"/>
      <c r="AM48" s="17">
        <v>1.8683839477597699E-3</v>
      </c>
      <c r="AN48" s="17">
        <v>3.6862185641512199E-3</v>
      </c>
      <c r="AO48" s="17">
        <v>2.0235094638406301E-3</v>
      </c>
      <c r="AP48" s="17">
        <v>4.4193340790242702E-3</v>
      </c>
      <c r="AQ48" s="17">
        <v>0</v>
      </c>
      <c r="AR48" s="17"/>
      <c r="AS48" s="17">
        <v>1.3652809752025101E-3</v>
      </c>
      <c r="AT48" s="17">
        <v>0</v>
      </c>
      <c r="AU48" s="17"/>
      <c r="AV48" s="17">
        <v>0</v>
      </c>
      <c r="AW48" s="17">
        <v>0</v>
      </c>
      <c r="AX48" s="17"/>
      <c r="AY48" s="17">
        <v>3.8353336438080401E-3</v>
      </c>
      <c r="AZ48" s="17">
        <v>2.3930016495295201E-3</v>
      </c>
      <c r="BA48" s="17">
        <v>0</v>
      </c>
      <c r="BB48" s="17"/>
      <c r="BC48" s="17">
        <v>2.6411624598810398E-3</v>
      </c>
      <c r="BD48" s="17">
        <v>2.7621834183093998E-3</v>
      </c>
      <c r="BE48" s="17">
        <v>4.1892236108489701E-3</v>
      </c>
      <c r="BF48" s="17"/>
      <c r="BG48" s="17">
        <v>1.7843054115621001E-3</v>
      </c>
      <c r="BH48" s="17">
        <v>2.7863125006963398E-3</v>
      </c>
      <c r="BI48" s="17"/>
      <c r="BJ48" s="17">
        <v>2.5626352854758302E-3</v>
      </c>
      <c r="BK48" s="17">
        <v>3.1883632593671099E-3</v>
      </c>
      <c r="BL48" s="17"/>
      <c r="BM48" s="17">
        <v>1.0037420258874399E-3</v>
      </c>
      <c r="BN48" s="17">
        <v>0</v>
      </c>
      <c r="BO48" s="17">
        <v>1.11245596837054E-2</v>
      </c>
      <c r="BP48" s="17">
        <v>3.04000317421695E-2</v>
      </c>
      <c r="BQ48" s="17">
        <v>0</v>
      </c>
      <c r="BR48" s="17">
        <v>0</v>
      </c>
      <c r="BS48" s="17">
        <v>8.9363762470254793E-3</v>
      </c>
      <c r="BT48" s="17"/>
      <c r="BU48" s="17">
        <v>0</v>
      </c>
      <c r="BV48" s="17">
        <v>0</v>
      </c>
      <c r="BW48" s="17"/>
      <c r="BX48" s="17">
        <v>4.7981460182619498E-3</v>
      </c>
      <c r="BY48" s="17">
        <v>1.4648627598157699E-3</v>
      </c>
      <c r="BZ48" s="17">
        <v>1.15614572364557E-3</v>
      </c>
      <c r="CA48" s="17">
        <v>2.9050993586142901E-3</v>
      </c>
    </row>
    <row r="49" spans="2:79" x14ac:dyDescent="0.3">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row>
    <row r="50" spans="2:79" x14ac:dyDescent="0.3">
      <c r="B50" s="6" t="s">
        <v>113</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row>
    <row r="51" spans="2:79" x14ac:dyDescent="0.3">
      <c r="B51" s="24" t="s">
        <v>98</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row>
    <row r="52" spans="2:79" x14ac:dyDescent="0.3">
      <c r="B52" t="s">
        <v>62</v>
      </c>
      <c r="C52" s="17">
        <v>0.61828382553808803</v>
      </c>
      <c r="D52" s="17">
        <v>0.658960063335711</v>
      </c>
      <c r="E52" s="17">
        <v>0.57773454480091302</v>
      </c>
      <c r="F52" s="17"/>
      <c r="G52" s="17">
        <v>0.70028494591982804</v>
      </c>
      <c r="H52" s="17">
        <v>0.67785897979776899</v>
      </c>
      <c r="I52" s="17">
        <v>0.64616937763293503</v>
      </c>
      <c r="J52" s="17">
        <v>0.54338920686029202</v>
      </c>
      <c r="K52" s="17">
        <v>0.54114041382351896</v>
      </c>
      <c r="L52" s="17">
        <v>0.60524813785943199</v>
      </c>
      <c r="M52" s="17"/>
      <c r="N52" s="17">
        <v>0.72870811186635998</v>
      </c>
      <c r="O52" s="17">
        <v>0.60202428376366501</v>
      </c>
      <c r="P52" s="17">
        <v>0.62047295390505797</v>
      </c>
      <c r="Q52" s="17">
        <v>0.51388508301821301</v>
      </c>
      <c r="R52" s="17"/>
      <c r="S52" s="17">
        <v>0.66330304289549302</v>
      </c>
      <c r="T52" s="17">
        <v>0.64760562023714296</v>
      </c>
      <c r="U52" s="17">
        <v>0.63347496876815201</v>
      </c>
      <c r="V52" s="17">
        <v>0.62418581899643999</v>
      </c>
      <c r="W52" s="17">
        <v>0.51917031741198405</v>
      </c>
      <c r="X52" s="17">
        <v>0.62512193383468295</v>
      </c>
      <c r="Y52" s="17">
        <v>0.55492701776661502</v>
      </c>
      <c r="Z52" s="17">
        <v>0.65885139877829801</v>
      </c>
      <c r="AA52" s="17">
        <v>0.59069785400783703</v>
      </c>
      <c r="AB52" s="17">
        <v>0.62673054736811795</v>
      </c>
      <c r="AC52" s="17">
        <v>0.55739191101692698</v>
      </c>
      <c r="AD52" s="17">
        <v>0.72818393189011099</v>
      </c>
      <c r="AE52" s="17"/>
      <c r="AF52" s="17">
        <v>0.66547826267291599</v>
      </c>
      <c r="AG52" s="17">
        <v>0.60910842793372499</v>
      </c>
      <c r="AH52" s="17">
        <v>0.58003038834090903</v>
      </c>
      <c r="AI52" s="17">
        <v>0.61327328846578599</v>
      </c>
      <c r="AJ52" s="17">
        <v>0.59384984141192398</v>
      </c>
      <c r="AK52" s="17">
        <v>0.61033545664001199</v>
      </c>
      <c r="AL52" s="17"/>
      <c r="AM52" s="17">
        <v>0.53764600177627397</v>
      </c>
      <c r="AN52" s="17">
        <v>0.57696642159509004</v>
      </c>
      <c r="AO52" s="17">
        <v>0.68354378146022199</v>
      </c>
      <c r="AP52" s="17">
        <v>0.70239812891130504</v>
      </c>
      <c r="AQ52" s="17">
        <v>0.88596638323666299</v>
      </c>
      <c r="AR52" s="17"/>
      <c r="AS52" s="17">
        <v>0.73450742608151598</v>
      </c>
      <c r="AT52" s="17">
        <v>0.35316344272156702</v>
      </c>
      <c r="AU52" s="17"/>
      <c r="AV52" s="17">
        <v>0.67857057851271296</v>
      </c>
      <c r="AW52" s="17">
        <v>0.48112463351002399</v>
      </c>
      <c r="AX52" s="17"/>
      <c r="AY52" s="17">
        <v>0.584577256421277</v>
      </c>
      <c r="AZ52" s="17">
        <v>0.64314707676545202</v>
      </c>
      <c r="BA52" s="17">
        <v>0.54616018895761398</v>
      </c>
      <c r="BB52" s="17"/>
      <c r="BC52" s="17">
        <v>0.61900844905469399</v>
      </c>
      <c r="BD52" s="17">
        <v>0.57802880188908001</v>
      </c>
      <c r="BE52" s="17">
        <v>0.663972495712706</v>
      </c>
      <c r="BF52" s="17"/>
      <c r="BG52" s="17">
        <v>0.542475437730912</v>
      </c>
      <c r="BH52" s="17">
        <v>0.656955614118926</v>
      </c>
      <c r="BI52" s="17"/>
      <c r="BJ52" s="17">
        <v>0.73904249240011499</v>
      </c>
      <c r="BK52" s="17">
        <v>0.58244820311839296</v>
      </c>
      <c r="BL52" s="17"/>
      <c r="BM52" s="17">
        <v>0.67595323936789997</v>
      </c>
      <c r="BN52" s="17">
        <v>0.59548927217176495</v>
      </c>
      <c r="BO52" s="17">
        <v>0.64497799915308895</v>
      </c>
      <c r="BP52" s="17">
        <v>0.49974138481508401</v>
      </c>
      <c r="BQ52" s="17">
        <v>0.72647877115303405</v>
      </c>
      <c r="BR52" s="17">
        <v>0.56995259745228999</v>
      </c>
      <c r="BS52" s="17">
        <v>0.42849404319747397</v>
      </c>
      <c r="BT52" s="17"/>
      <c r="BU52" s="17">
        <v>0.668510969540975</v>
      </c>
      <c r="BV52" s="17">
        <v>0.72872999942947203</v>
      </c>
      <c r="BW52" s="17"/>
      <c r="BX52" s="17">
        <v>0.600024886475652</v>
      </c>
      <c r="BY52" s="17">
        <v>0.65029564816905805</v>
      </c>
      <c r="BZ52" s="17">
        <v>0.671744163660427</v>
      </c>
      <c r="CA52" s="17">
        <v>0.68060096281281401</v>
      </c>
    </row>
    <row r="53" spans="2:79" x14ac:dyDescent="0.3">
      <c r="B53" t="s">
        <v>63</v>
      </c>
      <c r="C53" s="17">
        <v>0.32622753815159999</v>
      </c>
      <c r="D53" s="17">
        <v>0.28866128354853698</v>
      </c>
      <c r="E53" s="17">
        <v>0.36347007987414098</v>
      </c>
      <c r="F53" s="17"/>
      <c r="G53" s="17">
        <v>0.22646357597241401</v>
      </c>
      <c r="H53" s="17">
        <v>0.26439625869272998</v>
      </c>
      <c r="I53" s="17">
        <v>0.310466766295729</v>
      </c>
      <c r="J53" s="17">
        <v>0.38362226273486599</v>
      </c>
      <c r="K53" s="17">
        <v>0.40000595939214201</v>
      </c>
      <c r="L53" s="17">
        <v>0.359455865148475</v>
      </c>
      <c r="M53" s="17"/>
      <c r="N53" s="17">
        <v>0.23816395496453799</v>
      </c>
      <c r="O53" s="17">
        <v>0.34837167668614599</v>
      </c>
      <c r="P53" s="17">
        <v>0.32193547302549003</v>
      </c>
      <c r="Q53" s="17">
        <v>0.40064596727929502</v>
      </c>
      <c r="R53" s="17"/>
      <c r="S53" s="17">
        <v>0.28566657769177201</v>
      </c>
      <c r="T53" s="17">
        <v>0.30767090325413199</v>
      </c>
      <c r="U53" s="17">
        <v>0.32534942655215898</v>
      </c>
      <c r="V53" s="17">
        <v>0.32797170399405801</v>
      </c>
      <c r="W53" s="17">
        <v>0.40584616132331403</v>
      </c>
      <c r="X53" s="17">
        <v>0.32357409393814601</v>
      </c>
      <c r="Y53" s="17">
        <v>0.40437307312974002</v>
      </c>
      <c r="Z53" s="17">
        <v>0.258464043147421</v>
      </c>
      <c r="AA53" s="17">
        <v>0.32442096691163702</v>
      </c>
      <c r="AB53" s="17">
        <v>0.30788214632345401</v>
      </c>
      <c r="AC53" s="17">
        <v>0.38910303641824301</v>
      </c>
      <c r="AD53" s="17">
        <v>0.25170631490319301</v>
      </c>
      <c r="AE53" s="17"/>
      <c r="AF53" s="17">
        <v>0.282113827252857</v>
      </c>
      <c r="AG53" s="17">
        <v>0.33257983722154499</v>
      </c>
      <c r="AH53" s="17">
        <v>0.348013962155033</v>
      </c>
      <c r="AI53" s="17">
        <v>0.33902614456565699</v>
      </c>
      <c r="AJ53" s="17">
        <v>0.36763091019486999</v>
      </c>
      <c r="AK53" s="17">
        <v>0.315520865303487</v>
      </c>
      <c r="AL53" s="17"/>
      <c r="AM53" s="17">
        <v>0.39102030255426001</v>
      </c>
      <c r="AN53" s="17">
        <v>0.35051839248675298</v>
      </c>
      <c r="AO53" s="17">
        <v>0.26301285072542802</v>
      </c>
      <c r="AP53" s="17">
        <v>0.273121999054311</v>
      </c>
      <c r="AQ53" s="17">
        <v>9.4521338928653803E-2</v>
      </c>
      <c r="AR53" s="17"/>
      <c r="AS53" s="17">
        <v>0.23059800986333701</v>
      </c>
      <c r="AT53" s="17">
        <v>0.59527226488553597</v>
      </c>
      <c r="AU53" s="17"/>
      <c r="AV53" s="17">
        <v>0.28082982236778098</v>
      </c>
      <c r="AW53" s="17">
        <v>0.45853863525461303</v>
      </c>
      <c r="AX53" s="17"/>
      <c r="AY53" s="17">
        <v>0.36228225323491597</v>
      </c>
      <c r="AZ53" s="17">
        <v>0.29999201258884201</v>
      </c>
      <c r="BA53" s="17">
        <v>0.41564664736522</v>
      </c>
      <c r="BB53" s="17"/>
      <c r="BC53" s="17">
        <v>0.32885564614245799</v>
      </c>
      <c r="BD53" s="17">
        <v>0.34821649840152402</v>
      </c>
      <c r="BE53" s="17">
        <v>0.29813730902820401</v>
      </c>
      <c r="BF53" s="17"/>
      <c r="BG53" s="17">
        <v>0.41222167229585599</v>
      </c>
      <c r="BH53" s="17">
        <v>0.292950768494387</v>
      </c>
      <c r="BI53" s="17"/>
      <c r="BJ53" s="17">
        <v>0.225802019910817</v>
      </c>
      <c r="BK53" s="17">
        <v>0.36297109545935202</v>
      </c>
      <c r="BL53" s="17"/>
      <c r="BM53" s="17">
        <v>0.27403606618858001</v>
      </c>
      <c r="BN53" s="17">
        <v>0.34610735039319501</v>
      </c>
      <c r="BO53" s="17">
        <v>0.28556510289817699</v>
      </c>
      <c r="BP53" s="17">
        <v>0.43258981955676501</v>
      </c>
      <c r="BQ53" s="17">
        <v>0.204393086876103</v>
      </c>
      <c r="BR53" s="17">
        <v>0.380835362314625</v>
      </c>
      <c r="BS53" s="17">
        <v>0.49500950005297101</v>
      </c>
      <c r="BT53" s="17"/>
      <c r="BU53" s="17">
        <v>0.28224121344314201</v>
      </c>
      <c r="BV53" s="17">
        <v>0.24659532683419699</v>
      </c>
      <c r="BW53" s="17"/>
      <c r="BX53" s="17">
        <v>0.31405724065135998</v>
      </c>
      <c r="BY53" s="17">
        <v>0.30453805210588603</v>
      </c>
      <c r="BZ53" s="17">
        <v>0.28718862631791398</v>
      </c>
      <c r="CA53" s="17">
        <v>0.28853496938687401</v>
      </c>
    </row>
    <row r="54" spans="2:79" x14ac:dyDescent="0.3">
      <c r="B54" t="s">
        <v>110</v>
      </c>
      <c r="C54" s="17">
        <v>1.9151612869121901E-2</v>
      </c>
      <c r="D54" s="17">
        <v>1.5785349725368599E-2</v>
      </c>
      <c r="E54" s="17">
        <v>2.2529382316352702E-2</v>
      </c>
      <c r="F54" s="17"/>
      <c r="G54" s="17">
        <v>2.61499355814412E-2</v>
      </c>
      <c r="H54" s="17">
        <v>2.62901967384132E-2</v>
      </c>
      <c r="I54" s="17">
        <v>1.46491427371484E-2</v>
      </c>
      <c r="J54" s="17">
        <v>2.7052976916671901E-2</v>
      </c>
      <c r="K54" s="17">
        <v>1.81904115818841E-2</v>
      </c>
      <c r="L54" s="17">
        <v>6.6279176500247802E-3</v>
      </c>
      <c r="M54" s="17"/>
      <c r="N54" s="17">
        <v>1.32520283817757E-2</v>
      </c>
      <c r="O54" s="17">
        <v>1.50138076880337E-2</v>
      </c>
      <c r="P54" s="17">
        <v>2.0127499004265002E-2</v>
      </c>
      <c r="Q54" s="17">
        <v>2.9506533699792E-2</v>
      </c>
      <c r="R54" s="17"/>
      <c r="S54" s="17">
        <v>1.64995026485476E-2</v>
      </c>
      <c r="T54" s="17">
        <v>7.2923547789782604E-3</v>
      </c>
      <c r="U54" s="17">
        <v>1.21540450893212E-2</v>
      </c>
      <c r="V54" s="17">
        <v>1.08043162323895E-2</v>
      </c>
      <c r="W54" s="17">
        <v>1.3952319155295399E-2</v>
      </c>
      <c r="X54" s="17">
        <v>1.6894864379898799E-2</v>
      </c>
      <c r="Y54" s="17">
        <v>6.2771707484318403E-3</v>
      </c>
      <c r="Z54" s="17">
        <v>3.2039149965683397E-2</v>
      </c>
      <c r="AA54" s="17">
        <v>3.8300082750361002E-2</v>
      </c>
      <c r="AB54" s="17">
        <v>3.0158860927197099E-2</v>
      </c>
      <c r="AC54" s="17">
        <v>4.2708168784280999E-2</v>
      </c>
      <c r="AD54" s="17">
        <v>2.01097532066958E-2</v>
      </c>
      <c r="AE54" s="17"/>
      <c r="AF54" s="17">
        <v>2.1668356423734301E-2</v>
      </c>
      <c r="AG54" s="17">
        <v>1.6643942150684599E-2</v>
      </c>
      <c r="AH54" s="17">
        <v>2.13216526448484E-2</v>
      </c>
      <c r="AI54" s="17">
        <v>1.90465697030586E-2</v>
      </c>
      <c r="AJ54" s="17">
        <v>1.2230657873116E-2</v>
      </c>
      <c r="AK54" s="17">
        <v>2.94498822426815E-2</v>
      </c>
      <c r="AL54" s="17"/>
      <c r="AM54" s="17">
        <v>1.43355162722816E-2</v>
      </c>
      <c r="AN54" s="17">
        <v>2.99345819779912E-2</v>
      </c>
      <c r="AO54" s="17">
        <v>1.9749400511485601E-2</v>
      </c>
      <c r="AP54" s="17">
        <v>1.2377972991953499E-2</v>
      </c>
      <c r="AQ54" s="17">
        <v>1.9512277834682699E-2</v>
      </c>
      <c r="AR54" s="17"/>
      <c r="AS54" s="17">
        <v>9.9877716827531902E-3</v>
      </c>
      <c r="AT54" s="17">
        <v>2.28219978113453E-2</v>
      </c>
      <c r="AU54" s="17"/>
      <c r="AV54" s="17">
        <v>1.24383720387984E-2</v>
      </c>
      <c r="AW54" s="17">
        <v>1.6522809020178799E-2</v>
      </c>
      <c r="AX54" s="17"/>
      <c r="AY54" s="17">
        <v>1.6974002739723298E-2</v>
      </c>
      <c r="AZ54" s="17">
        <v>2.16484903879289E-2</v>
      </c>
      <c r="BA54" s="17">
        <v>4.8368970000503596E-3</v>
      </c>
      <c r="BB54" s="17"/>
      <c r="BC54" s="17">
        <v>1.50507353482352E-2</v>
      </c>
      <c r="BD54" s="17">
        <v>3.5703620396997302E-2</v>
      </c>
      <c r="BE54" s="17">
        <v>8.7530804305550308E-3</v>
      </c>
      <c r="BF54" s="17"/>
      <c r="BG54" s="17">
        <v>1.36514408686068E-2</v>
      </c>
      <c r="BH54" s="17">
        <v>1.8303079515641502E-2</v>
      </c>
      <c r="BI54" s="17"/>
      <c r="BJ54" s="17">
        <v>1.518416429301E-2</v>
      </c>
      <c r="BK54" s="17">
        <v>1.6066771095179899E-2</v>
      </c>
      <c r="BL54" s="17"/>
      <c r="BM54" s="17">
        <v>2.2322760002762499E-2</v>
      </c>
      <c r="BN54" s="17">
        <v>1.3410049608552599E-2</v>
      </c>
      <c r="BO54" s="17">
        <v>5.1381244055850699E-2</v>
      </c>
      <c r="BP54" s="17">
        <v>1.02403008240496E-2</v>
      </c>
      <c r="BQ54" s="17">
        <v>1.8901856370093301E-2</v>
      </c>
      <c r="BR54" s="17">
        <v>1.17289953711907E-2</v>
      </c>
      <c r="BS54" s="17">
        <v>1.7213315897109401E-2</v>
      </c>
      <c r="BT54" s="17"/>
      <c r="BU54" s="17">
        <v>9.5883769816181904E-3</v>
      </c>
      <c r="BV54" s="17">
        <v>1.8355978015388501E-2</v>
      </c>
      <c r="BW54" s="17"/>
      <c r="BX54" s="17">
        <v>4.5222180873797799E-2</v>
      </c>
      <c r="BY54" s="17">
        <v>1.6152037629891199E-2</v>
      </c>
      <c r="BZ54" s="17">
        <v>1.3925174660883E-2</v>
      </c>
      <c r="CA54" s="17">
        <v>1.5771554782032699E-2</v>
      </c>
    </row>
    <row r="55" spans="2:79" x14ac:dyDescent="0.3">
      <c r="B55" t="s">
        <v>101</v>
      </c>
      <c r="C55" s="17">
        <v>3.6337023441189803E-2</v>
      </c>
      <c r="D55" s="17">
        <v>3.65933033903834E-2</v>
      </c>
      <c r="E55" s="17">
        <v>3.6265993008592998E-2</v>
      </c>
      <c r="F55" s="17"/>
      <c r="G55" s="17">
        <v>4.7101542526316403E-2</v>
      </c>
      <c r="H55" s="17">
        <v>3.1454564771087698E-2</v>
      </c>
      <c r="I55" s="17">
        <v>2.8714713334188201E-2</v>
      </c>
      <c r="J55" s="17">
        <v>4.5935553488170501E-2</v>
      </c>
      <c r="K55" s="17">
        <v>4.0663215202454403E-2</v>
      </c>
      <c r="L55" s="17">
        <v>2.8668079342067901E-2</v>
      </c>
      <c r="M55" s="17"/>
      <c r="N55" s="17">
        <v>1.98759047873261E-2</v>
      </c>
      <c r="O55" s="17">
        <v>3.4590231862154902E-2</v>
      </c>
      <c r="P55" s="17">
        <v>3.7464074065186898E-2</v>
      </c>
      <c r="Q55" s="17">
        <v>5.59624160026998E-2</v>
      </c>
      <c r="R55" s="17"/>
      <c r="S55" s="17">
        <v>3.4530876764187403E-2</v>
      </c>
      <c r="T55" s="17">
        <v>3.7431121729746802E-2</v>
      </c>
      <c r="U55" s="17">
        <v>2.9021559590367701E-2</v>
      </c>
      <c r="V55" s="17">
        <v>3.7038160777112597E-2</v>
      </c>
      <c r="W55" s="17">
        <v>6.1031202109406699E-2</v>
      </c>
      <c r="X55" s="17">
        <v>3.4409107847273197E-2</v>
      </c>
      <c r="Y55" s="17">
        <v>3.44227383552132E-2</v>
      </c>
      <c r="Z55" s="17">
        <v>5.0645408108598099E-2</v>
      </c>
      <c r="AA55" s="17">
        <v>4.6581096330165397E-2</v>
      </c>
      <c r="AB55" s="17">
        <v>3.5228445381230503E-2</v>
      </c>
      <c r="AC55" s="17">
        <v>1.07968837805495E-2</v>
      </c>
      <c r="AD55" s="17">
        <v>0</v>
      </c>
      <c r="AE55" s="17"/>
      <c r="AF55" s="17">
        <v>3.07395536504921E-2</v>
      </c>
      <c r="AG55" s="17">
        <v>4.1667792694045698E-2</v>
      </c>
      <c r="AH55" s="17">
        <v>5.0633996859209503E-2</v>
      </c>
      <c r="AI55" s="17">
        <v>2.8653997265497999E-2</v>
      </c>
      <c r="AJ55" s="17">
        <v>2.6288590520090901E-2</v>
      </c>
      <c r="AK55" s="17">
        <v>4.4693795813819402E-2</v>
      </c>
      <c r="AL55" s="17"/>
      <c r="AM55" s="17">
        <v>5.6998179397185003E-2</v>
      </c>
      <c r="AN55" s="17">
        <v>4.2580603940166099E-2</v>
      </c>
      <c r="AO55" s="17">
        <v>3.3693967302864503E-2</v>
      </c>
      <c r="AP55" s="17">
        <v>1.2101899042430701E-2</v>
      </c>
      <c r="AQ55" s="17">
        <v>0</v>
      </c>
      <c r="AR55" s="17"/>
      <c r="AS55" s="17">
        <v>2.4906792372393498E-2</v>
      </c>
      <c r="AT55" s="17">
        <v>2.8742294581551201E-2</v>
      </c>
      <c r="AU55" s="17"/>
      <c r="AV55" s="17">
        <v>2.8161227080707799E-2</v>
      </c>
      <c r="AW55" s="17">
        <v>4.38139222151838E-2</v>
      </c>
      <c r="AX55" s="17"/>
      <c r="AY55" s="17">
        <v>3.6166487604082899E-2</v>
      </c>
      <c r="AZ55" s="17">
        <v>3.5212420257776697E-2</v>
      </c>
      <c r="BA55" s="17">
        <v>3.3356266677115602E-2</v>
      </c>
      <c r="BB55" s="17"/>
      <c r="BC55" s="17">
        <v>3.7085169454612502E-2</v>
      </c>
      <c r="BD55" s="17">
        <v>3.8051079312399101E-2</v>
      </c>
      <c r="BE55" s="17">
        <v>2.91371148285351E-2</v>
      </c>
      <c r="BF55" s="17"/>
      <c r="BG55" s="17">
        <v>3.1651449104625098E-2</v>
      </c>
      <c r="BH55" s="17">
        <v>3.1790537871045597E-2</v>
      </c>
      <c r="BI55" s="17"/>
      <c r="BJ55" s="17">
        <v>1.99713233960578E-2</v>
      </c>
      <c r="BK55" s="17">
        <v>3.8513930327075202E-2</v>
      </c>
      <c r="BL55" s="17"/>
      <c r="BM55" s="17">
        <v>2.7687934440757699E-2</v>
      </c>
      <c r="BN55" s="17">
        <v>4.4993327826487101E-2</v>
      </c>
      <c r="BO55" s="17">
        <v>1.8075653892883299E-2</v>
      </c>
      <c r="BP55" s="17">
        <v>5.7428494804101497E-2</v>
      </c>
      <c r="BQ55" s="17">
        <v>5.0226285600769797E-2</v>
      </c>
      <c r="BR55" s="17">
        <v>3.7483044861893598E-2</v>
      </c>
      <c r="BS55" s="17">
        <v>5.9283140852445598E-2</v>
      </c>
      <c r="BT55" s="17"/>
      <c r="BU55" s="17">
        <v>3.9659440034264998E-2</v>
      </c>
      <c r="BV55" s="17">
        <v>6.3186957209430397E-3</v>
      </c>
      <c r="BW55" s="17"/>
      <c r="BX55" s="17">
        <v>4.0695691999190098E-2</v>
      </c>
      <c r="BY55" s="17">
        <v>2.90142620951656E-2</v>
      </c>
      <c r="BZ55" s="17">
        <v>2.7142035360776001E-2</v>
      </c>
      <c r="CA55" s="17">
        <v>1.50925130182788E-2</v>
      </c>
    </row>
    <row r="56" spans="2:79" x14ac:dyDescent="0.3">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row>
    <row r="57" spans="2:79" x14ac:dyDescent="0.3">
      <c r="B57" s="6" t="s">
        <v>119</v>
      </c>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row>
    <row r="58" spans="2:79" x14ac:dyDescent="0.3">
      <c r="B58" s="24" t="s">
        <v>98</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row>
    <row r="59" spans="2:79" x14ac:dyDescent="0.3">
      <c r="B59" t="s">
        <v>114</v>
      </c>
      <c r="C59" s="17">
        <v>0.105492731131102</v>
      </c>
      <c r="D59" s="17">
        <v>0.113739081502647</v>
      </c>
      <c r="E59" s="17">
        <v>9.7017696280510601E-2</v>
      </c>
      <c r="F59" s="17"/>
      <c r="G59" s="17">
        <v>0.14152355277706999</v>
      </c>
      <c r="H59" s="17">
        <v>0.14900510365203701</v>
      </c>
      <c r="I59" s="17">
        <v>9.8304787141601097E-2</v>
      </c>
      <c r="J59" s="17">
        <v>4.9119601743871401E-2</v>
      </c>
      <c r="K59" s="17">
        <v>7.5781735563526006E-2</v>
      </c>
      <c r="L59" s="17">
        <v>0.11764431992949501</v>
      </c>
      <c r="M59" s="17"/>
      <c r="N59" s="17">
        <v>0.16310869051280699</v>
      </c>
      <c r="O59" s="17">
        <v>8.6984010640622694E-2</v>
      </c>
      <c r="P59" s="17">
        <v>9.0386557371954196E-2</v>
      </c>
      <c r="Q59" s="17">
        <v>7.87583270107024E-2</v>
      </c>
      <c r="R59" s="17"/>
      <c r="S59" s="17">
        <v>0.14820547055953301</v>
      </c>
      <c r="T59" s="17">
        <v>9.3058917995303206E-2</v>
      </c>
      <c r="U59" s="17">
        <v>0.117820476680875</v>
      </c>
      <c r="V59" s="17">
        <v>0.143535117678674</v>
      </c>
      <c r="W59" s="17">
        <v>5.60945537941792E-2</v>
      </c>
      <c r="X59" s="17">
        <v>0.10894637061779</v>
      </c>
      <c r="Y59" s="17">
        <v>8.7742047455689406E-2</v>
      </c>
      <c r="Z59" s="17">
        <v>8.5138338429705501E-2</v>
      </c>
      <c r="AA59" s="17">
        <v>0.10612540850187401</v>
      </c>
      <c r="AB59" s="17">
        <v>7.0624094166097107E-2</v>
      </c>
      <c r="AC59" s="17">
        <v>7.9601629989157693E-2</v>
      </c>
      <c r="AD59" s="17">
        <v>0.13858743168222901</v>
      </c>
      <c r="AE59" s="17"/>
      <c r="AF59" s="17">
        <v>0.181799500797931</v>
      </c>
      <c r="AG59" s="17">
        <v>6.8570194015113703E-2</v>
      </c>
      <c r="AH59" s="17">
        <v>9.1230737945167895E-2</v>
      </c>
      <c r="AI59" s="17">
        <v>7.4690697958530103E-2</v>
      </c>
      <c r="AJ59" s="17">
        <v>0.11737687359372501</v>
      </c>
      <c r="AK59" s="17">
        <v>6.5064893448225899E-2</v>
      </c>
      <c r="AL59" s="17"/>
      <c r="AM59" s="17">
        <v>4.9821179379380902E-2</v>
      </c>
      <c r="AN59" s="17">
        <v>8.7717348615956203E-2</v>
      </c>
      <c r="AO59" s="17">
        <v>0.105467822909369</v>
      </c>
      <c r="AP59" s="17">
        <v>0.190449788924686</v>
      </c>
      <c r="AQ59" s="17">
        <v>0.31399271311007798</v>
      </c>
      <c r="AR59" s="17"/>
      <c r="AS59" s="17">
        <v>0.14421634546140299</v>
      </c>
      <c r="AT59" s="17">
        <v>3.7115001604506703E-2</v>
      </c>
      <c r="AU59" s="17"/>
      <c r="AV59" s="17">
        <v>0.14951638036735501</v>
      </c>
      <c r="AW59" s="17">
        <v>3.6891252295243503E-2</v>
      </c>
      <c r="AX59" s="17"/>
      <c r="AY59" s="17">
        <v>9.8093633332181907E-2</v>
      </c>
      <c r="AZ59" s="17">
        <v>0.111786425092352</v>
      </c>
      <c r="BA59" s="17">
        <v>7.4979781954347E-2</v>
      </c>
      <c r="BB59" s="17"/>
      <c r="BC59" s="17">
        <v>0.11123590085534001</v>
      </c>
      <c r="BD59" s="17">
        <v>0.100104217511924</v>
      </c>
      <c r="BE59" s="17">
        <v>9.6580981860654003E-2</v>
      </c>
      <c r="BF59" s="17"/>
      <c r="BG59" s="17">
        <v>8.7042522669344299E-2</v>
      </c>
      <c r="BH59" s="17">
        <v>0.114424743960544</v>
      </c>
      <c r="BI59" s="17"/>
      <c r="BJ59" s="17">
        <v>0.16002356250233199</v>
      </c>
      <c r="BK59" s="17">
        <v>9.0399266037705303E-2</v>
      </c>
      <c r="BL59" s="17"/>
      <c r="BM59" s="17">
        <v>0.11118414335985299</v>
      </c>
      <c r="BN59" s="17">
        <v>9.8739555771824805E-2</v>
      </c>
      <c r="BO59" s="17">
        <v>0.131367688048278</v>
      </c>
      <c r="BP59" s="17">
        <v>8.3976992468232398E-2</v>
      </c>
      <c r="BQ59" s="17">
        <v>0.12825935998197399</v>
      </c>
      <c r="BR59" s="17">
        <v>0.10771563672361199</v>
      </c>
      <c r="BS59" s="17">
        <v>5.8121864938355097E-2</v>
      </c>
      <c r="BT59" s="17"/>
      <c r="BU59" s="17">
        <v>0.16365082298832101</v>
      </c>
      <c r="BV59" s="17">
        <v>0.185671106061288</v>
      </c>
      <c r="BW59" s="17"/>
      <c r="BX59" s="17">
        <v>8.7305539934405693E-2</v>
      </c>
      <c r="BY59" s="17">
        <v>0.13875356370039399</v>
      </c>
      <c r="BZ59" s="17">
        <v>0.13723116654581</v>
      </c>
      <c r="CA59" s="17">
        <v>0.153623776467566</v>
      </c>
    </row>
    <row r="60" spans="2:79" x14ac:dyDescent="0.3">
      <c r="B60" t="s">
        <v>115</v>
      </c>
      <c r="C60" s="17">
        <v>0.38657558824764499</v>
      </c>
      <c r="D60" s="17">
        <v>0.385500340595333</v>
      </c>
      <c r="E60" s="17">
        <v>0.388560066471826</v>
      </c>
      <c r="F60" s="17"/>
      <c r="G60" s="17">
        <v>0.295797255922506</v>
      </c>
      <c r="H60" s="17">
        <v>0.366730978879106</v>
      </c>
      <c r="I60" s="17">
        <v>0.34250743014450602</v>
      </c>
      <c r="J60" s="17">
        <v>0.40941158372546799</v>
      </c>
      <c r="K60" s="17">
        <v>0.39551262907113799</v>
      </c>
      <c r="L60" s="17">
        <v>0.47421079000330202</v>
      </c>
      <c r="M60" s="17"/>
      <c r="N60" s="17">
        <v>0.46196785603919599</v>
      </c>
      <c r="O60" s="17">
        <v>0.373793183784836</v>
      </c>
      <c r="P60" s="17">
        <v>0.393532947853586</v>
      </c>
      <c r="Q60" s="17">
        <v>0.31571580069641703</v>
      </c>
      <c r="R60" s="17"/>
      <c r="S60" s="17">
        <v>0.413231618525642</v>
      </c>
      <c r="T60" s="17">
        <v>0.45109580925189702</v>
      </c>
      <c r="U60" s="17">
        <v>0.37097988411286498</v>
      </c>
      <c r="V60" s="17">
        <v>0.37430514127546699</v>
      </c>
      <c r="W60" s="17">
        <v>0.35407809481660901</v>
      </c>
      <c r="X60" s="17">
        <v>0.35005677959558401</v>
      </c>
      <c r="Y60" s="17">
        <v>0.47282764082421103</v>
      </c>
      <c r="Z60" s="17">
        <v>0.36406215101588002</v>
      </c>
      <c r="AA60" s="17">
        <v>0.38116462414357699</v>
      </c>
      <c r="AB60" s="17">
        <v>0.33407830656321502</v>
      </c>
      <c r="AC60" s="17">
        <v>0.35530110775187601</v>
      </c>
      <c r="AD60" s="17">
        <v>0.27601006184042398</v>
      </c>
      <c r="AE60" s="17"/>
      <c r="AF60" s="17">
        <v>0.341456589193812</v>
      </c>
      <c r="AG60" s="17">
        <v>0.40314554468101599</v>
      </c>
      <c r="AH60" s="17">
        <v>0.34796295198157201</v>
      </c>
      <c r="AI60" s="17">
        <v>0.41715300677720402</v>
      </c>
      <c r="AJ60" s="17">
        <v>0.39263781427080502</v>
      </c>
      <c r="AK60" s="17">
        <v>0.49344388302997699</v>
      </c>
      <c r="AL60" s="17"/>
      <c r="AM60" s="17">
        <v>0.34585212894949902</v>
      </c>
      <c r="AN60" s="17">
        <v>0.38754115374436898</v>
      </c>
      <c r="AO60" s="17">
        <v>0.41293914715417002</v>
      </c>
      <c r="AP60" s="17">
        <v>0.465880023710252</v>
      </c>
      <c r="AQ60" s="17">
        <v>0.32078419922679502</v>
      </c>
      <c r="AR60" s="17"/>
      <c r="AS60" s="17">
        <v>0.45586376741380802</v>
      </c>
      <c r="AT60" s="17">
        <v>0.27760596683655803</v>
      </c>
      <c r="AU60" s="17"/>
      <c r="AV60" s="17">
        <v>0.451572284800699</v>
      </c>
      <c r="AW60" s="17">
        <v>0.26197886439353202</v>
      </c>
      <c r="AX60" s="17"/>
      <c r="AY60" s="17">
        <v>0.36662670472901998</v>
      </c>
      <c r="AZ60" s="17">
        <v>0.39658511214631098</v>
      </c>
      <c r="BA60" s="17">
        <v>0.38298697364510598</v>
      </c>
      <c r="BB60" s="17"/>
      <c r="BC60" s="17">
        <v>0.39805692016374999</v>
      </c>
      <c r="BD60" s="17">
        <v>0.41603938580711303</v>
      </c>
      <c r="BE60" s="17">
        <v>0.329046373420601</v>
      </c>
      <c r="BF60" s="17"/>
      <c r="BG60" s="17">
        <v>0.37162070923456803</v>
      </c>
      <c r="BH60" s="17">
        <v>0.395314775276145</v>
      </c>
      <c r="BI60" s="17"/>
      <c r="BJ60" s="17">
        <v>0.40264741294610301</v>
      </c>
      <c r="BK60" s="17">
        <v>0.38446563918626298</v>
      </c>
      <c r="BL60" s="17"/>
      <c r="BM60" s="17">
        <v>0.38346696556656101</v>
      </c>
      <c r="BN60" s="17">
        <v>0.39373968214779997</v>
      </c>
      <c r="BO60" s="17">
        <v>0.37320310502981402</v>
      </c>
      <c r="BP60" s="17">
        <v>0.21834639824770399</v>
      </c>
      <c r="BQ60" s="17">
        <v>0.29740094397748801</v>
      </c>
      <c r="BR60" s="17">
        <v>0.47778063596321002</v>
      </c>
      <c r="BS60" s="17">
        <v>0.29940651834252002</v>
      </c>
      <c r="BT60" s="17"/>
      <c r="BU60" s="17">
        <v>0.295850990301391</v>
      </c>
      <c r="BV60" s="17">
        <v>0.38729745218161599</v>
      </c>
      <c r="BW60" s="17"/>
      <c r="BX60" s="17">
        <v>0.32456818123776199</v>
      </c>
      <c r="BY60" s="17">
        <v>0.36817745466930002</v>
      </c>
      <c r="BZ60" s="17">
        <v>0.39144154393799502</v>
      </c>
      <c r="CA60" s="17">
        <v>0.44309150514191098</v>
      </c>
    </row>
    <row r="61" spans="2:79" x14ac:dyDescent="0.3">
      <c r="B61" t="s">
        <v>116</v>
      </c>
      <c r="C61" s="17">
        <v>0.40466552320877902</v>
      </c>
      <c r="D61" s="17">
        <v>0.38286005014063801</v>
      </c>
      <c r="E61" s="17">
        <v>0.42492191082563602</v>
      </c>
      <c r="F61" s="17"/>
      <c r="G61" s="17">
        <v>0.38593029030749998</v>
      </c>
      <c r="H61" s="17">
        <v>0.39033244298144598</v>
      </c>
      <c r="I61" s="17">
        <v>0.42371965425750002</v>
      </c>
      <c r="J61" s="17">
        <v>0.44304367089136099</v>
      </c>
      <c r="K61" s="17">
        <v>0.451497135662215</v>
      </c>
      <c r="L61" s="17">
        <v>0.35081630822418702</v>
      </c>
      <c r="M61" s="17"/>
      <c r="N61" s="17">
        <v>0.32836605473976999</v>
      </c>
      <c r="O61" s="17">
        <v>0.44630845830746502</v>
      </c>
      <c r="P61" s="17">
        <v>0.382870011435822</v>
      </c>
      <c r="Q61" s="17">
        <v>0.46003499803381798</v>
      </c>
      <c r="R61" s="17"/>
      <c r="S61" s="17">
        <v>0.35607214226470102</v>
      </c>
      <c r="T61" s="17">
        <v>0.35605963138843599</v>
      </c>
      <c r="U61" s="17">
        <v>0.416033629665367</v>
      </c>
      <c r="V61" s="17">
        <v>0.399108616727049</v>
      </c>
      <c r="W61" s="17">
        <v>0.50889945728481101</v>
      </c>
      <c r="X61" s="17">
        <v>0.418672798114405</v>
      </c>
      <c r="Y61" s="17">
        <v>0.36534719678606598</v>
      </c>
      <c r="Z61" s="17">
        <v>0.37952595111251303</v>
      </c>
      <c r="AA61" s="17">
        <v>0.40926333264588199</v>
      </c>
      <c r="AB61" s="17">
        <v>0.44641723993723398</v>
      </c>
      <c r="AC61" s="17">
        <v>0.42489084294301799</v>
      </c>
      <c r="AD61" s="17">
        <v>0.50480552603042605</v>
      </c>
      <c r="AE61" s="17"/>
      <c r="AF61" s="17">
        <v>0.36799178160755702</v>
      </c>
      <c r="AG61" s="17">
        <v>0.42278892456207201</v>
      </c>
      <c r="AH61" s="17">
        <v>0.41896607505132299</v>
      </c>
      <c r="AI61" s="17">
        <v>0.42477779557462197</v>
      </c>
      <c r="AJ61" s="17">
        <v>0.40564836313124802</v>
      </c>
      <c r="AK61" s="17">
        <v>0.366545621976269</v>
      </c>
      <c r="AL61" s="17"/>
      <c r="AM61" s="17">
        <v>0.48420250878771698</v>
      </c>
      <c r="AN61" s="17">
        <v>0.39966243940810398</v>
      </c>
      <c r="AO61" s="17">
        <v>0.38127346438543502</v>
      </c>
      <c r="AP61" s="17">
        <v>0.29846818333664099</v>
      </c>
      <c r="AQ61" s="17">
        <v>0.365223087663126</v>
      </c>
      <c r="AR61" s="17"/>
      <c r="AS61" s="17">
        <v>0.35033337575537998</v>
      </c>
      <c r="AT61" s="17">
        <v>0.41474410075196699</v>
      </c>
      <c r="AU61" s="17"/>
      <c r="AV61" s="17">
        <v>0.347360333692178</v>
      </c>
      <c r="AW61" s="17">
        <v>0.47982875094830002</v>
      </c>
      <c r="AX61" s="17"/>
      <c r="AY61" s="17">
        <v>0.41581451868458802</v>
      </c>
      <c r="AZ61" s="17">
        <v>0.40725905914866201</v>
      </c>
      <c r="BA61" s="17">
        <v>0.35605530130245</v>
      </c>
      <c r="BB61" s="17"/>
      <c r="BC61" s="17">
        <v>0.38963534162303598</v>
      </c>
      <c r="BD61" s="17">
        <v>0.387146690385824</v>
      </c>
      <c r="BE61" s="17">
        <v>0.459638510377881</v>
      </c>
      <c r="BF61" s="17"/>
      <c r="BG61" s="17">
        <v>0.41353741504657499</v>
      </c>
      <c r="BH61" s="17">
        <v>0.40128523206452599</v>
      </c>
      <c r="BI61" s="17"/>
      <c r="BJ61" s="17">
        <v>0.37713583204992901</v>
      </c>
      <c r="BK61" s="17">
        <v>0.41215185314254998</v>
      </c>
      <c r="BL61" s="17"/>
      <c r="BM61" s="17">
        <v>0.40274133361678799</v>
      </c>
      <c r="BN61" s="17">
        <v>0.41450439859314198</v>
      </c>
      <c r="BO61" s="17">
        <v>0.35056621493809598</v>
      </c>
      <c r="BP61" s="17">
        <v>0.52264281030519799</v>
      </c>
      <c r="BQ61" s="17">
        <v>0.40669130973395501</v>
      </c>
      <c r="BR61" s="17">
        <v>0.36584047956649302</v>
      </c>
      <c r="BS61" s="17">
        <v>0.46699289438347702</v>
      </c>
      <c r="BT61" s="17"/>
      <c r="BU61" s="17">
        <v>0.441356660750788</v>
      </c>
      <c r="BV61" s="17">
        <v>0.35425062984447703</v>
      </c>
      <c r="BW61" s="17"/>
      <c r="BX61" s="17">
        <v>0.47594551461031798</v>
      </c>
      <c r="BY61" s="17">
        <v>0.382156834928506</v>
      </c>
      <c r="BZ61" s="17">
        <v>0.38451850278790101</v>
      </c>
      <c r="CA61" s="17">
        <v>0.34947018391554102</v>
      </c>
    </row>
    <row r="62" spans="2:79" x14ac:dyDescent="0.3">
      <c r="B62" t="s">
        <v>117</v>
      </c>
      <c r="C62" s="17">
        <v>8.6401327100019604E-2</v>
      </c>
      <c r="D62" s="17">
        <v>0.100744102954196</v>
      </c>
      <c r="E62" s="17">
        <v>7.2836865087131594E-2</v>
      </c>
      <c r="F62" s="17"/>
      <c r="G62" s="17">
        <v>0.13822492769627601</v>
      </c>
      <c r="H62" s="17">
        <v>7.5968304024276304E-2</v>
      </c>
      <c r="I62" s="17">
        <v>0.105709660348937</v>
      </c>
      <c r="J62" s="17">
        <v>9.2285024658062306E-2</v>
      </c>
      <c r="K62" s="17">
        <v>7.0687909149211803E-2</v>
      </c>
      <c r="L62" s="17">
        <v>5.0579524765560498E-2</v>
      </c>
      <c r="M62" s="17"/>
      <c r="N62" s="17">
        <v>4.1139574194003999E-2</v>
      </c>
      <c r="O62" s="17">
        <v>7.8443596951608699E-2</v>
      </c>
      <c r="P62" s="17">
        <v>0.108023244694971</v>
      </c>
      <c r="Q62" s="17">
        <v>0.120619963764934</v>
      </c>
      <c r="R62" s="17"/>
      <c r="S62" s="17">
        <v>6.01633302846242E-2</v>
      </c>
      <c r="T62" s="17">
        <v>8.6160192906290595E-2</v>
      </c>
      <c r="U62" s="17">
        <v>8.8735232635849995E-2</v>
      </c>
      <c r="V62" s="17">
        <v>6.7988029301240802E-2</v>
      </c>
      <c r="W62" s="17">
        <v>8.0927894104401502E-2</v>
      </c>
      <c r="X62" s="17">
        <v>0.10739105709897601</v>
      </c>
      <c r="Y62" s="17">
        <v>6.15700890759261E-2</v>
      </c>
      <c r="Z62" s="17">
        <v>0.137408722370882</v>
      </c>
      <c r="AA62" s="17">
        <v>9.4648174681249794E-2</v>
      </c>
      <c r="AB62" s="17">
        <v>0.12558607996006499</v>
      </c>
      <c r="AC62" s="17">
        <v>9.7712676463435802E-2</v>
      </c>
      <c r="AD62" s="17">
        <v>4.0147142570157397E-2</v>
      </c>
      <c r="AE62" s="17"/>
      <c r="AF62" s="17">
        <v>8.4025177054402295E-2</v>
      </c>
      <c r="AG62" s="17">
        <v>9.2362567761266195E-2</v>
      </c>
      <c r="AH62" s="17">
        <v>0.109970423908778</v>
      </c>
      <c r="AI62" s="17">
        <v>7.5854337938615304E-2</v>
      </c>
      <c r="AJ62" s="17">
        <v>7.95242300134823E-2</v>
      </c>
      <c r="AK62" s="17">
        <v>5.6955011563331E-2</v>
      </c>
      <c r="AL62" s="17"/>
      <c r="AM62" s="17">
        <v>0.103886804840538</v>
      </c>
      <c r="AN62" s="17">
        <v>0.103778893444072</v>
      </c>
      <c r="AO62" s="17">
        <v>7.6963404734717106E-2</v>
      </c>
      <c r="AP62" s="17">
        <v>4.5202004028421602E-2</v>
      </c>
      <c r="AQ62" s="17">
        <v>0</v>
      </c>
      <c r="AR62" s="17"/>
      <c r="AS62" s="17">
        <v>4.39897282910683E-2</v>
      </c>
      <c r="AT62" s="17">
        <v>0.181577910054043</v>
      </c>
      <c r="AU62" s="17"/>
      <c r="AV62" s="17">
        <v>4.3926137752054298E-2</v>
      </c>
      <c r="AW62" s="17">
        <v>0.170837593223095</v>
      </c>
      <c r="AX62" s="17"/>
      <c r="AY62" s="17">
        <v>9.3896240482218896E-2</v>
      </c>
      <c r="AZ62" s="17">
        <v>7.2830589964960293E-2</v>
      </c>
      <c r="BA62" s="17">
        <v>0.15734970421359301</v>
      </c>
      <c r="BB62" s="17"/>
      <c r="BC62" s="17">
        <v>8.5351124396513503E-2</v>
      </c>
      <c r="BD62" s="17">
        <v>8.1300012618692102E-2</v>
      </c>
      <c r="BE62" s="17">
        <v>9.2787769653142796E-2</v>
      </c>
      <c r="BF62" s="17"/>
      <c r="BG62" s="17">
        <v>0.11124506601539701</v>
      </c>
      <c r="BH62" s="17">
        <v>7.3022270380551396E-2</v>
      </c>
      <c r="BI62" s="17"/>
      <c r="BJ62" s="17">
        <v>5.15676423633014E-2</v>
      </c>
      <c r="BK62" s="17">
        <v>9.4796817422960394E-2</v>
      </c>
      <c r="BL62" s="17"/>
      <c r="BM62" s="17">
        <v>8.6331854413026002E-2</v>
      </c>
      <c r="BN62" s="17">
        <v>8.5635794320029698E-2</v>
      </c>
      <c r="BO62" s="17">
        <v>0.110170267801093</v>
      </c>
      <c r="BP62" s="17">
        <v>0.16410822067980199</v>
      </c>
      <c r="BQ62" s="17">
        <v>0.109801552004427</v>
      </c>
      <c r="BR62" s="17">
        <v>4.4186808365340197E-2</v>
      </c>
      <c r="BS62" s="17">
        <v>0.132101070851293</v>
      </c>
      <c r="BT62" s="17"/>
      <c r="BU62" s="17">
        <v>9.9141525959499904E-2</v>
      </c>
      <c r="BV62" s="17">
        <v>6.2168530629327499E-2</v>
      </c>
      <c r="BW62" s="17"/>
      <c r="BX62" s="17">
        <v>9.9464949424417998E-2</v>
      </c>
      <c r="BY62" s="17">
        <v>8.8645406145425598E-2</v>
      </c>
      <c r="BZ62" s="17">
        <v>7.4231209992220604E-2</v>
      </c>
      <c r="CA62" s="17">
        <v>4.2665362754845997E-2</v>
      </c>
    </row>
    <row r="63" spans="2:79" x14ac:dyDescent="0.3">
      <c r="B63" t="s">
        <v>118</v>
      </c>
      <c r="C63" s="17">
        <v>1.4109216891317699E-2</v>
      </c>
      <c r="D63" s="17">
        <v>1.3704177859467301E-2</v>
      </c>
      <c r="E63" s="17">
        <v>1.45737744641335E-2</v>
      </c>
      <c r="F63" s="17"/>
      <c r="G63" s="17">
        <v>2.6319073760139599E-2</v>
      </c>
      <c r="H63" s="17">
        <v>1.7963170463134701E-2</v>
      </c>
      <c r="I63" s="17">
        <v>2.6667041812973E-2</v>
      </c>
      <c r="J63" s="17">
        <v>3.022361878887E-3</v>
      </c>
      <c r="K63" s="17">
        <v>6.5205905539096696E-3</v>
      </c>
      <c r="L63" s="17">
        <v>6.7490570774545403E-3</v>
      </c>
      <c r="M63" s="17"/>
      <c r="N63" s="17">
        <v>5.4178245142221101E-3</v>
      </c>
      <c r="O63" s="17">
        <v>3.7987214590420601E-3</v>
      </c>
      <c r="P63" s="17">
        <v>2.5187238643666801E-2</v>
      </c>
      <c r="Q63" s="17">
        <v>2.48709104941288E-2</v>
      </c>
      <c r="R63" s="17"/>
      <c r="S63" s="17">
        <v>1.6382361358129399E-2</v>
      </c>
      <c r="T63" s="17">
        <v>1.3625448458073199E-2</v>
      </c>
      <c r="U63" s="17">
        <v>6.43077690504343E-3</v>
      </c>
      <c r="V63" s="17">
        <v>1.5063095017569901E-2</v>
      </c>
      <c r="W63" s="17">
        <v>0</v>
      </c>
      <c r="X63" s="17">
        <v>5.2792698941166796E-3</v>
      </c>
      <c r="Y63" s="17">
        <v>1.2513025858107599E-2</v>
      </c>
      <c r="Z63" s="17">
        <v>3.3864837071019602E-2</v>
      </c>
      <c r="AA63" s="17">
        <v>8.7984600274176594E-3</v>
      </c>
      <c r="AB63" s="17">
        <v>1.7450986213617799E-2</v>
      </c>
      <c r="AC63" s="17">
        <v>3.1966266105539001E-2</v>
      </c>
      <c r="AD63" s="17">
        <v>4.0449837876762901E-2</v>
      </c>
      <c r="AE63" s="17"/>
      <c r="AF63" s="17">
        <v>1.5616657017076201E-2</v>
      </c>
      <c r="AG63" s="17">
        <v>1.1208315156930699E-2</v>
      </c>
      <c r="AH63" s="17">
        <v>3.1869811113158897E-2</v>
      </c>
      <c r="AI63" s="17">
        <v>7.52416175102881E-3</v>
      </c>
      <c r="AJ63" s="17">
        <v>4.81271899073955E-3</v>
      </c>
      <c r="AK63" s="17">
        <v>1.79905899821973E-2</v>
      </c>
      <c r="AL63" s="17"/>
      <c r="AM63" s="17">
        <v>1.6237378042864799E-2</v>
      </c>
      <c r="AN63" s="17">
        <v>1.9101178682964799E-2</v>
      </c>
      <c r="AO63" s="17">
        <v>1.4561594841017799E-2</v>
      </c>
      <c r="AP63" s="17">
        <v>0</v>
      </c>
      <c r="AQ63" s="17">
        <v>0</v>
      </c>
      <c r="AR63" s="17"/>
      <c r="AS63" s="17">
        <v>4.7823349274766502E-3</v>
      </c>
      <c r="AT63" s="17">
        <v>6.95018099432331E-2</v>
      </c>
      <c r="AU63" s="17"/>
      <c r="AV63" s="17">
        <v>5.4861144498112501E-3</v>
      </c>
      <c r="AW63" s="17">
        <v>4.6721638309453001E-2</v>
      </c>
      <c r="AX63" s="17"/>
      <c r="AY63" s="17">
        <v>2.3615423230648001E-2</v>
      </c>
      <c r="AZ63" s="17">
        <v>7.9784537758897794E-3</v>
      </c>
      <c r="BA63" s="17">
        <v>2.8628238884502999E-2</v>
      </c>
      <c r="BB63" s="17"/>
      <c r="BC63" s="17">
        <v>1.3247438598188801E-2</v>
      </c>
      <c r="BD63" s="17">
        <v>9.1514464573568301E-3</v>
      </c>
      <c r="BE63" s="17">
        <v>2.19463646877213E-2</v>
      </c>
      <c r="BF63" s="17"/>
      <c r="BG63" s="17">
        <v>1.4721524974030099E-2</v>
      </c>
      <c r="BH63" s="17">
        <v>1.27267061046614E-2</v>
      </c>
      <c r="BI63" s="17"/>
      <c r="BJ63" s="17">
        <v>4.1208579517784403E-3</v>
      </c>
      <c r="BK63" s="17">
        <v>1.70204120973249E-2</v>
      </c>
      <c r="BL63" s="17"/>
      <c r="BM63" s="17">
        <v>1.19559026951352E-2</v>
      </c>
      <c r="BN63" s="17">
        <v>7.3805691672032903E-3</v>
      </c>
      <c r="BO63" s="17">
        <v>3.4692724182719202E-2</v>
      </c>
      <c r="BP63" s="17">
        <v>1.0925578299063401E-2</v>
      </c>
      <c r="BQ63" s="17">
        <v>3.8725297726071903E-2</v>
      </c>
      <c r="BR63" s="17">
        <v>4.4764393813444998E-3</v>
      </c>
      <c r="BS63" s="17">
        <v>4.3377651484354803E-2</v>
      </c>
      <c r="BT63" s="17"/>
      <c r="BU63" s="17">
        <v>0</v>
      </c>
      <c r="BV63" s="17">
        <v>0</v>
      </c>
      <c r="BW63" s="17"/>
      <c r="BX63" s="17">
        <v>1.27158147930967E-2</v>
      </c>
      <c r="BY63" s="17">
        <v>1.76342886989455E-2</v>
      </c>
      <c r="BZ63" s="17">
        <v>8.9286482376844892E-3</v>
      </c>
      <c r="CA63" s="17">
        <v>8.2809181736570696E-3</v>
      </c>
    </row>
    <row r="64" spans="2:79" x14ac:dyDescent="0.3">
      <c r="B64" t="s">
        <v>110</v>
      </c>
      <c r="C64" s="17">
        <v>2.7556134211366799E-3</v>
      </c>
      <c r="D64" s="17">
        <v>3.45224694771934E-3</v>
      </c>
      <c r="E64" s="17">
        <v>2.0896868707616701E-3</v>
      </c>
      <c r="F64" s="17"/>
      <c r="G64" s="17">
        <v>1.22048995365087E-2</v>
      </c>
      <c r="H64" s="17">
        <v>0</v>
      </c>
      <c r="I64" s="17">
        <v>3.0914262944825299E-3</v>
      </c>
      <c r="J64" s="17">
        <v>3.1177571023503501E-3</v>
      </c>
      <c r="K64" s="17">
        <v>0</v>
      </c>
      <c r="L64" s="17">
        <v>0</v>
      </c>
      <c r="M64" s="17"/>
      <c r="N64" s="17">
        <v>0</v>
      </c>
      <c r="O64" s="17">
        <v>1.0672028856425301E-2</v>
      </c>
      <c r="P64" s="17">
        <v>0</v>
      </c>
      <c r="Q64" s="17">
        <v>0</v>
      </c>
      <c r="R64" s="17"/>
      <c r="S64" s="17">
        <v>5.94507700737052E-3</v>
      </c>
      <c r="T64" s="17">
        <v>0</v>
      </c>
      <c r="U64" s="17">
        <v>0</v>
      </c>
      <c r="V64" s="17">
        <v>0</v>
      </c>
      <c r="W64" s="17">
        <v>0</v>
      </c>
      <c r="X64" s="17">
        <v>9.6537246791291408E-3</v>
      </c>
      <c r="Y64" s="17">
        <v>0</v>
      </c>
      <c r="Z64" s="17">
        <v>0</v>
      </c>
      <c r="AA64" s="17">
        <v>0</v>
      </c>
      <c r="AB64" s="17">
        <v>5.8432931597712902E-3</v>
      </c>
      <c r="AC64" s="17">
        <v>1.0527476746973199E-2</v>
      </c>
      <c r="AD64" s="17">
        <v>0</v>
      </c>
      <c r="AE64" s="17"/>
      <c r="AF64" s="17">
        <v>9.1102943292226107E-3</v>
      </c>
      <c r="AG64" s="17">
        <v>1.9244538236019E-3</v>
      </c>
      <c r="AH64" s="17">
        <v>0</v>
      </c>
      <c r="AI64" s="17">
        <v>0</v>
      </c>
      <c r="AJ64" s="17">
        <v>0</v>
      </c>
      <c r="AK64" s="17">
        <v>0</v>
      </c>
      <c r="AL64" s="17"/>
      <c r="AM64" s="17">
        <v>0</v>
      </c>
      <c r="AN64" s="17">
        <v>2.1989861045339102E-3</v>
      </c>
      <c r="AO64" s="17">
        <v>8.7945659752917092E-3</v>
      </c>
      <c r="AP64" s="17">
        <v>0</v>
      </c>
      <c r="AQ64" s="17">
        <v>0</v>
      </c>
      <c r="AR64" s="17"/>
      <c r="AS64" s="17">
        <v>8.1444815086435796E-4</v>
      </c>
      <c r="AT64" s="17">
        <v>1.94552108096924E-2</v>
      </c>
      <c r="AU64" s="17"/>
      <c r="AV64" s="17">
        <v>2.1387489379032301E-3</v>
      </c>
      <c r="AW64" s="17">
        <v>3.7419008303758599E-3</v>
      </c>
      <c r="AX64" s="17"/>
      <c r="AY64" s="17">
        <v>1.9534795413433301E-3</v>
      </c>
      <c r="AZ64" s="17">
        <v>3.56035987182437E-3</v>
      </c>
      <c r="BA64" s="17">
        <v>0</v>
      </c>
      <c r="BB64" s="17"/>
      <c r="BC64" s="17">
        <v>2.47327436317201E-3</v>
      </c>
      <c r="BD64" s="17">
        <v>6.2582472190903403E-3</v>
      </c>
      <c r="BE64" s="17">
        <v>0</v>
      </c>
      <c r="BF64" s="17"/>
      <c r="BG64" s="17">
        <v>1.8327620600845499E-3</v>
      </c>
      <c r="BH64" s="17">
        <v>3.2262722135728799E-3</v>
      </c>
      <c r="BI64" s="17"/>
      <c r="BJ64" s="17">
        <v>4.5046921865562204E-3</v>
      </c>
      <c r="BK64" s="17">
        <v>1.1660121131971801E-3</v>
      </c>
      <c r="BL64" s="17"/>
      <c r="BM64" s="17">
        <v>4.3198003486366E-3</v>
      </c>
      <c r="BN64" s="17">
        <v>0</v>
      </c>
      <c r="BO64" s="17">
        <v>0</v>
      </c>
      <c r="BP64" s="17">
        <v>0</v>
      </c>
      <c r="BQ64" s="17">
        <v>1.9121536576084799E-2</v>
      </c>
      <c r="BR64" s="17">
        <v>0</v>
      </c>
      <c r="BS64" s="17">
        <v>0</v>
      </c>
      <c r="BT64" s="17"/>
      <c r="BU64" s="17">
        <v>0</v>
      </c>
      <c r="BV64" s="17">
        <v>1.06122812832916E-2</v>
      </c>
      <c r="BW64" s="17"/>
      <c r="BX64" s="17">
        <v>0</v>
      </c>
      <c r="BY64" s="17">
        <v>4.6324518574287401E-3</v>
      </c>
      <c r="BZ64" s="17">
        <v>3.6489284983884699E-3</v>
      </c>
      <c r="CA64" s="17">
        <v>2.8682535464792198E-3</v>
      </c>
    </row>
    <row r="65" spans="2:79" x14ac:dyDescent="0.3">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row>
    <row r="66" spans="2:79" x14ac:dyDescent="0.3">
      <c r="B66" s="6" t="s">
        <v>122</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row>
    <row r="67" spans="2:79" x14ac:dyDescent="0.3">
      <c r="B67" s="24" t="s">
        <v>98</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row>
    <row r="68" spans="2:79" x14ac:dyDescent="0.3">
      <c r="B68" t="s">
        <v>120</v>
      </c>
      <c r="C68" s="17">
        <v>0.21167925706483601</v>
      </c>
      <c r="D68" s="17">
        <v>0.22002272204587101</v>
      </c>
      <c r="E68" s="17">
        <v>0.20150750490589001</v>
      </c>
      <c r="F68" s="17"/>
      <c r="G68" s="17">
        <v>0.22888206673677799</v>
      </c>
      <c r="H68" s="17">
        <v>0.28178587263631499</v>
      </c>
      <c r="I68" s="17">
        <v>0.292314501208774</v>
      </c>
      <c r="J68" s="17">
        <v>0.23134578366174299</v>
      </c>
      <c r="K68" s="17">
        <v>0.19091746761224099</v>
      </c>
      <c r="L68" s="17">
        <v>7.6057089374961806E-2</v>
      </c>
      <c r="M68" s="17"/>
      <c r="N68" s="17">
        <v>0.19608372937207899</v>
      </c>
      <c r="O68" s="17">
        <v>0.183163309401744</v>
      </c>
      <c r="P68" s="17">
        <v>0.24175102780305199</v>
      </c>
      <c r="Q68" s="17">
        <v>0.23379213994864201</v>
      </c>
      <c r="R68" s="17"/>
      <c r="S68" s="17">
        <v>0.24852947182926499</v>
      </c>
      <c r="T68" s="17">
        <v>0.18421714075547799</v>
      </c>
      <c r="U68" s="17">
        <v>0.18327392913260901</v>
      </c>
      <c r="V68" s="17">
        <v>0.18220994727991099</v>
      </c>
      <c r="W68" s="17">
        <v>0.230883721902716</v>
      </c>
      <c r="X68" s="17">
        <v>0.20569628443016499</v>
      </c>
      <c r="Y68" s="17">
        <v>0.17942941990446001</v>
      </c>
      <c r="Z68" s="17">
        <v>0.230902452380982</v>
      </c>
      <c r="AA68" s="17">
        <v>0.23014356339321301</v>
      </c>
      <c r="AB68" s="17">
        <v>0.23772264477937899</v>
      </c>
      <c r="AC68" s="17">
        <v>0.198975822254499</v>
      </c>
      <c r="AD68" s="17">
        <v>0.232310194621618</v>
      </c>
      <c r="AE68" s="17"/>
      <c r="AF68" s="17">
        <v>0.27946532687088499</v>
      </c>
      <c r="AG68" s="17">
        <v>0.198045739113966</v>
      </c>
      <c r="AH68" s="17">
        <v>0.21333451460266101</v>
      </c>
      <c r="AI68" s="17">
        <v>0.19531763199389199</v>
      </c>
      <c r="AJ68" s="17">
        <v>0.120766619882523</v>
      </c>
      <c r="AK68" s="17">
        <v>0.20849695770393001</v>
      </c>
      <c r="AL68" s="17"/>
      <c r="AM68" s="17">
        <v>0.28185118683368399</v>
      </c>
      <c r="AN68" s="17">
        <v>0.172017247503544</v>
      </c>
      <c r="AO68" s="17">
        <v>0.19459139094587</v>
      </c>
      <c r="AP68" s="17">
        <v>0.190043238283094</v>
      </c>
      <c r="AQ68" s="17">
        <v>0.36561803958334799</v>
      </c>
      <c r="AR68" s="17"/>
      <c r="AS68" s="17">
        <v>0.20356006477312499</v>
      </c>
      <c r="AT68" s="17">
        <v>0.26950605983132803</v>
      </c>
      <c r="AU68" s="17"/>
      <c r="AV68" s="17">
        <v>0.18889551624140799</v>
      </c>
      <c r="AW68" s="17">
        <v>0.31664740488641102</v>
      </c>
      <c r="AX68" s="17"/>
      <c r="AY68" s="17">
        <v>0.14229154962321899</v>
      </c>
      <c r="AZ68" s="17">
        <v>0.22718146646637899</v>
      </c>
      <c r="BA68" s="17">
        <v>0.31614468615463198</v>
      </c>
      <c r="BB68" s="17"/>
      <c r="BC68" s="17">
        <v>0</v>
      </c>
      <c r="BD68" s="17">
        <v>0</v>
      </c>
      <c r="BE68" s="17">
        <v>1</v>
      </c>
      <c r="BF68" s="17"/>
      <c r="BG68" s="17">
        <v>0.248727193961503</v>
      </c>
      <c r="BH68" s="17">
        <v>0.19605177519909001</v>
      </c>
      <c r="BI68" s="17"/>
      <c r="BJ68" s="17">
        <v>0.26281764776909</v>
      </c>
      <c r="BK68" s="17">
        <v>0.197493192316644</v>
      </c>
      <c r="BL68" s="17"/>
      <c r="BM68" s="17">
        <v>0.27597471755547298</v>
      </c>
      <c r="BN68" s="17">
        <v>0.17480292283756399</v>
      </c>
      <c r="BO68" s="17">
        <v>0.21243286078323501</v>
      </c>
      <c r="BP68" s="17">
        <v>0.30236053026649901</v>
      </c>
      <c r="BQ68" s="17">
        <v>0.14691859908173199</v>
      </c>
      <c r="BR68" s="17">
        <v>7.0713891667227399E-2</v>
      </c>
      <c r="BS68" s="17">
        <v>0.29014829069930498</v>
      </c>
      <c r="BT68" s="17"/>
      <c r="BU68" s="17">
        <v>0.27699115259328999</v>
      </c>
      <c r="BV68" s="17">
        <v>0.37103706892649702</v>
      </c>
      <c r="BW68" s="17"/>
      <c r="BX68" s="17">
        <v>0.20103213732044201</v>
      </c>
      <c r="BY68" s="17">
        <v>0.28017823996031699</v>
      </c>
      <c r="BZ68" s="17">
        <v>0.23602682039380601</v>
      </c>
      <c r="CA68" s="17">
        <v>0.20499999452204001</v>
      </c>
    </row>
    <row r="69" spans="2:79" x14ac:dyDescent="0.3">
      <c r="B69" t="s">
        <v>121</v>
      </c>
      <c r="C69" s="17">
        <v>0.217327079581939</v>
      </c>
      <c r="D69" s="17">
        <v>0.24682570581563901</v>
      </c>
      <c r="E69" s="17">
        <v>0.18962434695661801</v>
      </c>
      <c r="F69" s="17"/>
      <c r="G69" s="17">
        <v>0.16085832217283799</v>
      </c>
      <c r="H69" s="17">
        <v>0.165923636316851</v>
      </c>
      <c r="I69" s="17">
        <v>0.17481823008731701</v>
      </c>
      <c r="J69" s="17">
        <v>0.210747369138156</v>
      </c>
      <c r="K69" s="17">
        <v>0.198663681188611</v>
      </c>
      <c r="L69" s="17">
        <v>0.34880308474927102</v>
      </c>
      <c r="M69" s="17"/>
      <c r="N69" s="17">
        <v>0.19908383017755299</v>
      </c>
      <c r="O69" s="17">
        <v>0.212950330539282</v>
      </c>
      <c r="P69" s="17">
        <v>0.22961868720012599</v>
      </c>
      <c r="Q69" s="17">
        <v>0.23322816330330501</v>
      </c>
      <c r="R69" s="17"/>
      <c r="S69" s="17">
        <v>0.15057319060157601</v>
      </c>
      <c r="T69" s="17">
        <v>0.27228766347073202</v>
      </c>
      <c r="U69" s="17">
        <v>0.19853522069014001</v>
      </c>
      <c r="V69" s="17">
        <v>0.28091550989817599</v>
      </c>
      <c r="W69" s="17">
        <v>0.19674693662343301</v>
      </c>
      <c r="X69" s="17">
        <v>0.21795905899242601</v>
      </c>
      <c r="Y69" s="17">
        <v>0.25591009484147098</v>
      </c>
      <c r="Z69" s="17">
        <v>0.23225995084596901</v>
      </c>
      <c r="AA69" s="17">
        <v>0.22266872736342</v>
      </c>
      <c r="AB69" s="17">
        <v>0.19297126017682301</v>
      </c>
      <c r="AC69" s="17">
        <v>0.176852062219611</v>
      </c>
      <c r="AD69" s="17">
        <v>0.194417496920192</v>
      </c>
      <c r="AE69" s="17"/>
      <c r="AF69" s="17">
        <v>0.210635934872347</v>
      </c>
      <c r="AG69" s="17">
        <v>0.18258257174642001</v>
      </c>
      <c r="AH69" s="17">
        <v>0.20620970489603399</v>
      </c>
      <c r="AI69" s="17">
        <v>0.235016232786906</v>
      </c>
      <c r="AJ69" s="17">
        <v>0.26654106298830399</v>
      </c>
      <c r="AK69" s="17">
        <v>0.28823716714107001</v>
      </c>
      <c r="AL69" s="17"/>
      <c r="AM69" s="17">
        <v>0.22534797666701201</v>
      </c>
      <c r="AN69" s="17">
        <v>0.22909459968777099</v>
      </c>
      <c r="AO69" s="17">
        <v>0.184097131274812</v>
      </c>
      <c r="AP69" s="17">
        <v>0.18677463869053301</v>
      </c>
      <c r="AQ69" s="17">
        <v>0.233908870367424</v>
      </c>
      <c r="AR69" s="17"/>
      <c r="AS69" s="17">
        <v>0.20356415513138201</v>
      </c>
      <c r="AT69" s="17">
        <v>0.28091804857486802</v>
      </c>
      <c r="AU69" s="17"/>
      <c r="AV69" s="17">
        <v>0.20767679474468501</v>
      </c>
      <c r="AW69" s="17">
        <v>0.181972409568917</v>
      </c>
      <c r="AX69" s="17"/>
      <c r="AY69" s="17">
        <v>0.16300041485922601</v>
      </c>
      <c r="AZ69" s="17">
        <v>0.23030941780665301</v>
      </c>
      <c r="BA69" s="17">
        <v>0.28711227490315</v>
      </c>
      <c r="BB69" s="17"/>
      <c r="BC69" s="17">
        <v>0</v>
      </c>
      <c r="BD69" s="17">
        <v>1</v>
      </c>
      <c r="BE69" s="17">
        <v>0</v>
      </c>
      <c r="BF69" s="17"/>
      <c r="BG69" s="17">
        <v>0.26778704322264801</v>
      </c>
      <c r="BH69" s="17">
        <v>0.19413038339018801</v>
      </c>
      <c r="BI69" s="17"/>
      <c r="BJ69" s="17">
        <v>0.194653079258469</v>
      </c>
      <c r="BK69" s="17">
        <v>0.222825167386828</v>
      </c>
      <c r="BL69" s="17"/>
      <c r="BM69" s="17">
        <v>0.19361418209016801</v>
      </c>
      <c r="BN69" s="17">
        <v>0.18933146224442199</v>
      </c>
      <c r="BO69" s="17">
        <v>0.29008393213554101</v>
      </c>
      <c r="BP69" s="17">
        <v>0.157753642050418</v>
      </c>
      <c r="BQ69" s="17">
        <v>8.9065113217606101E-2</v>
      </c>
      <c r="BR69" s="17">
        <v>0.31337570834508599</v>
      </c>
      <c r="BS69" s="17">
        <v>0.21000132354211601</v>
      </c>
      <c r="BT69" s="17"/>
      <c r="BU69" s="17">
        <v>0.244165973975843</v>
      </c>
      <c r="BV69" s="17">
        <v>0.17392913911714</v>
      </c>
      <c r="BW69" s="17"/>
      <c r="BX69" s="17">
        <v>0.232332122119917</v>
      </c>
      <c r="BY69" s="17">
        <v>0.221306113445501</v>
      </c>
      <c r="BZ69" s="17">
        <v>0.19927898154510501</v>
      </c>
      <c r="CA69" s="17">
        <v>0.23594842297985999</v>
      </c>
    </row>
    <row r="70" spans="2:79" x14ac:dyDescent="0.3">
      <c r="B70" t="s">
        <v>63</v>
      </c>
      <c r="C70" s="17">
        <v>0.56424262932164204</v>
      </c>
      <c r="D70" s="17">
        <v>0.526292121861615</v>
      </c>
      <c r="E70" s="17">
        <v>0.60218961726384401</v>
      </c>
      <c r="F70" s="17"/>
      <c r="G70" s="17">
        <v>0.60032837939165495</v>
      </c>
      <c r="H70" s="17">
        <v>0.53504512651649105</v>
      </c>
      <c r="I70" s="17">
        <v>0.52391808567217901</v>
      </c>
      <c r="J70" s="17">
        <v>0.55254127808894404</v>
      </c>
      <c r="K70" s="17">
        <v>0.61041885119914896</v>
      </c>
      <c r="L70" s="17">
        <v>0.57513982587576695</v>
      </c>
      <c r="M70" s="17"/>
      <c r="N70" s="17">
        <v>0.60097597149369297</v>
      </c>
      <c r="O70" s="17">
        <v>0.60210897610982494</v>
      </c>
      <c r="P70" s="17">
        <v>0.517669785082705</v>
      </c>
      <c r="Q70" s="17">
        <v>0.52144298351372897</v>
      </c>
      <c r="R70" s="17"/>
      <c r="S70" s="17">
        <v>0.58695847633709797</v>
      </c>
      <c r="T70" s="17">
        <v>0.54349519577379102</v>
      </c>
      <c r="U70" s="17">
        <v>0.61158462482430098</v>
      </c>
      <c r="V70" s="17">
        <v>0.53128250008942302</v>
      </c>
      <c r="W70" s="17">
        <v>0.54610225696043802</v>
      </c>
      <c r="X70" s="17">
        <v>0.57634465657740896</v>
      </c>
      <c r="Y70" s="17">
        <v>0.56466048525406998</v>
      </c>
      <c r="Z70" s="17">
        <v>0.53683759677304899</v>
      </c>
      <c r="AA70" s="17">
        <v>0.53460435822853902</v>
      </c>
      <c r="AB70" s="17">
        <v>0.56327033304680196</v>
      </c>
      <c r="AC70" s="17">
        <v>0.62417211552589003</v>
      </c>
      <c r="AD70" s="17">
        <v>0.57327230845818999</v>
      </c>
      <c r="AE70" s="17"/>
      <c r="AF70" s="17">
        <v>0.49405563632233701</v>
      </c>
      <c r="AG70" s="17">
        <v>0.61770211080326098</v>
      </c>
      <c r="AH70" s="17">
        <v>0.57304171856596398</v>
      </c>
      <c r="AI70" s="17">
        <v>0.56195142298226297</v>
      </c>
      <c r="AJ70" s="17">
        <v>0.61269231712917305</v>
      </c>
      <c r="AK70" s="17">
        <v>0.50326587515499999</v>
      </c>
      <c r="AL70" s="17"/>
      <c r="AM70" s="17">
        <v>0.48060545382424402</v>
      </c>
      <c r="AN70" s="17">
        <v>0.59475396211712905</v>
      </c>
      <c r="AO70" s="17">
        <v>0.61395920379877</v>
      </c>
      <c r="AP70" s="17">
        <v>0.61471308717281403</v>
      </c>
      <c r="AQ70" s="17">
        <v>0.40047309004922799</v>
      </c>
      <c r="AR70" s="17"/>
      <c r="AS70" s="17">
        <v>0.58628929439038702</v>
      </c>
      <c r="AT70" s="17">
        <v>0.44957589159380401</v>
      </c>
      <c r="AU70" s="17"/>
      <c r="AV70" s="17">
        <v>0.59579626776201999</v>
      </c>
      <c r="AW70" s="17">
        <v>0.49116748911514102</v>
      </c>
      <c r="AX70" s="17"/>
      <c r="AY70" s="17">
        <v>0.68416137221169304</v>
      </c>
      <c r="AZ70" s="17">
        <v>0.53860053432575405</v>
      </c>
      <c r="BA70" s="17">
        <v>0.39200442370347499</v>
      </c>
      <c r="BB70" s="17"/>
      <c r="BC70" s="17">
        <v>1</v>
      </c>
      <c r="BD70" s="17">
        <v>0</v>
      </c>
      <c r="BE70" s="17">
        <v>0</v>
      </c>
      <c r="BF70" s="17"/>
      <c r="BG70" s="17">
        <v>0.47670567530777003</v>
      </c>
      <c r="BH70" s="17">
        <v>0.60494412031295497</v>
      </c>
      <c r="BI70" s="17"/>
      <c r="BJ70" s="17">
        <v>0.53611370452232199</v>
      </c>
      <c r="BK70" s="17">
        <v>0.57461436677619504</v>
      </c>
      <c r="BL70" s="17"/>
      <c r="BM70" s="17">
        <v>0.52598776071180098</v>
      </c>
      <c r="BN70" s="17">
        <v>0.619039713678189</v>
      </c>
      <c r="BO70" s="17">
        <v>0.488186429235271</v>
      </c>
      <c r="BP70" s="17">
        <v>0.51962828641658898</v>
      </c>
      <c r="BQ70" s="17">
        <v>0.76401628770066199</v>
      </c>
      <c r="BR70" s="17">
        <v>0.61591039998768704</v>
      </c>
      <c r="BS70" s="17">
        <v>0.48629780974273101</v>
      </c>
      <c r="BT70" s="17"/>
      <c r="BU70" s="17">
        <v>0.47884287343086601</v>
      </c>
      <c r="BV70" s="17">
        <v>0.44943116497894398</v>
      </c>
      <c r="BW70" s="17"/>
      <c r="BX70" s="17">
        <v>0.55515609782912401</v>
      </c>
      <c r="BY70" s="17">
        <v>0.49400600577498299</v>
      </c>
      <c r="BZ70" s="17">
        <v>0.55462743195953601</v>
      </c>
      <c r="CA70" s="17">
        <v>0.55587577013204004</v>
      </c>
    </row>
    <row r="71" spans="2:79" x14ac:dyDescent="0.3">
      <c r="B71" t="s">
        <v>96</v>
      </c>
      <c r="C71" s="17">
        <v>6.7510340315828097E-3</v>
      </c>
      <c r="D71" s="17">
        <v>6.8594502768752497E-3</v>
      </c>
      <c r="E71" s="17">
        <v>6.6785308736472399E-3</v>
      </c>
      <c r="F71" s="17"/>
      <c r="G71" s="17">
        <v>9.9312316987298106E-3</v>
      </c>
      <c r="H71" s="17">
        <v>1.72453645303428E-2</v>
      </c>
      <c r="I71" s="17">
        <v>8.9491830317306106E-3</v>
      </c>
      <c r="J71" s="17">
        <v>5.3655691111568803E-3</v>
      </c>
      <c r="K71" s="17">
        <v>0</v>
      </c>
      <c r="L71" s="17">
        <v>0</v>
      </c>
      <c r="M71" s="17"/>
      <c r="N71" s="17">
        <v>3.8564689566744901E-3</v>
      </c>
      <c r="O71" s="17">
        <v>1.7773839491492601E-3</v>
      </c>
      <c r="P71" s="17">
        <v>1.0960499914118099E-2</v>
      </c>
      <c r="Q71" s="17">
        <v>1.15367132343238E-2</v>
      </c>
      <c r="R71" s="17"/>
      <c r="S71" s="17">
        <v>1.3938861232060701E-2</v>
      </c>
      <c r="T71" s="17">
        <v>0</v>
      </c>
      <c r="U71" s="17">
        <v>6.6062253529500297E-3</v>
      </c>
      <c r="V71" s="17">
        <v>5.5920427324902596E-3</v>
      </c>
      <c r="W71" s="17">
        <v>2.62670845134126E-2</v>
      </c>
      <c r="X71" s="17">
        <v>0</v>
      </c>
      <c r="Y71" s="17">
        <v>0</v>
      </c>
      <c r="Z71" s="17">
        <v>0</v>
      </c>
      <c r="AA71" s="17">
        <v>1.25833510148287E-2</v>
      </c>
      <c r="AB71" s="17">
        <v>6.0357619969956602E-3</v>
      </c>
      <c r="AC71" s="17">
        <v>0</v>
      </c>
      <c r="AD71" s="17">
        <v>0</v>
      </c>
      <c r="AE71" s="17"/>
      <c r="AF71" s="17">
        <v>1.5843101934430899E-2</v>
      </c>
      <c r="AG71" s="17">
        <v>1.66957833635243E-3</v>
      </c>
      <c r="AH71" s="17">
        <v>7.41406193534046E-3</v>
      </c>
      <c r="AI71" s="17">
        <v>7.7147122369389696E-3</v>
      </c>
      <c r="AJ71" s="17">
        <v>0</v>
      </c>
      <c r="AK71" s="17">
        <v>0</v>
      </c>
      <c r="AL71" s="17"/>
      <c r="AM71" s="17">
        <v>1.21953826750608E-2</v>
      </c>
      <c r="AN71" s="17">
        <v>4.1341906915566403E-3</v>
      </c>
      <c r="AO71" s="17">
        <v>7.3522739805478897E-3</v>
      </c>
      <c r="AP71" s="17">
        <v>8.4690358535585101E-3</v>
      </c>
      <c r="AQ71" s="17">
        <v>0</v>
      </c>
      <c r="AR71" s="17"/>
      <c r="AS71" s="17">
        <v>6.5864857051067104E-3</v>
      </c>
      <c r="AT71" s="17">
        <v>0</v>
      </c>
      <c r="AU71" s="17"/>
      <c r="AV71" s="17">
        <v>7.6314212518879699E-3</v>
      </c>
      <c r="AW71" s="17">
        <v>1.02126964295308E-2</v>
      </c>
      <c r="AX71" s="17"/>
      <c r="AY71" s="17">
        <v>1.0546663305861801E-2</v>
      </c>
      <c r="AZ71" s="17">
        <v>3.9085814012137596E-3</v>
      </c>
      <c r="BA71" s="17">
        <v>4.7386152387419904E-3</v>
      </c>
      <c r="BB71" s="17"/>
      <c r="BC71" s="17">
        <v>0</v>
      </c>
      <c r="BD71" s="17">
        <v>0</v>
      </c>
      <c r="BE71" s="17">
        <v>0</v>
      </c>
      <c r="BF71" s="17"/>
      <c r="BG71" s="17">
        <v>6.7800875080780898E-3</v>
      </c>
      <c r="BH71" s="17">
        <v>4.8737210977665103E-3</v>
      </c>
      <c r="BI71" s="17"/>
      <c r="BJ71" s="17">
        <v>6.4155684501194504E-3</v>
      </c>
      <c r="BK71" s="17">
        <v>5.0672735203329501E-3</v>
      </c>
      <c r="BL71" s="17"/>
      <c r="BM71" s="17">
        <v>4.4233396425575203E-3</v>
      </c>
      <c r="BN71" s="17">
        <v>1.68259012398249E-2</v>
      </c>
      <c r="BO71" s="17">
        <v>9.29677784595297E-3</v>
      </c>
      <c r="BP71" s="17">
        <v>2.0257541266493099E-2</v>
      </c>
      <c r="BQ71" s="17">
        <v>0</v>
      </c>
      <c r="BR71" s="17">
        <v>0</v>
      </c>
      <c r="BS71" s="17">
        <v>1.3552576015847299E-2</v>
      </c>
      <c r="BT71" s="17"/>
      <c r="BU71" s="17">
        <v>0</v>
      </c>
      <c r="BV71" s="17">
        <v>5.60262697741908E-3</v>
      </c>
      <c r="BW71" s="17"/>
      <c r="BX71" s="17">
        <v>1.14796427305176E-2</v>
      </c>
      <c r="BY71" s="17">
        <v>4.5096408191991101E-3</v>
      </c>
      <c r="BZ71" s="17">
        <v>1.0066766101552301E-2</v>
      </c>
      <c r="CA71" s="17">
        <v>3.1758123660601402E-3</v>
      </c>
    </row>
    <row r="72" spans="2:79" x14ac:dyDescent="0.3">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row>
    <row r="73" spans="2:79" x14ac:dyDescent="0.3">
      <c r="B73" s="6" t="s">
        <v>131</v>
      </c>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row>
    <row r="74" spans="2:79" x14ac:dyDescent="0.3">
      <c r="B74" s="24" t="s">
        <v>98</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row>
    <row r="75" spans="2:79" x14ac:dyDescent="0.3">
      <c r="B75" t="s">
        <v>123</v>
      </c>
      <c r="C75" s="17">
        <v>0.27079733190647598</v>
      </c>
      <c r="D75" s="17">
        <v>0.23287536811040899</v>
      </c>
      <c r="E75" s="17">
        <v>0.30912001019884899</v>
      </c>
      <c r="F75" s="17"/>
      <c r="G75" s="17">
        <v>0.39356588434772399</v>
      </c>
      <c r="H75" s="17">
        <v>0.329403348257235</v>
      </c>
      <c r="I75" s="17">
        <v>0.23133338464532799</v>
      </c>
      <c r="J75" s="17">
        <v>0.25891703685654499</v>
      </c>
      <c r="K75" s="17">
        <v>0.24141578928513799</v>
      </c>
      <c r="L75" s="17">
        <v>0.20311840220798899</v>
      </c>
      <c r="M75" s="17"/>
      <c r="N75" s="17">
        <v>0.21502825717043</v>
      </c>
      <c r="O75" s="17">
        <v>0.26252413414072201</v>
      </c>
      <c r="P75" s="17">
        <v>0.25898547907550201</v>
      </c>
      <c r="Q75" s="17">
        <v>0.350630848791188</v>
      </c>
      <c r="R75" s="17"/>
      <c r="S75" s="17">
        <v>0.278784180620822</v>
      </c>
      <c r="T75" s="17">
        <v>0.24971010091997201</v>
      </c>
      <c r="U75" s="17">
        <v>0.255726984170703</v>
      </c>
      <c r="V75" s="17">
        <v>0.26880155990626903</v>
      </c>
      <c r="W75" s="17">
        <v>0.297253200300167</v>
      </c>
      <c r="X75" s="17">
        <v>0.33317815135570999</v>
      </c>
      <c r="Y75" s="17">
        <v>0.25244287353915001</v>
      </c>
      <c r="Z75" s="17">
        <v>0.271462339864525</v>
      </c>
      <c r="AA75" s="17">
        <v>0.24696528075917701</v>
      </c>
      <c r="AB75" s="17">
        <v>0.26069544556353402</v>
      </c>
      <c r="AC75" s="17">
        <v>0.30378164882266001</v>
      </c>
      <c r="AD75" s="17">
        <v>0.23233498039755601</v>
      </c>
      <c r="AE75" s="17"/>
      <c r="AF75" s="17">
        <v>0.26826697069934002</v>
      </c>
      <c r="AG75" s="17">
        <v>0.25881597436296999</v>
      </c>
      <c r="AH75" s="17">
        <v>0.305038407829475</v>
      </c>
      <c r="AI75" s="17">
        <v>0.266941761215086</v>
      </c>
      <c r="AJ75" s="17">
        <v>0.238397663119475</v>
      </c>
      <c r="AK75" s="17">
        <v>0.32793071074073699</v>
      </c>
      <c r="AL75" s="17"/>
      <c r="AM75" s="17">
        <v>0.27006113422357603</v>
      </c>
      <c r="AN75" s="17">
        <v>0.296874032357825</v>
      </c>
      <c r="AO75" s="17">
        <v>0.278890182108326</v>
      </c>
      <c r="AP75" s="17">
        <v>0.24496425562276</v>
      </c>
      <c r="AQ75" s="17">
        <v>0.14851105422695099</v>
      </c>
      <c r="AR75" s="17"/>
      <c r="AS75" s="17">
        <v>0.24923983798208399</v>
      </c>
      <c r="AT75" s="17">
        <v>0.34543679224846502</v>
      </c>
      <c r="AU75" s="17"/>
      <c r="AV75" s="17">
        <v>0.2471992577462</v>
      </c>
      <c r="AW75" s="17">
        <v>0.33906550660353901</v>
      </c>
      <c r="AX75" s="17"/>
      <c r="AY75" s="17">
        <v>1</v>
      </c>
      <c r="AZ75" s="17">
        <v>0</v>
      </c>
      <c r="BA75" s="17">
        <v>0</v>
      </c>
      <c r="BB75" s="17"/>
      <c r="BC75" s="17">
        <v>0.328350012141299</v>
      </c>
      <c r="BD75" s="17">
        <v>0.20310436015814101</v>
      </c>
      <c r="BE75" s="17">
        <v>0.182030929837417</v>
      </c>
      <c r="BF75" s="17"/>
      <c r="BG75" s="17">
        <v>0.30410749243780699</v>
      </c>
      <c r="BH75" s="17">
        <v>0.25461270827870802</v>
      </c>
      <c r="BI75" s="17"/>
      <c r="BJ75" s="17">
        <v>0.23930954200045099</v>
      </c>
      <c r="BK75" s="17">
        <v>0.27840192561111798</v>
      </c>
      <c r="BL75" s="17"/>
      <c r="BM75" s="17">
        <v>0.23136589574900901</v>
      </c>
      <c r="BN75" s="17">
        <v>0.31936788106757602</v>
      </c>
      <c r="BO75" s="17">
        <v>0.332237838411308</v>
      </c>
      <c r="BP75" s="17">
        <v>0.30318049861637802</v>
      </c>
      <c r="BQ75" s="17">
        <v>0.48985134112270301</v>
      </c>
      <c r="BR75" s="17">
        <v>0.209202415812408</v>
      </c>
      <c r="BS75" s="17">
        <v>0.39407901501964099</v>
      </c>
      <c r="BT75" s="17"/>
      <c r="BU75" s="17">
        <v>0.227534711289371</v>
      </c>
      <c r="BV75" s="17">
        <v>0.217773555438288</v>
      </c>
      <c r="BW75" s="17"/>
      <c r="BX75" s="17">
        <v>0.26821951132414301</v>
      </c>
      <c r="BY75" s="17">
        <v>0.22072643224223901</v>
      </c>
      <c r="BZ75" s="17">
        <v>0.25914512051692801</v>
      </c>
      <c r="CA75" s="17">
        <v>0.22663804490650499</v>
      </c>
    </row>
    <row r="76" spans="2:79" x14ac:dyDescent="0.3">
      <c r="B76" t="s">
        <v>124</v>
      </c>
      <c r="C76" s="17">
        <v>0.25551377338495801</v>
      </c>
      <c r="D76" s="17">
        <v>0.19044068733512201</v>
      </c>
      <c r="E76" s="17">
        <v>0.31642158117109398</v>
      </c>
      <c r="F76" s="17"/>
      <c r="G76" s="17">
        <v>0.26310628281658599</v>
      </c>
      <c r="H76" s="17">
        <v>0.26982481495965999</v>
      </c>
      <c r="I76" s="17">
        <v>0.248781764837775</v>
      </c>
      <c r="J76" s="17">
        <v>0.24446138963090799</v>
      </c>
      <c r="K76" s="17">
        <v>0.24030996623926701</v>
      </c>
      <c r="L76" s="17">
        <v>0.26347010612474397</v>
      </c>
      <c r="M76" s="17"/>
      <c r="N76" s="17">
        <v>0.22562398717117399</v>
      </c>
      <c r="O76" s="17">
        <v>0.267794730198607</v>
      </c>
      <c r="P76" s="17">
        <v>0.26191127392924202</v>
      </c>
      <c r="Q76" s="17">
        <v>0.26623735838967599</v>
      </c>
      <c r="R76" s="17"/>
      <c r="S76" s="17">
        <v>0.25056086478175799</v>
      </c>
      <c r="T76" s="17">
        <v>0.21311627406190101</v>
      </c>
      <c r="U76" s="17">
        <v>0.30069878577106202</v>
      </c>
      <c r="V76" s="17">
        <v>0.28303138943107697</v>
      </c>
      <c r="W76" s="17">
        <v>0.25176010231160001</v>
      </c>
      <c r="X76" s="17">
        <v>0.29294834487905103</v>
      </c>
      <c r="Y76" s="17">
        <v>0.26049366445284899</v>
      </c>
      <c r="Z76" s="17">
        <v>0.25979641716811702</v>
      </c>
      <c r="AA76" s="17">
        <v>0.240064053045277</v>
      </c>
      <c r="AB76" s="17">
        <v>0.251619266728978</v>
      </c>
      <c r="AC76" s="17">
        <v>0.216618383124242</v>
      </c>
      <c r="AD76" s="17">
        <v>0.26982409544081698</v>
      </c>
      <c r="AE76" s="17"/>
      <c r="AF76" s="17">
        <v>0.26511422666978601</v>
      </c>
      <c r="AG76" s="17">
        <v>0.25669408226488799</v>
      </c>
      <c r="AH76" s="17">
        <v>0.25881647897100202</v>
      </c>
      <c r="AI76" s="17">
        <v>0.240789722731515</v>
      </c>
      <c r="AJ76" s="17">
        <v>0.25846026034841901</v>
      </c>
      <c r="AK76" s="17">
        <v>0.24374465750031099</v>
      </c>
      <c r="AL76" s="17"/>
      <c r="AM76" s="17">
        <v>0.24502006500547699</v>
      </c>
      <c r="AN76" s="17">
        <v>0.26491896717775998</v>
      </c>
      <c r="AO76" s="17">
        <v>0.26903350243763302</v>
      </c>
      <c r="AP76" s="17">
        <v>0.23422299269486499</v>
      </c>
      <c r="AQ76" s="17">
        <v>0.30558784974087899</v>
      </c>
      <c r="AR76" s="17"/>
      <c r="AS76" s="17">
        <v>0.25788933153018501</v>
      </c>
      <c r="AT76" s="17">
        <v>0.257575677371011</v>
      </c>
      <c r="AU76" s="17"/>
      <c r="AV76" s="17">
        <v>0.25309371466685399</v>
      </c>
      <c r="AW76" s="17">
        <v>0.225276278163936</v>
      </c>
      <c r="AX76" s="17"/>
      <c r="AY76" s="17">
        <v>0</v>
      </c>
      <c r="AZ76" s="17">
        <v>0.40856655700695999</v>
      </c>
      <c r="BA76" s="17">
        <v>0</v>
      </c>
      <c r="BB76" s="17"/>
      <c r="BC76" s="17">
        <v>0.283343166892222</v>
      </c>
      <c r="BD76" s="17">
        <v>0.25803375066597201</v>
      </c>
      <c r="BE76" s="17">
        <v>0.179911081555854</v>
      </c>
      <c r="BF76" s="17"/>
      <c r="BG76" s="17">
        <v>0.26018956187100301</v>
      </c>
      <c r="BH76" s="17">
        <v>0.25179890376046599</v>
      </c>
      <c r="BI76" s="17"/>
      <c r="BJ76" s="17">
        <v>0.24533912057423299</v>
      </c>
      <c r="BK76" s="17">
        <v>0.25569609801447901</v>
      </c>
      <c r="BL76" s="17"/>
      <c r="BM76" s="17">
        <v>0.239422441915671</v>
      </c>
      <c r="BN76" s="17">
        <v>0.28229524793863903</v>
      </c>
      <c r="BO76" s="17">
        <v>0.24892016165174399</v>
      </c>
      <c r="BP76" s="17">
        <v>0.23674207849962101</v>
      </c>
      <c r="BQ76" s="17">
        <v>0.29772623591766101</v>
      </c>
      <c r="BR76" s="17">
        <v>0.25714462387337</v>
      </c>
      <c r="BS76" s="17">
        <v>0.27945422964274702</v>
      </c>
      <c r="BT76" s="17"/>
      <c r="BU76" s="17">
        <v>0.21565509393186699</v>
      </c>
      <c r="BV76" s="17">
        <v>0.21753584652142199</v>
      </c>
      <c r="BW76" s="17"/>
      <c r="BX76" s="17">
        <v>0.23809232907361999</v>
      </c>
      <c r="BY76" s="17">
        <v>0.24436000954013601</v>
      </c>
      <c r="BZ76" s="17">
        <v>0.25068062492176801</v>
      </c>
      <c r="CA76" s="17">
        <v>0.25893211390797699</v>
      </c>
    </row>
    <row r="77" spans="2:79" x14ac:dyDescent="0.3">
      <c r="B77" t="s">
        <v>125</v>
      </c>
      <c r="C77" s="17">
        <v>0.18082539730021499</v>
      </c>
      <c r="D77" s="17">
        <v>0.20393165746743899</v>
      </c>
      <c r="E77" s="17">
        <v>0.158076258649754</v>
      </c>
      <c r="F77" s="17"/>
      <c r="G77" s="17">
        <v>0.21649187327053099</v>
      </c>
      <c r="H77" s="17">
        <v>0.17337950792367399</v>
      </c>
      <c r="I77" s="17">
        <v>0.23266062468125401</v>
      </c>
      <c r="J77" s="17">
        <v>0.16106700325855899</v>
      </c>
      <c r="K77" s="17">
        <v>0.13013407746331401</v>
      </c>
      <c r="L77" s="17">
        <v>0.171125515372895</v>
      </c>
      <c r="M77" s="17"/>
      <c r="N77" s="17">
        <v>0.211461931822919</v>
      </c>
      <c r="O77" s="17">
        <v>0.16785006011089501</v>
      </c>
      <c r="P77" s="17">
        <v>0.191209913102935</v>
      </c>
      <c r="Q77" s="17">
        <v>0.149978067670445</v>
      </c>
      <c r="R77" s="17"/>
      <c r="S77" s="17">
        <v>0.21571609201747</v>
      </c>
      <c r="T77" s="17">
        <v>0.21760012931057199</v>
      </c>
      <c r="U77" s="17">
        <v>0.18081289460053199</v>
      </c>
      <c r="V77" s="17">
        <v>0.175083167136489</v>
      </c>
      <c r="W77" s="17">
        <v>0.1722969275347</v>
      </c>
      <c r="X77" s="17">
        <v>0.13727333525688301</v>
      </c>
      <c r="Y77" s="17">
        <v>0.196808307236397</v>
      </c>
      <c r="Z77" s="17">
        <v>0.11808816027095601</v>
      </c>
      <c r="AA77" s="17">
        <v>0.199734039395292</v>
      </c>
      <c r="AB77" s="17">
        <v>0.12414330589322101</v>
      </c>
      <c r="AC77" s="17">
        <v>0.14756269027979099</v>
      </c>
      <c r="AD77" s="17">
        <v>0.22434811586265499</v>
      </c>
      <c r="AE77" s="17"/>
      <c r="AF77" s="17">
        <v>0.208312741047644</v>
      </c>
      <c r="AG77" s="17">
        <v>0.16559076758053801</v>
      </c>
      <c r="AH77" s="17">
        <v>0.17273040424029101</v>
      </c>
      <c r="AI77" s="17">
        <v>0.178518454492261</v>
      </c>
      <c r="AJ77" s="17">
        <v>0.15505593913101401</v>
      </c>
      <c r="AK77" s="17">
        <v>0.21560388737184499</v>
      </c>
      <c r="AL77" s="17"/>
      <c r="AM77" s="17">
        <v>0.15440281210909201</v>
      </c>
      <c r="AN77" s="17">
        <v>0.19410722595338101</v>
      </c>
      <c r="AO77" s="17">
        <v>0.169208586632703</v>
      </c>
      <c r="AP77" s="17">
        <v>0.227987460652641</v>
      </c>
      <c r="AQ77" s="17">
        <v>0.21507336266374999</v>
      </c>
      <c r="AR77" s="17"/>
      <c r="AS77" s="17">
        <v>0.19499326695807401</v>
      </c>
      <c r="AT77" s="17">
        <v>9.0851928104886598E-2</v>
      </c>
      <c r="AU77" s="17"/>
      <c r="AV77" s="17">
        <v>0.198876683656461</v>
      </c>
      <c r="AW77" s="17">
        <v>0.14794065945059101</v>
      </c>
      <c r="AX77" s="17"/>
      <c r="AY77" s="17">
        <v>0</v>
      </c>
      <c r="AZ77" s="17">
        <v>0.28913983389481601</v>
      </c>
      <c r="BA77" s="17">
        <v>0</v>
      </c>
      <c r="BB77" s="17"/>
      <c r="BC77" s="17">
        <v>0.159715622914153</v>
      </c>
      <c r="BD77" s="17">
        <v>0.20088633963577601</v>
      </c>
      <c r="BE77" s="17">
        <v>0.22013342695761301</v>
      </c>
      <c r="BF77" s="17"/>
      <c r="BG77" s="17">
        <v>0.160688308707024</v>
      </c>
      <c r="BH77" s="17">
        <v>0.189573240247456</v>
      </c>
      <c r="BI77" s="17"/>
      <c r="BJ77" s="17">
        <v>0.26287402191069797</v>
      </c>
      <c r="BK77" s="17">
        <v>0.15681132476374701</v>
      </c>
      <c r="BL77" s="17"/>
      <c r="BM77" s="17">
        <v>0.224614037373468</v>
      </c>
      <c r="BN77" s="17">
        <v>0.14724080771593201</v>
      </c>
      <c r="BO77" s="17">
        <v>0.124499135478782</v>
      </c>
      <c r="BP77" s="17">
        <v>0.18681257881976401</v>
      </c>
      <c r="BQ77" s="17">
        <v>0.13919076274852499</v>
      </c>
      <c r="BR77" s="17">
        <v>0.162719357312513</v>
      </c>
      <c r="BS77" s="17">
        <v>9.2583857081935395E-2</v>
      </c>
      <c r="BT77" s="17"/>
      <c r="BU77" s="17">
        <v>0.21498779660485601</v>
      </c>
      <c r="BV77" s="17">
        <v>0.249613402131142</v>
      </c>
      <c r="BW77" s="17"/>
      <c r="BX77" s="17">
        <v>0.208005973535171</v>
      </c>
      <c r="BY77" s="17">
        <v>0.191842686926123</v>
      </c>
      <c r="BZ77" s="17">
        <v>0.208318451887652</v>
      </c>
      <c r="CA77" s="17">
        <v>0.20011027112968699</v>
      </c>
    </row>
    <row r="78" spans="2:79" x14ac:dyDescent="0.3">
      <c r="B78" t="s">
        <v>126</v>
      </c>
      <c r="C78" s="17">
        <v>0.116209476947135</v>
      </c>
      <c r="D78" s="17">
        <v>0.13842072756920401</v>
      </c>
      <c r="E78" s="17">
        <v>9.5116892189163402E-2</v>
      </c>
      <c r="F78" s="17"/>
      <c r="G78" s="17">
        <v>8.7834955826284797E-2</v>
      </c>
      <c r="H78" s="17">
        <v>0.115477433827908</v>
      </c>
      <c r="I78" s="17">
        <v>0.13455594998369</v>
      </c>
      <c r="J78" s="17">
        <v>0.104076060861792</v>
      </c>
      <c r="K78" s="17">
        <v>0.130842853748595</v>
      </c>
      <c r="L78" s="17">
        <v>0.12075010977188</v>
      </c>
      <c r="M78" s="17"/>
      <c r="N78" s="17">
        <v>0.14937957708740299</v>
      </c>
      <c r="O78" s="17">
        <v>0.12208043599316901</v>
      </c>
      <c r="P78" s="17">
        <v>9.6398249791460305E-2</v>
      </c>
      <c r="Q78" s="17">
        <v>9.3348571250830306E-2</v>
      </c>
      <c r="R78" s="17"/>
      <c r="S78" s="17">
        <v>0.131308693459499</v>
      </c>
      <c r="T78" s="17">
        <v>0.100123395165375</v>
      </c>
      <c r="U78" s="17">
        <v>7.6147356682379194E-2</v>
      </c>
      <c r="V78" s="17">
        <v>0.100440483604723</v>
      </c>
      <c r="W78" s="17">
        <v>0.11187175615478299</v>
      </c>
      <c r="X78" s="17">
        <v>7.1845871657447699E-2</v>
      </c>
      <c r="Y78" s="17">
        <v>0.119139144822672</v>
      </c>
      <c r="Z78" s="17">
        <v>0.16653518654187299</v>
      </c>
      <c r="AA78" s="17">
        <v>0.14647238143743799</v>
      </c>
      <c r="AB78" s="17">
        <v>0.15869492714970401</v>
      </c>
      <c r="AC78" s="17">
        <v>0.13795143503996399</v>
      </c>
      <c r="AD78" s="17">
        <v>6.3350374947535704E-2</v>
      </c>
      <c r="AE78" s="17"/>
      <c r="AF78" s="17">
        <v>0.12653039759700599</v>
      </c>
      <c r="AG78" s="17">
        <v>0.10969229659398599</v>
      </c>
      <c r="AH78" s="17">
        <v>9.9824148216938899E-2</v>
      </c>
      <c r="AI78" s="17">
        <v>0.12860194356032201</v>
      </c>
      <c r="AJ78" s="17">
        <v>0.13752193816156699</v>
      </c>
      <c r="AK78" s="17">
        <v>6.04368831014825E-2</v>
      </c>
      <c r="AL78" s="17"/>
      <c r="AM78" s="17">
        <v>0.12944224357081899</v>
      </c>
      <c r="AN78" s="17">
        <v>8.7203843159565697E-2</v>
      </c>
      <c r="AO78" s="17">
        <v>0.10936787982519799</v>
      </c>
      <c r="AP78" s="17">
        <v>0.135970367885448</v>
      </c>
      <c r="AQ78" s="17">
        <v>0.191071266487986</v>
      </c>
      <c r="AR78" s="17"/>
      <c r="AS78" s="17">
        <v>0.12879345864041</v>
      </c>
      <c r="AT78" s="17">
        <v>0.101441527096451</v>
      </c>
      <c r="AU78" s="17"/>
      <c r="AV78" s="17">
        <v>0.12799761387771799</v>
      </c>
      <c r="AW78" s="17">
        <v>8.2244476408841694E-2</v>
      </c>
      <c r="AX78" s="17"/>
      <c r="AY78" s="17">
        <v>0</v>
      </c>
      <c r="AZ78" s="17">
        <v>0.18581896881283899</v>
      </c>
      <c r="BA78" s="17">
        <v>0</v>
      </c>
      <c r="BB78" s="17"/>
      <c r="BC78" s="17">
        <v>9.7294478422361497E-2</v>
      </c>
      <c r="BD78" s="17">
        <v>0.11304564136093199</v>
      </c>
      <c r="BE78" s="17">
        <v>0.171151117723809</v>
      </c>
      <c r="BF78" s="17"/>
      <c r="BG78" s="17">
        <v>0.10820932124242</v>
      </c>
      <c r="BH78" s="17">
        <v>0.11971211089597</v>
      </c>
      <c r="BI78" s="17"/>
      <c r="BJ78" s="17">
        <v>0.123382657871019</v>
      </c>
      <c r="BK78" s="17">
        <v>0.113932757033261</v>
      </c>
      <c r="BL78" s="17"/>
      <c r="BM78" s="17">
        <v>0.13501265891793701</v>
      </c>
      <c r="BN78" s="17">
        <v>0.111650096120481</v>
      </c>
      <c r="BO78" s="17">
        <v>0.105883419582288</v>
      </c>
      <c r="BP78" s="17">
        <v>6.9395029003666897E-2</v>
      </c>
      <c r="BQ78" s="17">
        <v>3.1256058590914702E-2</v>
      </c>
      <c r="BR78" s="17">
        <v>0.12851258508140001</v>
      </c>
      <c r="BS78" s="17">
        <v>6.4296212152726698E-2</v>
      </c>
      <c r="BT78" s="17"/>
      <c r="BU78" s="17">
        <v>0.16124283670258499</v>
      </c>
      <c r="BV78" s="17">
        <v>0.1716293728178</v>
      </c>
      <c r="BW78" s="17"/>
      <c r="BX78" s="17">
        <v>0.12669071493710399</v>
      </c>
      <c r="BY78" s="17">
        <v>0.13334042948866401</v>
      </c>
      <c r="BZ78" s="17">
        <v>0.129389213007709</v>
      </c>
      <c r="CA78" s="17">
        <v>0.130623705774704</v>
      </c>
    </row>
    <row r="79" spans="2:79" x14ac:dyDescent="0.3">
      <c r="B79" t="s">
        <v>127</v>
      </c>
      <c r="C79" s="17">
        <v>7.2842170590255703E-2</v>
      </c>
      <c r="D79" s="17">
        <v>8.1626077182144305E-2</v>
      </c>
      <c r="E79" s="17">
        <v>6.4633060220906605E-2</v>
      </c>
      <c r="F79" s="17"/>
      <c r="G79" s="17">
        <v>1.07722402449226E-2</v>
      </c>
      <c r="H79" s="17">
        <v>4.3212860679921701E-2</v>
      </c>
      <c r="I79" s="17">
        <v>4.5513882159331102E-2</v>
      </c>
      <c r="J79" s="17">
        <v>0.11653869661404</v>
      </c>
      <c r="K79" s="17">
        <v>8.9920390311533996E-2</v>
      </c>
      <c r="L79" s="17">
        <v>0.113444677552493</v>
      </c>
      <c r="M79" s="17"/>
      <c r="N79" s="17">
        <v>7.8532584546536194E-2</v>
      </c>
      <c r="O79" s="17">
        <v>7.7278986403385305E-2</v>
      </c>
      <c r="P79" s="17">
        <v>9.8011145721098994E-2</v>
      </c>
      <c r="Q79" s="17">
        <v>4.1981989781385898E-2</v>
      </c>
      <c r="R79" s="17"/>
      <c r="S79" s="17">
        <v>3.19124790179178E-2</v>
      </c>
      <c r="T79" s="17">
        <v>9.7125998540468897E-2</v>
      </c>
      <c r="U79" s="17">
        <v>6.4638044250254698E-2</v>
      </c>
      <c r="V79" s="17">
        <v>6.8081606228765301E-2</v>
      </c>
      <c r="W79" s="17">
        <v>6.4266135826994294E-2</v>
      </c>
      <c r="X79" s="17">
        <v>5.0270054959383102E-2</v>
      </c>
      <c r="Y79" s="17">
        <v>7.9923915239674598E-2</v>
      </c>
      <c r="Z79" s="17">
        <v>0.100141358010881</v>
      </c>
      <c r="AA79" s="17">
        <v>8.7115573934655993E-2</v>
      </c>
      <c r="AB79" s="17">
        <v>8.8444694710025307E-2</v>
      </c>
      <c r="AC79" s="17">
        <v>0.110691039985351</v>
      </c>
      <c r="AD79" s="17">
        <v>6.4749816480716302E-2</v>
      </c>
      <c r="AE79" s="17"/>
      <c r="AF79" s="17">
        <v>4.7248496268282501E-2</v>
      </c>
      <c r="AG79" s="17">
        <v>9.6186446763784295E-2</v>
      </c>
      <c r="AH79" s="17">
        <v>5.1302285531905002E-2</v>
      </c>
      <c r="AI79" s="17">
        <v>7.3332324795328904E-2</v>
      </c>
      <c r="AJ79" s="17">
        <v>9.0915564567304305E-2</v>
      </c>
      <c r="AK79" s="17">
        <v>8.7510605904908501E-2</v>
      </c>
      <c r="AL79" s="17"/>
      <c r="AM79" s="17">
        <v>7.8419197920896896E-2</v>
      </c>
      <c r="AN79" s="17">
        <v>7.4146802139627196E-2</v>
      </c>
      <c r="AO79" s="17">
        <v>5.6823109070506E-2</v>
      </c>
      <c r="AP79" s="17">
        <v>6.3663352188955205E-2</v>
      </c>
      <c r="AQ79" s="17">
        <v>8.2536750781729604E-2</v>
      </c>
      <c r="AR79" s="17"/>
      <c r="AS79" s="17">
        <v>7.8463235130199704E-2</v>
      </c>
      <c r="AT79" s="17">
        <v>5.8624794980069402E-2</v>
      </c>
      <c r="AU79" s="17"/>
      <c r="AV79" s="17">
        <v>7.6918455664861607E-2</v>
      </c>
      <c r="AW79" s="17">
        <v>7.4380893879629303E-2</v>
      </c>
      <c r="AX79" s="17"/>
      <c r="AY79" s="17">
        <v>0</v>
      </c>
      <c r="AZ79" s="17">
        <v>0.116474640285385</v>
      </c>
      <c r="BA79" s="17">
        <v>0</v>
      </c>
      <c r="BB79" s="17"/>
      <c r="BC79" s="17">
        <v>5.6616565940036397E-2</v>
      </c>
      <c r="BD79" s="17">
        <v>9.0783685131281794E-2</v>
      </c>
      <c r="BE79" s="17">
        <v>9.9995331102926105E-2</v>
      </c>
      <c r="BF79" s="17"/>
      <c r="BG79" s="17">
        <v>4.9102120867079602E-2</v>
      </c>
      <c r="BH79" s="17">
        <v>8.4350618738113003E-2</v>
      </c>
      <c r="BI79" s="17"/>
      <c r="BJ79" s="17">
        <v>6.0961165106463502E-2</v>
      </c>
      <c r="BK79" s="17">
        <v>7.7937976705402798E-2</v>
      </c>
      <c r="BL79" s="17"/>
      <c r="BM79" s="17">
        <v>7.2135787934265699E-2</v>
      </c>
      <c r="BN79" s="17">
        <v>7.8658287030353602E-2</v>
      </c>
      <c r="BO79" s="17">
        <v>1.9775927721896399E-2</v>
      </c>
      <c r="BP79" s="17">
        <v>7.3007677159312001E-2</v>
      </c>
      <c r="BQ79" s="17">
        <v>0</v>
      </c>
      <c r="BR79" s="17">
        <v>0.107224145574206</v>
      </c>
      <c r="BS79" s="17">
        <v>4.7181509115630398E-2</v>
      </c>
      <c r="BT79" s="17"/>
      <c r="BU79" s="17">
        <v>9.0515151925645701E-2</v>
      </c>
      <c r="BV79" s="17">
        <v>6.7365287599519194E-2</v>
      </c>
      <c r="BW79" s="17"/>
      <c r="BX79" s="17">
        <v>9.3460031489098094E-2</v>
      </c>
      <c r="BY79" s="17">
        <v>7.7103199828602198E-2</v>
      </c>
      <c r="BZ79" s="17">
        <v>7.0047533440670301E-2</v>
      </c>
      <c r="CA79" s="17">
        <v>7.1155472791411198E-2</v>
      </c>
    </row>
    <row r="80" spans="2:79" x14ac:dyDescent="0.3">
      <c r="B80" t="s">
        <v>128</v>
      </c>
      <c r="C80" s="17">
        <v>4.8451695146514699E-2</v>
      </c>
      <c r="D80" s="17">
        <v>7.0694100618908504E-2</v>
      </c>
      <c r="E80" s="17">
        <v>2.6995042127625601E-2</v>
      </c>
      <c r="F80" s="17"/>
      <c r="G80" s="17">
        <v>9.5243882778358897E-3</v>
      </c>
      <c r="H80" s="17">
        <v>2.7067563630620801E-2</v>
      </c>
      <c r="I80" s="17">
        <v>3.9617181418660399E-2</v>
      </c>
      <c r="J80" s="17">
        <v>5.6302261678159098E-2</v>
      </c>
      <c r="K80" s="17">
        <v>8.7301081091360505E-2</v>
      </c>
      <c r="L80" s="17">
        <v>6.6380404334828405E-2</v>
      </c>
      <c r="M80" s="17"/>
      <c r="N80" s="17">
        <v>5.6225969512157803E-2</v>
      </c>
      <c r="O80" s="17">
        <v>4.50895389067675E-2</v>
      </c>
      <c r="P80" s="17">
        <v>4.6483178670874703E-2</v>
      </c>
      <c r="Q80" s="17">
        <v>4.4718447021383702E-2</v>
      </c>
      <c r="R80" s="17"/>
      <c r="S80" s="17">
        <v>2.5277874223993801E-2</v>
      </c>
      <c r="T80" s="17">
        <v>6.7182954841851106E-2</v>
      </c>
      <c r="U80" s="17">
        <v>5.9291297458800803E-2</v>
      </c>
      <c r="V80" s="17">
        <v>5.2001350476116599E-2</v>
      </c>
      <c r="W80" s="17">
        <v>2.55061302119018E-2</v>
      </c>
      <c r="X80" s="17">
        <v>6.27389155580029E-2</v>
      </c>
      <c r="Y80" s="17">
        <v>6.3028856852295506E-2</v>
      </c>
      <c r="Z80" s="17">
        <v>3.4542097014524799E-2</v>
      </c>
      <c r="AA80" s="17">
        <v>3.7241552126360503E-2</v>
      </c>
      <c r="AB80" s="17">
        <v>5.6667871373834E-2</v>
      </c>
      <c r="AC80" s="17">
        <v>1.04858429820877E-2</v>
      </c>
      <c r="AD80" s="17">
        <v>0.106371396592097</v>
      </c>
      <c r="AE80" s="17"/>
      <c r="AF80" s="17">
        <v>3.3895216980694497E-2</v>
      </c>
      <c r="AG80" s="17">
        <v>5.6795158623918499E-2</v>
      </c>
      <c r="AH80" s="17">
        <v>6.62573048495049E-2</v>
      </c>
      <c r="AI80" s="17">
        <v>3.41168111463859E-2</v>
      </c>
      <c r="AJ80" s="17">
        <v>6.8662926552114895E-2</v>
      </c>
      <c r="AK80" s="17">
        <v>3.5166313637850402E-2</v>
      </c>
      <c r="AL80" s="17"/>
      <c r="AM80" s="17">
        <v>6.8097846334109605E-2</v>
      </c>
      <c r="AN80" s="17">
        <v>3.8524756566889799E-2</v>
      </c>
      <c r="AO80" s="17">
        <v>5.5016023700876403E-2</v>
      </c>
      <c r="AP80" s="17">
        <v>3.3020393061384198E-2</v>
      </c>
      <c r="AQ80" s="17">
        <v>0</v>
      </c>
      <c r="AR80" s="17"/>
      <c r="AS80" s="17">
        <v>4.8824410599663998E-2</v>
      </c>
      <c r="AT80" s="17">
        <v>6.1766512902755803E-2</v>
      </c>
      <c r="AU80" s="17"/>
      <c r="AV80" s="17">
        <v>5.10738440675816E-2</v>
      </c>
      <c r="AW80" s="17">
        <v>4.0064842005562297E-2</v>
      </c>
      <c r="AX80" s="17"/>
      <c r="AY80" s="17">
        <v>0</v>
      </c>
      <c r="AZ80" s="17">
        <v>0</v>
      </c>
      <c r="BA80" s="17">
        <v>0.50910268853112906</v>
      </c>
      <c r="BB80" s="17"/>
      <c r="BC80" s="17">
        <v>3.8742935733508399E-2</v>
      </c>
      <c r="BD80" s="17">
        <v>5.6637019987181798E-2</v>
      </c>
      <c r="BE80" s="17">
        <v>6.7472464088381298E-2</v>
      </c>
      <c r="BF80" s="17"/>
      <c r="BG80" s="17">
        <v>4.2168168945441301E-2</v>
      </c>
      <c r="BH80" s="17">
        <v>5.1859640241176598E-2</v>
      </c>
      <c r="BI80" s="17"/>
      <c r="BJ80" s="17">
        <v>3.17374205352524E-2</v>
      </c>
      <c r="BK80" s="17">
        <v>5.4399879276659402E-2</v>
      </c>
      <c r="BL80" s="17"/>
      <c r="BM80" s="17">
        <v>4.6469738295859701E-2</v>
      </c>
      <c r="BN80" s="17">
        <v>2.69413307621514E-2</v>
      </c>
      <c r="BO80" s="17">
        <v>6.4279771503342298E-2</v>
      </c>
      <c r="BP80" s="17">
        <v>3.0725370952445999E-2</v>
      </c>
      <c r="BQ80" s="17">
        <v>0</v>
      </c>
      <c r="BR80" s="17">
        <v>7.6640573540612406E-2</v>
      </c>
      <c r="BS80" s="17">
        <v>5.6946410775527402E-2</v>
      </c>
      <c r="BT80" s="17"/>
      <c r="BU80" s="17">
        <v>5.9597956279985202E-2</v>
      </c>
      <c r="BV80" s="17">
        <v>4.6459327976440402E-2</v>
      </c>
      <c r="BW80" s="17"/>
      <c r="BX80" s="17">
        <v>3.3470312443818803E-2</v>
      </c>
      <c r="BY80" s="17">
        <v>6.4983743065337704E-2</v>
      </c>
      <c r="BZ80" s="17">
        <v>3.6959980592220699E-2</v>
      </c>
      <c r="CA80" s="17">
        <v>5.2476181220015003E-2</v>
      </c>
    </row>
    <row r="81" spans="2:79" x14ac:dyDescent="0.3">
      <c r="B81" t="s">
        <v>129</v>
      </c>
      <c r="C81" s="17">
        <v>2.6061197147113899E-2</v>
      </c>
      <c r="D81" s="17">
        <v>4.2874677714950099E-2</v>
      </c>
      <c r="E81" s="17">
        <v>9.7896571512873006E-3</v>
      </c>
      <c r="F81" s="17"/>
      <c r="G81" s="17">
        <v>8.7070404302444695E-3</v>
      </c>
      <c r="H81" s="17">
        <v>1.0841399495215001E-2</v>
      </c>
      <c r="I81" s="17">
        <v>1.7275011171312402E-2</v>
      </c>
      <c r="J81" s="17">
        <v>2.56616643202996E-2</v>
      </c>
      <c r="K81" s="17">
        <v>3.8971418113520499E-2</v>
      </c>
      <c r="L81" s="17">
        <v>4.8706448365241503E-2</v>
      </c>
      <c r="M81" s="17"/>
      <c r="N81" s="17">
        <v>3.9532828133209102E-2</v>
      </c>
      <c r="O81" s="17">
        <v>2.0908075823958198E-2</v>
      </c>
      <c r="P81" s="17">
        <v>1.8913730402690499E-2</v>
      </c>
      <c r="Q81" s="17">
        <v>2.3888562930829398E-2</v>
      </c>
      <c r="R81" s="17"/>
      <c r="S81" s="17">
        <v>3.7686299672187097E-2</v>
      </c>
      <c r="T81" s="17">
        <v>2.21242277219698E-2</v>
      </c>
      <c r="U81" s="17">
        <v>4.3204626793666198E-2</v>
      </c>
      <c r="V81" s="17">
        <v>2.1150113146947799E-2</v>
      </c>
      <c r="W81" s="17">
        <v>3.1799928027553603E-2</v>
      </c>
      <c r="X81" s="17">
        <v>2.1094592367759499E-2</v>
      </c>
      <c r="Y81" s="17">
        <v>1.1604500611057601E-2</v>
      </c>
      <c r="Z81" s="17">
        <v>1.9784209669921098E-2</v>
      </c>
      <c r="AA81" s="17">
        <v>2.2078428704114701E-2</v>
      </c>
      <c r="AB81" s="17">
        <v>1.18045619628499E-2</v>
      </c>
      <c r="AC81" s="17">
        <v>4.0840745491547398E-2</v>
      </c>
      <c r="AD81" s="17">
        <v>3.9021220278622502E-2</v>
      </c>
      <c r="AE81" s="17"/>
      <c r="AF81" s="17">
        <v>2.1211260956883599E-2</v>
      </c>
      <c r="AG81" s="17">
        <v>3.55665055098024E-2</v>
      </c>
      <c r="AH81" s="17">
        <v>1.5348662606646401E-2</v>
      </c>
      <c r="AI81" s="17">
        <v>2.5873519509446601E-2</v>
      </c>
      <c r="AJ81" s="17">
        <v>2.5086675756946099E-2</v>
      </c>
      <c r="AK81" s="17">
        <v>2.9606941742865898E-2</v>
      </c>
      <c r="AL81" s="17"/>
      <c r="AM81" s="17">
        <v>2.48130689220292E-2</v>
      </c>
      <c r="AN81" s="17">
        <v>1.4395755341001E-2</v>
      </c>
      <c r="AO81" s="17">
        <v>2.6686003398342501E-2</v>
      </c>
      <c r="AP81" s="17">
        <v>3.2038462836742401E-2</v>
      </c>
      <c r="AQ81" s="17">
        <v>5.7219716098704403E-2</v>
      </c>
      <c r="AR81" s="17"/>
      <c r="AS81" s="17">
        <v>2.06394110182661E-2</v>
      </c>
      <c r="AT81" s="17">
        <v>3.9088300930192603E-2</v>
      </c>
      <c r="AU81" s="17"/>
      <c r="AV81" s="17">
        <v>2.2527794833533399E-2</v>
      </c>
      <c r="AW81" s="17">
        <v>3.7526294220243797E-2</v>
      </c>
      <c r="AX81" s="17"/>
      <c r="AY81" s="17">
        <v>0</v>
      </c>
      <c r="AZ81" s="17">
        <v>0</v>
      </c>
      <c r="BA81" s="17">
        <v>0.27383614740030199</v>
      </c>
      <c r="BB81" s="17"/>
      <c r="BC81" s="17">
        <v>1.57186925947643E-2</v>
      </c>
      <c r="BD81" s="17">
        <v>4.4493129549229599E-2</v>
      </c>
      <c r="BE81" s="17">
        <v>3.5537156100498103E-2</v>
      </c>
      <c r="BF81" s="17"/>
      <c r="BG81" s="17">
        <v>4.0105717195687902E-2</v>
      </c>
      <c r="BH81" s="17">
        <v>2.1050271377280199E-2</v>
      </c>
      <c r="BI81" s="17"/>
      <c r="BJ81" s="17">
        <v>1.8541310071264999E-2</v>
      </c>
      <c r="BK81" s="17">
        <v>2.9130719161124301E-2</v>
      </c>
      <c r="BL81" s="17"/>
      <c r="BM81" s="17">
        <v>2.3507730839520399E-2</v>
      </c>
      <c r="BN81" s="17">
        <v>2.0073666295668601E-2</v>
      </c>
      <c r="BO81" s="17">
        <v>6.7088671602863401E-2</v>
      </c>
      <c r="BP81" s="17">
        <v>1.0810694532679001E-2</v>
      </c>
      <c r="BQ81" s="17">
        <v>1.12776925736345E-2</v>
      </c>
      <c r="BR81" s="17">
        <v>3.6608965892807897E-2</v>
      </c>
      <c r="BS81" s="17">
        <v>1.4752305316398401E-2</v>
      </c>
      <c r="BT81" s="17"/>
      <c r="BU81" s="17">
        <v>0</v>
      </c>
      <c r="BV81" s="17">
        <v>0</v>
      </c>
      <c r="BW81" s="17"/>
      <c r="BX81" s="17">
        <v>6.9653382590923801E-3</v>
      </c>
      <c r="BY81" s="17">
        <v>3.3160796762687697E-2</v>
      </c>
      <c r="BZ81" s="17">
        <v>2.2596430812483099E-2</v>
      </c>
      <c r="CA81" s="17">
        <v>3.3546857609342298E-2</v>
      </c>
    </row>
    <row r="82" spans="2:79" x14ac:dyDescent="0.3">
      <c r="B82" t="s">
        <v>130</v>
      </c>
      <c r="C82" s="17">
        <v>2.0657878236592399E-2</v>
      </c>
      <c r="D82" s="17">
        <v>2.94245928935578E-2</v>
      </c>
      <c r="E82" s="17">
        <v>1.2208550261054701E-2</v>
      </c>
      <c r="F82" s="17"/>
      <c r="G82" s="17">
        <v>3.2369862660359501E-3</v>
      </c>
      <c r="H82" s="17">
        <v>1.07443145307216E-2</v>
      </c>
      <c r="I82" s="17">
        <v>3.8905739753617698E-2</v>
      </c>
      <c r="J82" s="17">
        <v>2.2369943238435001E-2</v>
      </c>
      <c r="K82" s="17">
        <v>3.71558032068771E-2</v>
      </c>
      <c r="L82" s="17">
        <v>1.3004336269929501E-2</v>
      </c>
      <c r="M82" s="17"/>
      <c r="N82" s="17">
        <v>1.3989349505812401E-2</v>
      </c>
      <c r="O82" s="17">
        <v>2.5367540289692899E-2</v>
      </c>
      <c r="P82" s="17">
        <v>2.0914702593135499E-2</v>
      </c>
      <c r="Q82" s="17">
        <v>2.3316168383127701E-2</v>
      </c>
      <c r="R82" s="17"/>
      <c r="S82" s="17">
        <v>2.20161069705219E-2</v>
      </c>
      <c r="T82" s="17">
        <v>1.8406712800732E-2</v>
      </c>
      <c r="U82" s="17">
        <v>1.2873784919652799E-2</v>
      </c>
      <c r="V82" s="17">
        <v>2.5806742103482001E-2</v>
      </c>
      <c r="W82" s="17">
        <v>3.2175249539222399E-2</v>
      </c>
      <c r="X82" s="17">
        <v>2.60737376603009E-2</v>
      </c>
      <c r="Y82" s="17">
        <v>1.08944375177889E-2</v>
      </c>
      <c r="Z82" s="17">
        <v>2.07482332685495E-2</v>
      </c>
      <c r="AA82" s="17">
        <v>1.6307409466645901E-2</v>
      </c>
      <c r="AB82" s="17">
        <v>2.36205085534325E-2</v>
      </c>
      <c r="AC82" s="17">
        <v>3.2068214274357403E-2</v>
      </c>
      <c r="AD82" s="17">
        <v>0</v>
      </c>
      <c r="AE82" s="17"/>
      <c r="AF82" s="17">
        <v>1.55852295813177E-2</v>
      </c>
      <c r="AG82" s="17">
        <v>1.7081829859262401E-2</v>
      </c>
      <c r="AH82" s="17">
        <v>2.3205282169991199E-2</v>
      </c>
      <c r="AI82" s="17">
        <v>4.1143610939708503E-2</v>
      </c>
      <c r="AJ82" s="17">
        <v>1.37599470670287E-2</v>
      </c>
      <c r="AK82" s="17">
        <v>0</v>
      </c>
      <c r="AL82" s="17"/>
      <c r="AM82" s="17">
        <v>2.5812011635927602E-2</v>
      </c>
      <c r="AN82" s="17">
        <v>1.64555656625304E-2</v>
      </c>
      <c r="AO82" s="17">
        <v>2.72366885607934E-2</v>
      </c>
      <c r="AP82" s="17">
        <v>1.55192231202642E-2</v>
      </c>
      <c r="AQ82" s="17">
        <v>0</v>
      </c>
      <c r="AR82" s="17"/>
      <c r="AS82" s="17">
        <v>1.07905565446909E-2</v>
      </c>
      <c r="AT82" s="17">
        <v>4.1266825875400502E-2</v>
      </c>
      <c r="AU82" s="17"/>
      <c r="AV82" s="17">
        <v>1.5620127757778801E-2</v>
      </c>
      <c r="AW82" s="17">
        <v>4.6348273293950901E-2</v>
      </c>
      <c r="AX82" s="17"/>
      <c r="AY82" s="17">
        <v>0</v>
      </c>
      <c r="AZ82" s="17">
        <v>0</v>
      </c>
      <c r="BA82" s="17">
        <v>0.21706116406856901</v>
      </c>
      <c r="BB82" s="17"/>
      <c r="BC82" s="17">
        <v>1.1657734364984899E-2</v>
      </c>
      <c r="BD82" s="17">
        <v>2.4600599175532999E-2</v>
      </c>
      <c r="BE82" s="17">
        <v>3.91286969876379E-2</v>
      </c>
      <c r="BF82" s="17"/>
      <c r="BG82" s="17">
        <v>2.8719319618875801E-2</v>
      </c>
      <c r="BH82" s="17">
        <v>1.7325583200935999E-2</v>
      </c>
      <c r="BI82" s="17"/>
      <c r="BJ82" s="17">
        <v>1.19909001122063E-2</v>
      </c>
      <c r="BK82" s="17">
        <v>2.3941292918194301E-2</v>
      </c>
      <c r="BL82" s="17"/>
      <c r="BM82" s="17">
        <v>1.8270390958262401E-2</v>
      </c>
      <c r="BN82" s="17">
        <v>1.0398888524527999E-2</v>
      </c>
      <c r="BO82" s="17">
        <v>3.73150740477756E-2</v>
      </c>
      <c r="BP82" s="17">
        <v>5.9678017854273097E-2</v>
      </c>
      <c r="BQ82" s="17">
        <v>0</v>
      </c>
      <c r="BR82" s="17">
        <v>2.0224163530120898E-2</v>
      </c>
      <c r="BS82" s="17">
        <v>3.5784928508577299E-2</v>
      </c>
      <c r="BT82" s="17"/>
      <c r="BU82" s="17">
        <v>3.0466453265689902E-2</v>
      </c>
      <c r="BV82" s="17">
        <v>1.18394325063558E-2</v>
      </c>
      <c r="BW82" s="17"/>
      <c r="BX82" s="17">
        <v>1.8230512152735901E-2</v>
      </c>
      <c r="BY82" s="17">
        <v>2.81917392856363E-2</v>
      </c>
      <c r="BZ82" s="17">
        <v>9.6409785934497699E-3</v>
      </c>
      <c r="CA82" s="17">
        <v>1.87548045452209E-2</v>
      </c>
    </row>
    <row r="83" spans="2:79" x14ac:dyDescent="0.3">
      <c r="B83" t="s">
        <v>110</v>
      </c>
      <c r="C83" s="17">
        <v>8.6410793407403399E-3</v>
      </c>
      <c r="D83" s="17">
        <v>9.7121111082651805E-3</v>
      </c>
      <c r="E83" s="17">
        <v>7.6389480302657201E-3</v>
      </c>
      <c r="F83" s="17"/>
      <c r="G83" s="17">
        <v>6.7603485198354596E-3</v>
      </c>
      <c r="H83" s="17">
        <v>2.00487566950442E-2</v>
      </c>
      <c r="I83" s="17">
        <v>1.1356461349031399E-2</v>
      </c>
      <c r="J83" s="17">
        <v>1.0605943541262101E-2</v>
      </c>
      <c r="K83" s="17">
        <v>3.9486205403949197E-3</v>
      </c>
      <c r="L83" s="17">
        <v>0</v>
      </c>
      <c r="M83" s="17"/>
      <c r="N83" s="17">
        <v>1.02255150503583E-2</v>
      </c>
      <c r="O83" s="17">
        <v>1.1106498132803001E-2</v>
      </c>
      <c r="P83" s="17">
        <v>7.1723267130619599E-3</v>
      </c>
      <c r="Q83" s="17">
        <v>5.8999857811342302E-3</v>
      </c>
      <c r="R83" s="17"/>
      <c r="S83" s="17">
        <v>6.7374092358309604E-3</v>
      </c>
      <c r="T83" s="17">
        <v>1.46102066371577E-2</v>
      </c>
      <c r="U83" s="17">
        <v>6.6062253529500297E-3</v>
      </c>
      <c r="V83" s="17">
        <v>5.6035879661314901E-3</v>
      </c>
      <c r="W83" s="17">
        <v>1.30705700930782E-2</v>
      </c>
      <c r="X83" s="17">
        <v>4.5769963054621103E-3</v>
      </c>
      <c r="Y83" s="17">
        <v>5.6642997281148699E-3</v>
      </c>
      <c r="Z83" s="17">
        <v>8.9019981906520492E-3</v>
      </c>
      <c r="AA83" s="17">
        <v>4.0212811310386901E-3</v>
      </c>
      <c r="AB83" s="17">
        <v>2.4309418064421801E-2</v>
      </c>
      <c r="AC83" s="17">
        <v>0</v>
      </c>
      <c r="AD83" s="17">
        <v>0</v>
      </c>
      <c r="AE83" s="17"/>
      <c r="AF83" s="17">
        <v>1.3835460199045101E-2</v>
      </c>
      <c r="AG83" s="17">
        <v>3.5769384408498102E-3</v>
      </c>
      <c r="AH83" s="17">
        <v>7.4770255842454697E-3</v>
      </c>
      <c r="AI83" s="17">
        <v>1.0681851609945101E-2</v>
      </c>
      <c r="AJ83" s="17">
        <v>1.21390852961306E-2</v>
      </c>
      <c r="AK83" s="17">
        <v>0</v>
      </c>
      <c r="AL83" s="17"/>
      <c r="AM83" s="17">
        <v>3.9316202780731099E-3</v>
      </c>
      <c r="AN83" s="17">
        <v>1.33730516414199E-2</v>
      </c>
      <c r="AO83" s="17">
        <v>7.7380242656226901E-3</v>
      </c>
      <c r="AP83" s="17">
        <v>1.2613491936939499E-2</v>
      </c>
      <c r="AQ83" s="17">
        <v>0</v>
      </c>
      <c r="AR83" s="17"/>
      <c r="AS83" s="17">
        <v>1.0366491596427E-2</v>
      </c>
      <c r="AT83" s="17">
        <v>3.9476404907686502E-3</v>
      </c>
      <c r="AU83" s="17"/>
      <c r="AV83" s="17">
        <v>6.6925077290122398E-3</v>
      </c>
      <c r="AW83" s="17">
        <v>7.1527759737064203E-3</v>
      </c>
      <c r="AX83" s="17"/>
      <c r="AY83" s="17">
        <v>0</v>
      </c>
      <c r="AZ83" s="17">
        <v>0</v>
      </c>
      <c r="BA83" s="17">
        <v>0</v>
      </c>
      <c r="BB83" s="17"/>
      <c r="BC83" s="17">
        <v>8.5607909966707706E-3</v>
      </c>
      <c r="BD83" s="17">
        <v>8.4154743359516407E-3</v>
      </c>
      <c r="BE83" s="17">
        <v>4.63979564586343E-3</v>
      </c>
      <c r="BF83" s="17"/>
      <c r="BG83" s="17">
        <v>6.7099891146620797E-3</v>
      </c>
      <c r="BH83" s="17">
        <v>9.7169232598951806E-3</v>
      </c>
      <c r="BI83" s="17"/>
      <c r="BJ83" s="17">
        <v>5.8638618184119803E-3</v>
      </c>
      <c r="BK83" s="17">
        <v>9.7480265160147898E-3</v>
      </c>
      <c r="BL83" s="17"/>
      <c r="BM83" s="17">
        <v>9.20131801600663E-3</v>
      </c>
      <c r="BN83" s="17">
        <v>3.373794544671E-3</v>
      </c>
      <c r="BO83" s="17">
        <v>0</v>
      </c>
      <c r="BP83" s="17">
        <v>2.96480545618601E-2</v>
      </c>
      <c r="BQ83" s="17">
        <v>3.0697909046562801E-2</v>
      </c>
      <c r="BR83" s="17">
        <v>1.7231693825614999E-3</v>
      </c>
      <c r="BS83" s="17">
        <v>1.49215323868162E-2</v>
      </c>
      <c r="BT83" s="17"/>
      <c r="BU83" s="17">
        <v>0</v>
      </c>
      <c r="BV83" s="17">
        <v>1.7783775009033099E-2</v>
      </c>
      <c r="BW83" s="17"/>
      <c r="BX83" s="17">
        <v>6.8652767852166799E-3</v>
      </c>
      <c r="BY83" s="17">
        <v>6.2909628605743503E-3</v>
      </c>
      <c r="BZ83" s="17">
        <v>1.32216662271197E-2</v>
      </c>
      <c r="CA83" s="17">
        <v>7.7625481151384901E-3</v>
      </c>
    </row>
    <row r="84" spans="2:79" x14ac:dyDescent="0.3">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row>
    <row r="85" spans="2:79" x14ac:dyDescent="0.3">
      <c r="B85" s="6" t="s">
        <v>134</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row>
    <row r="86" spans="2:79" x14ac:dyDescent="0.3">
      <c r="B86" s="24" t="s">
        <v>98</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row>
    <row r="87" spans="2:79" x14ac:dyDescent="0.3">
      <c r="B87" t="s">
        <v>132</v>
      </c>
      <c r="C87" s="17">
        <v>0.766127719970363</v>
      </c>
      <c r="D87" s="17">
        <v>0.74975210415233895</v>
      </c>
      <c r="E87" s="17">
        <v>0.78094878045431104</v>
      </c>
      <c r="F87" s="17"/>
      <c r="G87" s="17">
        <v>0.81054237156545805</v>
      </c>
      <c r="H87" s="17">
        <v>0.82291709315557104</v>
      </c>
      <c r="I87" s="17">
        <v>0.81082679100962896</v>
      </c>
      <c r="J87" s="17">
        <v>0.77081338105320796</v>
      </c>
      <c r="K87" s="17">
        <v>0.78030257487713295</v>
      </c>
      <c r="L87" s="17">
        <v>0.64105459254003205</v>
      </c>
      <c r="M87" s="17"/>
      <c r="N87" s="17">
        <v>0.77258164157352904</v>
      </c>
      <c r="O87" s="17">
        <v>0.75853771531173497</v>
      </c>
      <c r="P87" s="17">
        <v>0.75138584169248901</v>
      </c>
      <c r="Q87" s="17">
        <v>0.77746886525519798</v>
      </c>
      <c r="R87" s="17"/>
      <c r="S87" s="17">
        <v>0.81799116405040095</v>
      </c>
      <c r="T87" s="17">
        <v>0.702873676849465</v>
      </c>
      <c r="U87" s="17">
        <v>0.74595335442443</v>
      </c>
      <c r="V87" s="17">
        <v>0.71346471668963896</v>
      </c>
      <c r="W87" s="17">
        <v>0.76798732536090797</v>
      </c>
      <c r="X87" s="17">
        <v>0.77944322952921896</v>
      </c>
      <c r="Y87" s="17">
        <v>0.75245226037674795</v>
      </c>
      <c r="Z87" s="17">
        <v>0.72768569509383096</v>
      </c>
      <c r="AA87" s="17">
        <v>0.79672864041305602</v>
      </c>
      <c r="AB87" s="17">
        <v>0.80085333613944798</v>
      </c>
      <c r="AC87" s="17">
        <v>0.73284010712832504</v>
      </c>
      <c r="AD87" s="17">
        <v>0.89335396535782197</v>
      </c>
      <c r="AE87" s="17"/>
      <c r="AF87" s="17">
        <v>0.84020750672419797</v>
      </c>
      <c r="AG87" s="17">
        <v>0.75502133990264797</v>
      </c>
      <c r="AH87" s="17">
        <v>0.77057253126721703</v>
      </c>
      <c r="AI87" s="17">
        <v>0.72676091883043203</v>
      </c>
      <c r="AJ87" s="17">
        <v>0.70399729770098296</v>
      </c>
      <c r="AK87" s="17">
        <v>0.73965956261318599</v>
      </c>
      <c r="AL87" s="17"/>
      <c r="AM87" s="17">
        <v>0.764053214712484</v>
      </c>
      <c r="AN87" s="17">
        <v>0.73647056909017405</v>
      </c>
      <c r="AO87" s="17">
        <v>0.78523695185331699</v>
      </c>
      <c r="AP87" s="17">
        <v>0.82755802354525299</v>
      </c>
      <c r="AQ87" s="17">
        <v>0.85263648281690596</v>
      </c>
      <c r="AR87" s="17"/>
      <c r="AS87" s="17">
        <v>0.73675385687501105</v>
      </c>
      <c r="AT87" s="17">
        <v>0.85438059200219096</v>
      </c>
      <c r="AU87" s="17"/>
      <c r="AV87" s="17">
        <v>0.74007428100587802</v>
      </c>
      <c r="AW87" s="17">
        <v>0.84094564715881504</v>
      </c>
      <c r="AX87" s="17"/>
      <c r="AY87" s="17">
        <v>0.77061468103971897</v>
      </c>
      <c r="AZ87" s="17">
        <v>0.75461559287212898</v>
      </c>
      <c r="BA87" s="17">
        <v>0.82108775853168503</v>
      </c>
      <c r="BB87" s="17"/>
      <c r="BC87" s="17">
        <v>0.74718163903726598</v>
      </c>
      <c r="BD87" s="17">
        <v>0.73626202270802898</v>
      </c>
      <c r="BE87" s="17">
        <v>0.85140347019628004</v>
      </c>
      <c r="BF87" s="17"/>
      <c r="BG87" s="17">
        <v>0.78058514938460999</v>
      </c>
      <c r="BH87" s="17">
        <v>0.765200200898566</v>
      </c>
      <c r="BI87" s="17"/>
      <c r="BJ87" s="17">
        <v>0.82496049824891504</v>
      </c>
      <c r="BK87" s="17">
        <v>0.74832591814245097</v>
      </c>
      <c r="BL87" s="17"/>
      <c r="BM87" s="17">
        <v>0.80097907341054997</v>
      </c>
      <c r="BN87" s="17">
        <v>0.76748757216662999</v>
      </c>
      <c r="BO87" s="17">
        <v>0.749035842376506</v>
      </c>
      <c r="BP87" s="17">
        <v>0.80766352736185398</v>
      </c>
      <c r="BQ87" s="17">
        <v>0.75912794017543395</v>
      </c>
      <c r="BR87" s="17">
        <v>0.66041325437684495</v>
      </c>
      <c r="BS87" s="17">
        <v>0.84720309558937301</v>
      </c>
      <c r="BT87" s="17"/>
      <c r="BU87" s="17">
        <v>0.84329997854230299</v>
      </c>
      <c r="BV87" s="17">
        <v>0.86210518029024596</v>
      </c>
      <c r="BW87" s="17"/>
      <c r="BX87" s="17">
        <v>0.78758445783064401</v>
      </c>
      <c r="BY87" s="17">
        <v>0.78371835870950302</v>
      </c>
      <c r="BZ87" s="17">
        <v>0.81176093749331901</v>
      </c>
      <c r="CA87" s="17">
        <v>0.751999813883095</v>
      </c>
    </row>
    <row r="88" spans="2:79" x14ac:dyDescent="0.3">
      <c r="B88" t="s">
        <v>133</v>
      </c>
      <c r="C88" s="17">
        <v>0.21435414525393501</v>
      </c>
      <c r="D88" s="17">
        <v>0.23178592702085499</v>
      </c>
      <c r="E88" s="17">
        <v>0.19840678079625401</v>
      </c>
      <c r="F88" s="17"/>
      <c r="G88" s="17">
        <v>0.14777409139150999</v>
      </c>
      <c r="H88" s="17">
        <v>0.16597365742691</v>
      </c>
      <c r="I88" s="17">
        <v>0.165297984522842</v>
      </c>
      <c r="J88" s="17">
        <v>0.20403689754236901</v>
      </c>
      <c r="K88" s="17">
        <v>0.212697222314399</v>
      </c>
      <c r="L88" s="17">
        <v>0.34701402188212399</v>
      </c>
      <c r="M88" s="17"/>
      <c r="N88" s="17">
        <v>0.21431395413728099</v>
      </c>
      <c r="O88" s="17">
        <v>0.22156800037226099</v>
      </c>
      <c r="P88" s="17">
        <v>0.22850705264021001</v>
      </c>
      <c r="Q88" s="17">
        <v>0.196446918233108</v>
      </c>
      <c r="R88" s="17"/>
      <c r="S88" s="17">
        <v>0.17149466315549799</v>
      </c>
      <c r="T88" s="17">
        <v>0.28012444510482898</v>
      </c>
      <c r="U88" s="17">
        <v>0.235717128722256</v>
      </c>
      <c r="V88" s="17">
        <v>0.26969533664049</v>
      </c>
      <c r="W88" s="17">
        <v>0.20452335238507099</v>
      </c>
      <c r="X88" s="17">
        <v>0.198211969594766</v>
      </c>
      <c r="Y88" s="17">
        <v>0.23552482056542001</v>
      </c>
      <c r="Z88" s="17">
        <v>0.26211654406698298</v>
      </c>
      <c r="AA88" s="17">
        <v>0.18310364785974001</v>
      </c>
      <c r="AB88" s="17">
        <v>0.17040983049755801</v>
      </c>
      <c r="AC88" s="17">
        <v>0.22444507489900001</v>
      </c>
      <c r="AD88" s="17">
        <v>8.6718625455860898E-2</v>
      </c>
      <c r="AE88" s="17"/>
      <c r="AF88" s="17">
        <v>0.14416617724098199</v>
      </c>
      <c r="AG88" s="17">
        <v>0.22455445764840801</v>
      </c>
      <c r="AH88" s="17">
        <v>0.201498664611926</v>
      </c>
      <c r="AI88" s="17">
        <v>0.25975400671216797</v>
      </c>
      <c r="AJ88" s="17">
        <v>0.274401327004962</v>
      </c>
      <c r="AK88" s="17">
        <v>0.23266763940514601</v>
      </c>
      <c r="AL88" s="17"/>
      <c r="AM88" s="17">
        <v>0.22078770057017699</v>
      </c>
      <c r="AN88" s="17">
        <v>0.23717068389510901</v>
      </c>
      <c r="AO88" s="17">
        <v>0.19850947220703399</v>
      </c>
      <c r="AP88" s="17">
        <v>0.164644967027572</v>
      </c>
      <c r="AQ88" s="17">
        <v>0.108155617904584</v>
      </c>
      <c r="AR88" s="17"/>
      <c r="AS88" s="17">
        <v>0.25222335018660202</v>
      </c>
      <c r="AT88" s="17">
        <v>0.120257899338719</v>
      </c>
      <c r="AU88" s="17"/>
      <c r="AV88" s="17">
        <v>0.24898768065547</v>
      </c>
      <c r="AW88" s="17">
        <v>0.14234534585383701</v>
      </c>
      <c r="AX88" s="17"/>
      <c r="AY88" s="17">
        <v>0.20818745057419</v>
      </c>
      <c r="AZ88" s="17">
        <v>0.22335368941794201</v>
      </c>
      <c r="BA88" s="17">
        <v>0.178912241468315</v>
      </c>
      <c r="BB88" s="17"/>
      <c r="BC88" s="17">
        <v>0.23288632470864501</v>
      </c>
      <c r="BD88" s="17">
        <v>0.234990918358954</v>
      </c>
      <c r="BE88" s="17">
        <v>0.14398115741454501</v>
      </c>
      <c r="BF88" s="17"/>
      <c r="BG88" s="17">
        <v>0.19715703059478801</v>
      </c>
      <c r="BH88" s="17">
        <v>0.223603365439354</v>
      </c>
      <c r="BI88" s="17"/>
      <c r="BJ88" s="17">
        <v>0.158077342818328</v>
      </c>
      <c r="BK88" s="17">
        <v>0.23348003160981401</v>
      </c>
      <c r="BL88" s="17"/>
      <c r="BM88" s="17">
        <v>0.18273408528355101</v>
      </c>
      <c r="BN88" s="17">
        <v>0.20401010423980201</v>
      </c>
      <c r="BO88" s="17">
        <v>0.16615293943929599</v>
      </c>
      <c r="BP88" s="17">
        <v>0.19233647263814599</v>
      </c>
      <c r="BQ88" s="17">
        <v>0.20739627997344201</v>
      </c>
      <c r="BR88" s="17">
        <v>0.33462792362557298</v>
      </c>
      <c r="BS88" s="17">
        <v>0.13088395442140299</v>
      </c>
      <c r="BT88" s="17"/>
      <c r="BU88" s="17">
        <v>0.15670002145769699</v>
      </c>
      <c r="BV88" s="17">
        <v>0.13789481970975401</v>
      </c>
      <c r="BW88" s="17"/>
      <c r="BX88" s="17">
        <v>0.191870900325156</v>
      </c>
      <c r="BY88" s="17">
        <v>0.20196429861682999</v>
      </c>
      <c r="BZ88" s="17">
        <v>0.176840367931378</v>
      </c>
      <c r="CA88" s="17">
        <v>0.23372380595098799</v>
      </c>
    </row>
    <row r="89" spans="2:79" x14ac:dyDescent="0.3">
      <c r="B89" t="s">
        <v>110</v>
      </c>
      <c r="C89" s="17">
        <v>1.95181347757011E-2</v>
      </c>
      <c r="D89" s="17">
        <v>1.8461968826806101E-2</v>
      </c>
      <c r="E89" s="17">
        <v>2.06444387494348E-2</v>
      </c>
      <c r="F89" s="17"/>
      <c r="G89" s="17">
        <v>4.1683537043031502E-2</v>
      </c>
      <c r="H89" s="17">
        <v>1.1109249417519401E-2</v>
      </c>
      <c r="I89" s="17">
        <v>2.38752244675298E-2</v>
      </c>
      <c r="J89" s="17">
        <v>2.5149721404422801E-2</v>
      </c>
      <c r="K89" s="17">
        <v>7.0002028084678296E-3</v>
      </c>
      <c r="L89" s="17">
        <v>1.1931385577843999E-2</v>
      </c>
      <c r="M89" s="17"/>
      <c r="N89" s="17">
        <v>1.3104404289189501E-2</v>
      </c>
      <c r="O89" s="17">
        <v>1.9894284316003499E-2</v>
      </c>
      <c r="P89" s="17">
        <v>2.01071056673011E-2</v>
      </c>
      <c r="Q89" s="17">
        <v>2.6084216511693702E-2</v>
      </c>
      <c r="R89" s="17"/>
      <c r="S89" s="17">
        <v>1.05141727941014E-2</v>
      </c>
      <c r="T89" s="17">
        <v>1.7001878045705701E-2</v>
      </c>
      <c r="U89" s="17">
        <v>1.8329516853314201E-2</v>
      </c>
      <c r="V89" s="17">
        <v>1.6839946669871E-2</v>
      </c>
      <c r="W89" s="17">
        <v>2.7489322254020902E-2</v>
      </c>
      <c r="X89" s="17">
        <v>2.2344800876014401E-2</v>
      </c>
      <c r="Y89" s="17">
        <v>1.20229190578318E-2</v>
      </c>
      <c r="Z89" s="17">
        <v>1.01977608391859E-2</v>
      </c>
      <c r="AA89" s="17">
        <v>2.0167711727203701E-2</v>
      </c>
      <c r="AB89" s="17">
        <v>2.87368333629941E-2</v>
      </c>
      <c r="AC89" s="17">
        <v>4.2714817972675102E-2</v>
      </c>
      <c r="AD89" s="17">
        <v>1.9927409186316799E-2</v>
      </c>
      <c r="AE89" s="17"/>
      <c r="AF89" s="17">
        <v>1.5626316034820099E-2</v>
      </c>
      <c r="AG89" s="17">
        <v>2.04242024489442E-2</v>
      </c>
      <c r="AH89" s="17">
        <v>2.7928804120856701E-2</v>
      </c>
      <c r="AI89" s="17">
        <v>1.34850744574007E-2</v>
      </c>
      <c r="AJ89" s="17">
        <v>2.16013752940547E-2</v>
      </c>
      <c r="AK89" s="17">
        <v>2.7672797981668201E-2</v>
      </c>
      <c r="AL89" s="17"/>
      <c r="AM89" s="17">
        <v>1.5159084717339E-2</v>
      </c>
      <c r="AN89" s="17">
        <v>2.6358747014717299E-2</v>
      </c>
      <c r="AO89" s="17">
        <v>1.62535759396489E-2</v>
      </c>
      <c r="AP89" s="17">
        <v>7.7970094271752896E-3</v>
      </c>
      <c r="AQ89" s="17">
        <v>3.9207899278509303E-2</v>
      </c>
      <c r="AR89" s="17"/>
      <c r="AS89" s="17">
        <v>1.1022792938386899E-2</v>
      </c>
      <c r="AT89" s="17">
        <v>2.53615086590901E-2</v>
      </c>
      <c r="AU89" s="17"/>
      <c r="AV89" s="17">
        <v>1.09380383386523E-2</v>
      </c>
      <c r="AW89" s="17">
        <v>1.6709006987347199E-2</v>
      </c>
      <c r="AX89" s="17"/>
      <c r="AY89" s="17">
        <v>2.11978683860914E-2</v>
      </c>
      <c r="AZ89" s="17">
        <v>2.2030717709929201E-2</v>
      </c>
      <c r="BA89" s="17">
        <v>0</v>
      </c>
      <c r="BB89" s="17"/>
      <c r="BC89" s="17">
        <v>1.9932036254088899E-2</v>
      </c>
      <c r="BD89" s="17">
        <v>2.8747058933016802E-2</v>
      </c>
      <c r="BE89" s="17">
        <v>4.61537238917445E-3</v>
      </c>
      <c r="BF89" s="17"/>
      <c r="BG89" s="17">
        <v>2.2257820020602202E-2</v>
      </c>
      <c r="BH89" s="17">
        <v>1.1196433662080001E-2</v>
      </c>
      <c r="BI89" s="17"/>
      <c r="BJ89" s="17">
        <v>1.6962158932757501E-2</v>
      </c>
      <c r="BK89" s="17">
        <v>1.8194050247734898E-2</v>
      </c>
      <c r="BL89" s="17"/>
      <c r="BM89" s="17">
        <v>1.6286841305899601E-2</v>
      </c>
      <c r="BN89" s="17">
        <v>2.8502323593567899E-2</v>
      </c>
      <c r="BO89" s="17">
        <v>8.4811218184198206E-2</v>
      </c>
      <c r="BP89" s="17">
        <v>0</v>
      </c>
      <c r="BQ89" s="17">
        <v>3.3475779851124002E-2</v>
      </c>
      <c r="BR89" s="17">
        <v>4.9588219975820504E-3</v>
      </c>
      <c r="BS89" s="17">
        <v>2.19129499892231E-2</v>
      </c>
      <c r="BT89" s="17"/>
      <c r="BU89" s="17">
        <v>0</v>
      </c>
      <c r="BV89" s="17">
        <v>0</v>
      </c>
      <c r="BW89" s="17"/>
      <c r="BX89" s="17">
        <v>2.0544641844199699E-2</v>
      </c>
      <c r="BY89" s="17">
        <v>1.4317342673666101E-2</v>
      </c>
      <c r="BZ89" s="17">
        <v>1.13986945753032E-2</v>
      </c>
      <c r="CA89" s="17">
        <v>1.42763801659169E-2</v>
      </c>
    </row>
    <row r="90" spans="2:79" x14ac:dyDescent="0.3">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row>
    <row r="91" spans="2:79" x14ac:dyDescent="0.3">
      <c r="B91" s="6" t="s">
        <v>140</v>
      </c>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row>
    <row r="92" spans="2:79" x14ac:dyDescent="0.3">
      <c r="B92" s="24" t="s">
        <v>98</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row>
    <row r="93" spans="2:79" x14ac:dyDescent="0.3">
      <c r="B93" t="s">
        <v>135</v>
      </c>
      <c r="C93" s="17">
        <v>4.9793913741502799E-2</v>
      </c>
      <c r="D93" s="17">
        <v>5.2793220426253597E-2</v>
      </c>
      <c r="E93" s="17">
        <v>4.71136028480807E-2</v>
      </c>
      <c r="F93" s="17"/>
      <c r="G93" s="17">
        <v>0.103935225707286</v>
      </c>
      <c r="H93" s="17">
        <v>0.101820504667716</v>
      </c>
      <c r="I93" s="17">
        <v>3.40983520083495E-2</v>
      </c>
      <c r="J93" s="17">
        <v>1.904055578579E-2</v>
      </c>
      <c r="K93" s="17">
        <v>4.2400492886498803E-2</v>
      </c>
      <c r="L93" s="17">
        <v>1.42342249283043E-2</v>
      </c>
      <c r="M93" s="17"/>
      <c r="N93" s="17">
        <v>6.73255542326162E-2</v>
      </c>
      <c r="O93" s="17">
        <v>3.0151467100189101E-2</v>
      </c>
      <c r="P93" s="17">
        <v>5.17368996253929E-2</v>
      </c>
      <c r="Q93" s="17">
        <v>4.9119527090866498E-2</v>
      </c>
      <c r="R93" s="17"/>
      <c r="S93" s="17">
        <v>7.2033423762153007E-2</v>
      </c>
      <c r="T93" s="17">
        <v>5.7565957089585298E-2</v>
      </c>
      <c r="U93" s="17">
        <v>4.6305348108948E-2</v>
      </c>
      <c r="V93" s="17">
        <v>2.20271405880553E-2</v>
      </c>
      <c r="W93" s="17">
        <v>6.48985594860576E-3</v>
      </c>
      <c r="X93" s="17">
        <v>6.83451015300479E-2</v>
      </c>
      <c r="Y93" s="17">
        <v>3.39579122414298E-2</v>
      </c>
      <c r="Z93" s="17">
        <v>5.2126808880578697E-2</v>
      </c>
      <c r="AA93" s="17">
        <v>5.5847340678599103E-2</v>
      </c>
      <c r="AB93" s="17">
        <v>5.5785673424755801E-2</v>
      </c>
      <c r="AC93" s="17">
        <v>2.27628731557603E-2</v>
      </c>
      <c r="AD93" s="17">
        <v>9.5275365852527202E-2</v>
      </c>
      <c r="AE93" s="17"/>
      <c r="AF93" s="17">
        <v>9.3341632007482606E-2</v>
      </c>
      <c r="AG93" s="17">
        <v>3.5714322226401203E-2</v>
      </c>
      <c r="AH93" s="17">
        <v>4.3733191717438301E-2</v>
      </c>
      <c r="AI93" s="17">
        <v>3.3879731642305198E-2</v>
      </c>
      <c r="AJ93" s="17">
        <v>3.3627198131431099E-2</v>
      </c>
      <c r="AK93" s="17">
        <v>2.5907852805527699E-2</v>
      </c>
      <c r="AL93" s="17"/>
      <c r="AM93" s="17">
        <v>4.3220418903834303E-2</v>
      </c>
      <c r="AN93" s="17">
        <v>3.7787212478981501E-2</v>
      </c>
      <c r="AO93" s="17">
        <v>4.0348108183723697E-2</v>
      </c>
      <c r="AP93" s="17">
        <v>9.6290411386236993E-2</v>
      </c>
      <c r="AQ93" s="17">
        <v>0.114432652893545</v>
      </c>
      <c r="AR93" s="17"/>
      <c r="AS93" s="17">
        <v>5.91760522174073E-2</v>
      </c>
      <c r="AT93" s="17">
        <v>3.8773282156692603E-2</v>
      </c>
      <c r="AU93" s="17"/>
      <c r="AV93" s="17">
        <v>5.5480174041654298E-2</v>
      </c>
      <c r="AW93" s="17">
        <v>4.6059421053839901E-2</v>
      </c>
      <c r="AX93" s="17"/>
      <c r="AY93" s="17">
        <v>4.6853364925343602E-2</v>
      </c>
      <c r="AZ93" s="17">
        <v>5.0503194588362901E-2</v>
      </c>
      <c r="BA93" s="17">
        <v>4.9044441851696097E-2</v>
      </c>
      <c r="BB93" s="17"/>
      <c r="BC93" s="17">
        <v>4.37842705513607E-2</v>
      </c>
      <c r="BD93" s="17">
        <v>4.93505689621829E-2</v>
      </c>
      <c r="BE93" s="17">
        <v>6.7856184746600295E-2</v>
      </c>
      <c r="BF93" s="17"/>
      <c r="BG93" s="17">
        <v>4.1196547314265503E-2</v>
      </c>
      <c r="BH93" s="17">
        <v>5.4255193660196203E-2</v>
      </c>
      <c r="BI93" s="17"/>
      <c r="BJ93" s="17">
        <v>7.5389605008927593E-2</v>
      </c>
      <c r="BK93" s="17">
        <v>4.1987189212107798E-2</v>
      </c>
      <c r="BL93" s="17"/>
      <c r="BM93" s="17">
        <v>6.9222099373792506E-2</v>
      </c>
      <c r="BN93" s="17">
        <v>3.9021400800634203E-2</v>
      </c>
      <c r="BO93" s="17">
        <v>2.60768561039222E-2</v>
      </c>
      <c r="BP93" s="17">
        <v>9.9749395906966798E-2</v>
      </c>
      <c r="BQ93" s="17">
        <v>2.0470605706646699E-2</v>
      </c>
      <c r="BR93" s="17">
        <v>1.2224809516492401E-2</v>
      </c>
      <c r="BS93" s="17">
        <v>6.5639873518827496E-2</v>
      </c>
      <c r="BT93" s="17"/>
      <c r="BU93" s="17">
        <v>8.4975470753531998E-2</v>
      </c>
      <c r="BV93" s="17">
        <v>0.11717130065357401</v>
      </c>
      <c r="BW93" s="17"/>
      <c r="BX93" s="17">
        <v>3.4305286620067099E-2</v>
      </c>
      <c r="BY93" s="17">
        <v>6.6424555288886494E-2</v>
      </c>
      <c r="BZ93" s="17">
        <v>7.7563991394568099E-2</v>
      </c>
      <c r="CA93" s="17">
        <v>8.2627233722105606E-2</v>
      </c>
    </row>
    <row r="94" spans="2:79" x14ac:dyDescent="0.3">
      <c r="B94" t="s">
        <v>136</v>
      </c>
      <c r="C94" s="17">
        <v>0.18396559270122101</v>
      </c>
      <c r="D94" s="17">
        <v>0.194316243682428</v>
      </c>
      <c r="E94" s="17">
        <v>0.17285642054508801</v>
      </c>
      <c r="F94" s="17"/>
      <c r="G94" s="17">
        <v>0.218820265861291</v>
      </c>
      <c r="H94" s="17">
        <v>0.25133848101412698</v>
      </c>
      <c r="I94" s="17">
        <v>0.20098666213294999</v>
      </c>
      <c r="J94" s="17">
        <v>0.11607768231810101</v>
      </c>
      <c r="K94" s="17">
        <v>0.13310365286717099</v>
      </c>
      <c r="L94" s="17">
        <v>0.18142156602795301</v>
      </c>
      <c r="M94" s="17"/>
      <c r="N94" s="17">
        <v>0.28497043237009301</v>
      </c>
      <c r="O94" s="17">
        <v>0.16695386990626099</v>
      </c>
      <c r="P94" s="17">
        <v>0.14545322192017299</v>
      </c>
      <c r="Q94" s="17">
        <v>0.12778553164961701</v>
      </c>
      <c r="R94" s="17"/>
      <c r="S94" s="17">
        <v>0.17571175087329099</v>
      </c>
      <c r="T94" s="17">
        <v>0.28884490386728201</v>
      </c>
      <c r="U94" s="17">
        <v>0.23387800189101601</v>
      </c>
      <c r="V94" s="17">
        <v>0.16101237634827401</v>
      </c>
      <c r="W94" s="17">
        <v>0.223289540787872</v>
      </c>
      <c r="X94" s="17">
        <v>0.13444237787785601</v>
      </c>
      <c r="Y94" s="17">
        <v>0.20308917720082301</v>
      </c>
      <c r="Z94" s="17">
        <v>9.9048490995674601E-2</v>
      </c>
      <c r="AA94" s="17">
        <v>0.13344889884962099</v>
      </c>
      <c r="AB94" s="17">
        <v>0.152380532393003</v>
      </c>
      <c r="AC94" s="17">
        <v>0.14236985606695601</v>
      </c>
      <c r="AD94" s="17">
        <v>0.172012074196465</v>
      </c>
      <c r="AE94" s="17"/>
      <c r="AF94" s="17">
        <v>0.19459749922473299</v>
      </c>
      <c r="AG94" s="17">
        <v>0.167930128752596</v>
      </c>
      <c r="AH94" s="17">
        <v>0.13725537468148299</v>
      </c>
      <c r="AI94" s="17">
        <v>0.208670441982345</v>
      </c>
      <c r="AJ94" s="17">
        <v>0.17398737161535499</v>
      </c>
      <c r="AK94" s="17">
        <v>0.26552931967796001</v>
      </c>
      <c r="AL94" s="17"/>
      <c r="AM94" s="17">
        <v>0.134688713825518</v>
      </c>
      <c r="AN94" s="17">
        <v>0.134269418933573</v>
      </c>
      <c r="AO94" s="17">
        <v>0.249674878738535</v>
      </c>
      <c r="AP94" s="17">
        <v>0.228128541275469</v>
      </c>
      <c r="AQ94" s="17">
        <v>0.313092262548744</v>
      </c>
      <c r="AR94" s="17"/>
      <c r="AS94" s="17">
        <v>0.205683724654661</v>
      </c>
      <c r="AT94" s="17">
        <v>0.169748419625849</v>
      </c>
      <c r="AU94" s="17"/>
      <c r="AV94" s="17">
        <v>0.20409483742161599</v>
      </c>
      <c r="AW94" s="17">
        <v>0.15525907908269401</v>
      </c>
      <c r="AX94" s="17"/>
      <c r="AY94" s="17">
        <v>0.171143676772778</v>
      </c>
      <c r="AZ94" s="17">
        <v>0.18614887814966399</v>
      </c>
      <c r="BA94" s="17">
        <v>0.20816147833186999</v>
      </c>
      <c r="BB94" s="17"/>
      <c r="BC94" s="17">
        <v>0.18393933269170501</v>
      </c>
      <c r="BD94" s="17">
        <v>0.17689964955259399</v>
      </c>
      <c r="BE94" s="17">
        <v>0.19047971455330501</v>
      </c>
      <c r="BF94" s="17"/>
      <c r="BG94" s="17">
        <v>0.178715964313305</v>
      </c>
      <c r="BH94" s="17">
        <v>0.18903966913888101</v>
      </c>
      <c r="BI94" s="17"/>
      <c r="BJ94" s="17">
        <v>0.26245051176138201</v>
      </c>
      <c r="BK94" s="17">
        <v>0.16225457224043399</v>
      </c>
      <c r="BL94" s="17"/>
      <c r="BM94" s="17">
        <v>0.21671389840909</v>
      </c>
      <c r="BN94" s="17">
        <v>0.13861478171838701</v>
      </c>
      <c r="BO94" s="17">
        <v>0.171156097584062</v>
      </c>
      <c r="BP94" s="17">
        <v>9.0717523876652106E-2</v>
      </c>
      <c r="BQ94" s="17">
        <v>0.13768118518179201</v>
      </c>
      <c r="BR94" s="17">
        <v>0.19814101355439601</v>
      </c>
      <c r="BS94" s="17">
        <v>0.134708247765263</v>
      </c>
      <c r="BT94" s="17"/>
      <c r="BU94" s="17">
        <v>0.18252272387435001</v>
      </c>
      <c r="BV94" s="17">
        <v>0.238723599233333</v>
      </c>
      <c r="BW94" s="17"/>
      <c r="BX94" s="17">
        <v>0.141006931411811</v>
      </c>
      <c r="BY94" s="17">
        <v>0.21104277830101001</v>
      </c>
      <c r="BZ94" s="17">
        <v>0.23271700552376401</v>
      </c>
      <c r="CA94" s="17">
        <v>0.23978943757700999</v>
      </c>
    </row>
    <row r="95" spans="2:79" x14ac:dyDescent="0.3">
      <c r="B95" t="s">
        <v>137</v>
      </c>
      <c r="C95" s="17">
        <v>0.41330298851665098</v>
      </c>
      <c r="D95" s="17">
        <v>0.42609957145645899</v>
      </c>
      <c r="E95" s="17">
        <v>0.40074862588996701</v>
      </c>
      <c r="F95" s="17"/>
      <c r="G95" s="17">
        <v>0.37288037004111602</v>
      </c>
      <c r="H95" s="17">
        <v>0.366856615430111</v>
      </c>
      <c r="I95" s="17">
        <v>0.39795452153476701</v>
      </c>
      <c r="J95" s="17">
        <v>0.45296325831675599</v>
      </c>
      <c r="K95" s="17">
        <v>0.40853379180561999</v>
      </c>
      <c r="L95" s="17">
        <v>0.46137148484062401</v>
      </c>
      <c r="M95" s="17"/>
      <c r="N95" s="17">
        <v>0.39240043415074899</v>
      </c>
      <c r="O95" s="17">
        <v>0.45569230952529599</v>
      </c>
      <c r="P95" s="17">
        <v>0.42698787516273001</v>
      </c>
      <c r="Q95" s="17">
        <v>0.37777433763210899</v>
      </c>
      <c r="R95" s="17"/>
      <c r="S95" s="17">
        <v>0.43532519295643202</v>
      </c>
      <c r="T95" s="17">
        <v>0.37684012690859697</v>
      </c>
      <c r="U95" s="17">
        <v>0.43995172261339999</v>
      </c>
      <c r="V95" s="17">
        <v>0.46640084856123298</v>
      </c>
      <c r="W95" s="17">
        <v>0.36122987326197298</v>
      </c>
      <c r="X95" s="17">
        <v>0.40590491169394699</v>
      </c>
      <c r="Y95" s="17">
        <v>0.42550983867509201</v>
      </c>
      <c r="Z95" s="17">
        <v>0.32108068859198602</v>
      </c>
      <c r="AA95" s="17">
        <v>0.448230469520144</v>
      </c>
      <c r="AB95" s="17">
        <v>0.38192914387465399</v>
      </c>
      <c r="AC95" s="17">
        <v>0.37433931986325603</v>
      </c>
      <c r="AD95" s="17">
        <v>0.50355633510810605</v>
      </c>
      <c r="AE95" s="17"/>
      <c r="AF95" s="17">
        <v>0.38628961572376003</v>
      </c>
      <c r="AG95" s="17">
        <v>0.45600454620544201</v>
      </c>
      <c r="AH95" s="17">
        <v>0.38974406066282002</v>
      </c>
      <c r="AI95" s="17">
        <v>0.41982897880708098</v>
      </c>
      <c r="AJ95" s="17">
        <v>0.37544983072988303</v>
      </c>
      <c r="AK95" s="17">
        <v>0.43531477714137501</v>
      </c>
      <c r="AL95" s="17"/>
      <c r="AM95" s="17">
        <v>0.42897147426502202</v>
      </c>
      <c r="AN95" s="17">
        <v>0.43042046495800601</v>
      </c>
      <c r="AO95" s="17">
        <v>0.40270582807075</v>
      </c>
      <c r="AP95" s="17">
        <v>0.40373580599014602</v>
      </c>
      <c r="AQ95" s="17">
        <v>0.30247204120193899</v>
      </c>
      <c r="AR95" s="17"/>
      <c r="AS95" s="17">
        <v>0.42944269957606102</v>
      </c>
      <c r="AT95" s="17">
        <v>0.33098000866043698</v>
      </c>
      <c r="AU95" s="17"/>
      <c r="AV95" s="17">
        <v>0.42413523578123202</v>
      </c>
      <c r="AW95" s="17">
        <v>0.360359137401431</v>
      </c>
      <c r="AX95" s="17"/>
      <c r="AY95" s="17">
        <v>0.36812229622725001</v>
      </c>
      <c r="AZ95" s="17">
        <v>0.43518867195473399</v>
      </c>
      <c r="BA95" s="17">
        <v>0.40685096369668899</v>
      </c>
      <c r="BB95" s="17"/>
      <c r="BC95" s="17">
        <v>0.40194334153669697</v>
      </c>
      <c r="BD95" s="17">
        <v>0.43623295107750398</v>
      </c>
      <c r="BE95" s="17">
        <v>0.42618576513564299</v>
      </c>
      <c r="BF95" s="17"/>
      <c r="BG95" s="17">
        <v>0.39918741302731803</v>
      </c>
      <c r="BH95" s="17">
        <v>0.421293272926546</v>
      </c>
      <c r="BI95" s="17"/>
      <c r="BJ95" s="17">
        <v>0.39147610781298797</v>
      </c>
      <c r="BK95" s="17">
        <v>0.420013275707182</v>
      </c>
      <c r="BL95" s="17"/>
      <c r="BM95" s="17">
        <v>0.39865712964588801</v>
      </c>
      <c r="BN95" s="17">
        <v>0.426082771546623</v>
      </c>
      <c r="BO95" s="17">
        <v>0.38311523693454502</v>
      </c>
      <c r="BP95" s="17">
        <v>0.37108362330482603</v>
      </c>
      <c r="BQ95" s="17">
        <v>0.49344649878868801</v>
      </c>
      <c r="BR95" s="17">
        <v>0.44620095556415001</v>
      </c>
      <c r="BS95" s="17">
        <v>0.371898944658204</v>
      </c>
      <c r="BT95" s="17"/>
      <c r="BU95" s="17">
        <v>0.44627426726181202</v>
      </c>
      <c r="BV95" s="17">
        <v>0.34688456224035003</v>
      </c>
      <c r="BW95" s="17"/>
      <c r="BX95" s="17">
        <v>0.41431177671257302</v>
      </c>
      <c r="BY95" s="17">
        <v>0.40849530012593499</v>
      </c>
      <c r="BZ95" s="17">
        <v>0.39582715097070698</v>
      </c>
      <c r="CA95" s="17">
        <v>0.433651029289646</v>
      </c>
    </row>
    <row r="96" spans="2:79" x14ac:dyDescent="0.3">
      <c r="B96" t="s">
        <v>138</v>
      </c>
      <c r="C96" s="17">
        <v>0.15844461313146199</v>
      </c>
      <c r="D96" s="17">
        <v>0.15801533460678599</v>
      </c>
      <c r="E96" s="17">
        <v>0.15964360764343499</v>
      </c>
      <c r="F96" s="17"/>
      <c r="G96" s="17">
        <v>0.164152315621413</v>
      </c>
      <c r="H96" s="17">
        <v>0.13097815593882201</v>
      </c>
      <c r="I96" s="17">
        <v>0.16699674724946501</v>
      </c>
      <c r="J96" s="17">
        <v>0.18580202513851701</v>
      </c>
      <c r="K96" s="17">
        <v>0.17553318130897799</v>
      </c>
      <c r="L96" s="17">
        <v>0.13639913862271499</v>
      </c>
      <c r="M96" s="17"/>
      <c r="N96" s="17">
        <v>0.120960161627771</v>
      </c>
      <c r="O96" s="17">
        <v>0.15801274782989899</v>
      </c>
      <c r="P96" s="17">
        <v>0.159126436478639</v>
      </c>
      <c r="Q96" s="17">
        <v>0.20161339061817601</v>
      </c>
      <c r="R96" s="17"/>
      <c r="S96" s="17">
        <v>0.13395410762327101</v>
      </c>
      <c r="T96" s="17">
        <v>0.101248080723638</v>
      </c>
      <c r="U96" s="17">
        <v>0.11491969630127</v>
      </c>
      <c r="V96" s="17">
        <v>0.123209366703769</v>
      </c>
      <c r="W96" s="17">
        <v>0.13404886813673</v>
      </c>
      <c r="X96" s="17">
        <v>0.11917729008509199</v>
      </c>
      <c r="Y96" s="17">
        <v>0.177277972134703</v>
      </c>
      <c r="Z96" s="17">
        <v>0.38555479580665503</v>
      </c>
      <c r="AA96" s="17">
        <v>0.18175194979763701</v>
      </c>
      <c r="AB96" s="17">
        <v>0.22162902447904001</v>
      </c>
      <c r="AC96" s="17">
        <v>0.24484077554782199</v>
      </c>
      <c r="AD96" s="17">
        <v>0.145541651812614</v>
      </c>
      <c r="AE96" s="17"/>
      <c r="AF96" s="17">
        <v>0.15943701557642201</v>
      </c>
      <c r="AG96" s="17">
        <v>0.15330287318976599</v>
      </c>
      <c r="AH96" s="17">
        <v>0.20698695775842599</v>
      </c>
      <c r="AI96" s="17">
        <v>0.14348890261883501</v>
      </c>
      <c r="AJ96" s="17">
        <v>0.14980588455713501</v>
      </c>
      <c r="AK96" s="17">
        <v>0.12604227477441199</v>
      </c>
      <c r="AL96" s="17"/>
      <c r="AM96" s="17">
        <v>0.15560196531067599</v>
      </c>
      <c r="AN96" s="17">
        <v>0.18765630927313801</v>
      </c>
      <c r="AO96" s="17">
        <v>0.15005846863556099</v>
      </c>
      <c r="AP96" s="17">
        <v>0.14404409356689499</v>
      </c>
      <c r="AQ96" s="17">
        <v>0.126858140702827</v>
      </c>
      <c r="AR96" s="17"/>
      <c r="AS96" s="17">
        <v>0.14153663144781201</v>
      </c>
      <c r="AT96" s="17">
        <v>0.20941069262539</v>
      </c>
      <c r="AU96" s="17"/>
      <c r="AV96" s="17">
        <v>0.13047494885199701</v>
      </c>
      <c r="AW96" s="17">
        <v>0.24114637202570999</v>
      </c>
      <c r="AX96" s="17"/>
      <c r="AY96" s="17">
        <v>0.15797708575318201</v>
      </c>
      <c r="AZ96" s="17">
        <v>0.15634883742032199</v>
      </c>
      <c r="BA96" s="17">
        <v>0.17680932206351599</v>
      </c>
      <c r="BB96" s="17"/>
      <c r="BC96" s="17">
        <v>0.161336498982148</v>
      </c>
      <c r="BD96" s="17">
        <v>0.14395304559616501</v>
      </c>
      <c r="BE96" s="17">
        <v>0.161525074919463</v>
      </c>
      <c r="BF96" s="17"/>
      <c r="BG96" s="17">
        <v>0.157686803835453</v>
      </c>
      <c r="BH96" s="17">
        <v>0.15747811341592799</v>
      </c>
      <c r="BI96" s="17"/>
      <c r="BJ96" s="17">
        <v>0.122079443619553</v>
      </c>
      <c r="BK96" s="17">
        <v>0.17244926086183199</v>
      </c>
      <c r="BL96" s="17"/>
      <c r="BM96" s="17">
        <v>0.14542199737949801</v>
      </c>
      <c r="BN96" s="17">
        <v>0.197490618372405</v>
      </c>
      <c r="BO96" s="17">
        <v>0.21186809104058599</v>
      </c>
      <c r="BP96" s="17">
        <v>0.19631070331570499</v>
      </c>
      <c r="BQ96" s="17">
        <v>0.16411166708587699</v>
      </c>
      <c r="BR96" s="17">
        <v>0.124474256296014</v>
      </c>
      <c r="BS96" s="17">
        <v>0.19249866486240799</v>
      </c>
      <c r="BT96" s="17"/>
      <c r="BU96" s="17">
        <v>0.172597832951952</v>
      </c>
      <c r="BV96" s="17">
        <v>0.17089504444252099</v>
      </c>
      <c r="BW96" s="17"/>
      <c r="BX96" s="17">
        <v>0.21481544190875701</v>
      </c>
      <c r="BY96" s="17">
        <v>0.15761518323403001</v>
      </c>
      <c r="BZ96" s="17">
        <v>0.15921717474847</v>
      </c>
      <c r="CA96" s="17">
        <v>0.114424811958016</v>
      </c>
    </row>
    <row r="97" spans="2:79" x14ac:dyDescent="0.3">
      <c r="B97" t="s">
        <v>139</v>
      </c>
      <c r="C97" s="17">
        <v>2.8927501710070299E-2</v>
      </c>
      <c r="D97" s="17">
        <v>2.9926869664286301E-2</v>
      </c>
      <c r="E97" s="17">
        <v>2.8095173797406801E-2</v>
      </c>
      <c r="F97" s="17"/>
      <c r="G97" s="17">
        <v>2.5661797755160001E-2</v>
      </c>
      <c r="H97" s="17">
        <v>3.47378217000687E-2</v>
      </c>
      <c r="I97" s="17">
        <v>3.4524357786334101E-2</v>
      </c>
      <c r="J97" s="17">
        <v>3.0556197428946601E-2</v>
      </c>
      <c r="K97" s="17">
        <v>4.0742648281203497E-2</v>
      </c>
      <c r="L97" s="17">
        <v>1.2601802794795201E-2</v>
      </c>
      <c r="M97" s="17"/>
      <c r="N97" s="17">
        <v>1.5647895348501899E-2</v>
      </c>
      <c r="O97" s="17">
        <v>3.05630856676334E-2</v>
      </c>
      <c r="P97" s="17">
        <v>3.7554045202558201E-2</v>
      </c>
      <c r="Q97" s="17">
        <v>3.4792776631210602E-2</v>
      </c>
      <c r="R97" s="17"/>
      <c r="S97" s="17">
        <v>3.3221182629778502E-2</v>
      </c>
      <c r="T97" s="17">
        <v>1.01767095735322E-2</v>
      </c>
      <c r="U97" s="17">
        <v>1.1050105862786999E-2</v>
      </c>
      <c r="V97" s="17">
        <v>2.4887752420768201E-2</v>
      </c>
      <c r="W97" s="17">
        <v>3.3776789898542797E-2</v>
      </c>
      <c r="X97" s="17">
        <v>3.4456634782997202E-2</v>
      </c>
      <c r="Y97" s="17">
        <v>1.66621578601341E-2</v>
      </c>
      <c r="Z97" s="17">
        <v>1.0808899445305199E-2</v>
      </c>
      <c r="AA97" s="17">
        <v>3.4712416344526098E-2</v>
      </c>
      <c r="AB97" s="17">
        <v>5.99294452878915E-2</v>
      </c>
      <c r="AC97" s="17">
        <v>6.7360548756149302E-2</v>
      </c>
      <c r="AD97" s="17">
        <v>0</v>
      </c>
      <c r="AE97" s="17"/>
      <c r="AF97" s="17">
        <v>3.9060985026892203E-2</v>
      </c>
      <c r="AG97" s="17">
        <v>1.9629686267788701E-2</v>
      </c>
      <c r="AH97" s="17">
        <v>3.1210288706659199E-2</v>
      </c>
      <c r="AI97" s="17">
        <v>2.3537416245520699E-2</v>
      </c>
      <c r="AJ97" s="17">
        <v>3.64928343639042E-2</v>
      </c>
      <c r="AK97" s="17">
        <v>2.7971883310462499E-2</v>
      </c>
      <c r="AL97" s="17"/>
      <c r="AM97" s="17">
        <v>2.9735244766008299E-2</v>
      </c>
      <c r="AN97" s="17">
        <v>3.2068403002518703E-2</v>
      </c>
      <c r="AO97" s="17">
        <v>2.4290762508436699E-2</v>
      </c>
      <c r="AP97" s="17">
        <v>2.0561188254903801E-2</v>
      </c>
      <c r="AQ97" s="17">
        <v>4.7506873980430797E-2</v>
      </c>
      <c r="AR97" s="17"/>
      <c r="AS97" s="17">
        <v>2.99097878841817E-2</v>
      </c>
      <c r="AT97" s="17">
        <v>4.3471184883034197E-2</v>
      </c>
      <c r="AU97" s="17"/>
      <c r="AV97" s="17">
        <v>2.70270504730649E-2</v>
      </c>
      <c r="AW97" s="17">
        <v>3.4846941731030798E-2</v>
      </c>
      <c r="AX97" s="17"/>
      <c r="AY97" s="17">
        <v>4.7289254136688101E-2</v>
      </c>
      <c r="AZ97" s="17">
        <v>2.3608029665495099E-2</v>
      </c>
      <c r="BA97" s="17">
        <v>1.4263338053465999E-2</v>
      </c>
      <c r="BB97" s="17"/>
      <c r="BC97" s="17">
        <v>2.80483135326801E-2</v>
      </c>
      <c r="BD97" s="17">
        <v>2.1950309765156301E-2</v>
      </c>
      <c r="BE97" s="17">
        <v>3.9356954161177203E-2</v>
      </c>
      <c r="BF97" s="17"/>
      <c r="BG97" s="17">
        <v>2.99839171358217E-2</v>
      </c>
      <c r="BH97" s="17">
        <v>2.5129998478529401E-2</v>
      </c>
      <c r="BI97" s="17"/>
      <c r="BJ97" s="17">
        <v>2.9111625607337099E-2</v>
      </c>
      <c r="BK97" s="17">
        <v>2.9069980993915199E-2</v>
      </c>
      <c r="BL97" s="17"/>
      <c r="BM97" s="17">
        <v>2.9628066713707501E-2</v>
      </c>
      <c r="BN97" s="17">
        <v>3.3137936172980297E-2</v>
      </c>
      <c r="BO97" s="17">
        <v>6.9148904471038997E-2</v>
      </c>
      <c r="BP97" s="17">
        <v>9.3780282798287505E-3</v>
      </c>
      <c r="BQ97" s="17">
        <v>9.8119785870425993E-3</v>
      </c>
      <c r="BR97" s="17">
        <v>1.81509873772909E-2</v>
      </c>
      <c r="BS97" s="17">
        <v>4.54240309534037E-2</v>
      </c>
      <c r="BT97" s="17"/>
      <c r="BU97" s="17">
        <v>1.2677260952735501E-2</v>
      </c>
      <c r="BV97" s="17">
        <v>2.5996284293918301E-2</v>
      </c>
      <c r="BW97" s="17"/>
      <c r="BX97" s="17">
        <v>1.3358558467790599E-2</v>
      </c>
      <c r="BY97" s="17">
        <v>3.4973627376809403E-2</v>
      </c>
      <c r="BZ97" s="17">
        <v>2.4180797892994599E-2</v>
      </c>
      <c r="CA97" s="17">
        <v>1.2815082431973599E-2</v>
      </c>
    </row>
    <row r="98" spans="2:79" x14ac:dyDescent="0.3">
      <c r="B98" t="s">
        <v>101</v>
      </c>
      <c r="C98" s="17">
        <v>0.165565390199093</v>
      </c>
      <c r="D98" s="17">
        <v>0.138848760163787</v>
      </c>
      <c r="E98" s="17">
        <v>0.19154256927602301</v>
      </c>
      <c r="F98" s="17"/>
      <c r="G98" s="17">
        <v>0.114550025013735</v>
      </c>
      <c r="H98" s="17">
        <v>0.114268421249155</v>
      </c>
      <c r="I98" s="17">
        <v>0.165439359288135</v>
      </c>
      <c r="J98" s="17">
        <v>0.19556028101188899</v>
      </c>
      <c r="K98" s="17">
        <v>0.199686232850529</v>
      </c>
      <c r="L98" s="17">
        <v>0.193971782785608</v>
      </c>
      <c r="M98" s="17"/>
      <c r="N98" s="17">
        <v>0.118695522270269</v>
      </c>
      <c r="O98" s="17">
        <v>0.158626519970721</v>
      </c>
      <c r="P98" s="17">
        <v>0.179141521610507</v>
      </c>
      <c r="Q98" s="17">
        <v>0.20891443637802001</v>
      </c>
      <c r="R98" s="17"/>
      <c r="S98" s="17">
        <v>0.14975434215507499</v>
      </c>
      <c r="T98" s="17">
        <v>0.165324221837365</v>
      </c>
      <c r="U98" s="17">
        <v>0.153895125222579</v>
      </c>
      <c r="V98" s="17">
        <v>0.202462515377901</v>
      </c>
      <c r="W98" s="17">
        <v>0.24116507196627601</v>
      </c>
      <c r="X98" s="17">
        <v>0.23767368403006001</v>
      </c>
      <c r="Y98" s="17">
        <v>0.14350294188781801</v>
      </c>
      <c r="Z98" s="17">
        <v>0.13138031627980101</v>
      </c>
      <c r="AA98" s="17">
        <v>0.146008924809473</v>
      </c>
      <c r="AB98" s="17">
        <v>0.128346180540655</v>
      </c>
      <c r="AC98" s="17">
        <v>0.14832662661005599</v>
      </c>
      <c r="AD98" s="17">
        <v>8.3614573030288006E-2</v>
      </c>
      <c r="AE98" s="17"/>
      <c r="AF98" s="17">
        <v>0.127273252440709</v>
      </c>
      <c r="AG98" s="17">
        <v>0.16741844335800701</v>
      </c>
      <c r="AH98" s="17">
        <v>0.19107012647317401</v>
      </c>
      <c r="AI98" s="17">
        <v>0.17059452870391301</v>
      </c>
      <c r="AJ98" s="17">
        <v>0.23063688060229201</v>
      </c>
      <c r="AK98" s="17">
        <v>0.119233892290263</v>
      </c>
      <c r="AL98" s="17"/>
      <c r="AM98" s="17">
        <v>0.20778218292894199</v>
      </c>
      <c r="AN98" s="17">
        <v>0.177798191353783</v>
      </c>
      <c r="AO98" s="17">
        <v>0.13292195386299299</v>
      </c>
      <c r="AP98" s="17">
        <v>0.107239959526348</v>
      </c>
      <c r="AQ98" s="17">
        <v>9.5638028672513906E-2</v>
      </c>
      <c r="AR98" s="17"/>
      <c r="AS98" s="17">
        <v>0.13425110421987799</v>
      </c>
      <c r="AT98" s="17">
        <v>0.20761641204859699</v>
      </c>
      <c r="AU98" s="17"/>
      <c r="AV98" s="17">
        <v>0.158787753430436</v>
      </c>
      <c r="AW98" s="17">
        <v>0.16232904870529499</v>
      </c>
      <c r="AX98" s="17"/>
      <c r="AY98" s="17">
        <v>0.208614322184759</v>
      </c>
      <c r="AZ98" s="17">
        <v>0.14820238822142201</v>
      </c>
      <c r="BA98" s="17">
        <v>0.14487045600276299</v>
      </c>
      <c r="BB98" s="17"/>
      <c r="BC98" s="17">
        <v>0.18094824270540999</v>
      </c>
      <c r="BD98" s="17">
        <v>0.17161347504639801</v>
      </c>
      <c r="BE98" s="17">
        <v>0.114596306483812</v>
      </c>
      <c r="BF98" s="17"/>
      <c r="BG98" s="17">
        <v>0.19322935437383701</v>
      </c>
      <c r="BH98" s="17">
        <v>0.152803752379919</v>
      </c>
      <c r="BI98" s="17"/>
      <c r="BJ98" s="17">
        <v>0.119492706189812</v>
      </c>
      <c r="BK98" s="17">
        <v>0.17422572098452899</v>
      </c>
      <c r="BL98" s="17"/>
      <c r="BM98" s="17">
        <v>0.14035680847802401</v>
      </c>
      <c r="BN98" s="17">
        <v>0.16565249138897101</v>
      </c>
      <c r="BO98" s="17">
        <v>0.138634813865845</v>
      </c>
      <c r="BP98" s="17">
        <v>0.23276072531602099</v>
      </c>
      <c r="BQ98" s="17">
        <v>0.174478064649953</v>
      </c>
      <c r="BR98" s="17">
        <v>0.20080797769165701</v>
      </c>
      <c r="BS98" s="17">
        <v>0.18983023824189399</v>
      </c>
      <c r="BT98" s="17"/>
      <c r="BU98" s="17">
        <v>0.100952444205618</v>
      </c>
      <c r="BV98" s="17">
        <v>0.100329209136304</v>
      </c>
      <c r="BW98" s="17"/>
      <c r="BX98" s="17">
        <v>0.18220200487900201</v>
      </c>
      <c r="BY98" s="17">
        <v>0.12144855567333</v>
      </c>
      <c r="BZ98" s="17">
        <v>0.110493879469496</v>
      </c>
      <c r="CA98" s="17">
        <v>0.116692405021249</v>
      </c>
    </row>
    <row r="99" spans="2:79" x14ac:dyDescent="0.3">
      <c r="C99" s="17"/>
      <c r="D99" s="17"/>
      <c r="E99" s="17"/>
      <c r="F99" s="17"/>
      <c r="G99" s="17"/>
      <c r="H99" s="17"/>
      <c r="I99" s="17"/>
      <c r="J99" s="17"/>
      <c r="K99" s="17"/>
      <c r="L99" s="17"/>
      <c r="M99" s="17"/>
      <c r="N99" s="17"/>
      <c r="O99" s="17"/>
      <c r="P99" s="17"/>
      <c r="Q99" s="17"/>
      <c r="R99" s="17"/>
      <c r="S99" s="17">
        <f t="shared" ref="S99:AD99" si="0">SUM(S96:S97)</f>
        <v>0.1671752902530495</v>
      </c>
      <c r="T99" s="17">
        <f t="shared" si="0"/>
        <v>0.1114247902971702</v>
      </c>
      <c r="U99" s="17">
        <f t="shared" si="0"/>
        <v>0.12596980216405701</v>
      </c>
      <c r="V99" s="17">
        <f t="shared" si="0"/>
        <v>0.14809711912453721</v>
      </c>
      <c r="W99" s="17">
        <f t="shared" si="0"/>
        <v>0.1678256580352728</v>
      </c>
      <c r="X99" s="17">
        <f t="shared" si="0"/>
        <v>0.15363392486808919</v>
      </c>
      <c r="Y99" s="17">
        <f t="shared" si="0"/>
        <v>0.19394012999483712</v>
      </c>
      <c r="Z99" s="17">
        <f>SUM(Z96:Z97)</f>
        <v>0.39636369525196025</v>
      </c>
      <c r="AA99" s="17">
        <f t="shared" si="0"/>
        <v>0.21646436614216311</v>
      </c>
      <c r="AB99" s="17">
        <f t="shared" si="0"/>
        <v>0.2815584697669315</v>
      </c>
      <c r="AC99" s="17">
        <f t="shared" si="0"/>
        <v>0.31220132430397129</v>
      </c>
      <c r="AD99" s="17">
        <f t="shared" si="0"/>
        <v>0.145541651812614</v>
      </c>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row>
    <row r="100" spans="2:79" x14ac:dyDescent="0.3">
      <c r="B100" s="6" t="s">
        <v>146</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row>
    <row r="101" spans="2:79" x14ac:dyDescent="0.3">
      <c r="B101" s="24" t="s">
        <v>98</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row>
    <row r="102" spans="2:79" x14ac:dyDescent="0.3">
      <c r="B102" t="s">
        <v>141</v>
      </c>
      <c r="C102" s="17">
        <v>3.7840163967731398E-2</v>
      </c>
      <c r="D102" s="17">
        <v>4.3408504746058701E-2</v>
      </c>
      <c r="E102" s="17">
        <v>3.2595147987510301E-2</v>
      </c>
      <c r="F102" s="17"/>
      <c r="G102" s="17">
        <v>6.0897000953511603E-2</v>
      </c>
      <c r="H102" s="17">
        <v>7.6031006953883207E-2</v>
      </c>
      <c r="I102" s="17">
        <v>4.97834581460848E-2</v>
      </c>
      <c r="J102" s="17">
        <v>1.09104463838345E-2</v>
      </c>
      <c r="K102" s="17">
        <v>1.5155363268836E-2</v>
      </c>
      <c r="L102" s="17">
        <v>1.8881862882203702E-2</v>
      </c>
      <c r="M102" s="17"/>
      <c r="N102" s="17">
        <v>4.5746234468146699E-2</v>
      </c>
      <c r="O102" s="17">
        <v>2.64369630649476E-2</v>
      </c>
      <c r="P102" s="17">
        <v>4.1690972791689901E-2</v>
      </c>
      <c r="Q102" s="17">
        <v>3.8834445512122902E-2</v>
      </c>
      <c r="R102" s="17"/>
      <c r="S102" s="17">
        <v>6.3113558931414293E-2</v>
      </c>
      <c r="T102" s="17">
        <v>4.5862206815772903E-2</v>
      </c>
      <c r="U102" s="17">
        <v>2.8582569019254201E-2</v>
      </c>
      <c r="V102" s="17">
        <v>2.0596821452831999E-2</v>
      </c>
      <c r="W102" s="17">
        <v>2.6703570018774402E-2</v>
      </c>
      <c r="X102" s="17">
        <v>4.3650784039399898E-2</v>
      </c>
      <c r="Y102" s="17">
        <v>5.6250345473328901E-3</v>
      </c>
      <c r="Z102" s="17">
        <v>5.0790571692032202E-2</v>
      </c>
      <c r="AA102" s="17">
        <v>5.3495187377164799E-2</v>
      </c>
      <c r="AB102" s="17">
        <v>1.7487826335086401E-2</v>
      </c>
      <c r="AC102" s="17">
        <v>1.22075562534033E-2</v>
      </c>
      <c r="AD102" s="17">
        <v>8.6153784788201598E-2</v>
      </c>
      <c r="AE102" s="17"/>
      <c r="AF102" s="17">
        <v>8.5823318898138601E-2</v>
      </c>
      <c r="AG102" s="17">
        <v>2.0233579894210901E-2</v>
      </c>
      <c r="AH102" s="17">
        <v>4.2637950370528102E-2</v>
      </c>
      <c r="AI102" s="17">
        <v>1.7883015832212801E-2</v>
      </c>
      <c r="AJ102" s="17">
        <v>1.4965983960853999E-2</v>
      </c>
      <c r="AK102" s="17">
        <v>1.12143074770327E-2</v>
      </c>
      <c r="AL102" s="17"/>
      <c r="AM102" s="17">
        <v>2.6159465602744299E-2</v>
      </c>
      <c r="AN102" s="17">
        <v>2.0969214761949601E-2</v>
      </c>
      <c r="AO102" s="17">
        <v>2.88259945028276E-2</v>
      </c>
      <c r="AP102" s="17">
        <v>8.4618816722213996E-2</v>
      </c>
      <c r="AQ102" s="17">
        <v>0.13679144211821101</v>
      </c>
      <c r="AR102" s="17"/>
      <c r="AS102" s="17">
        <v>4.4572855358787702E-2</v>
      </c>
      <c r="AT102" s="17">
        <v>2.35499494090094E-2</v>
      </c>
      <c r="AU102" s="17"/>
      <c r="AV102" s="17">
        <v>4.9807897648301E-2</v>
      </c>
      <c r="AW102" s="17">
        <v>1.8588003734334599E-2</v>
      </c>
      <c r="AX102" s="17"/>
      <c r="AY102" s="17">
        <v>3.7416465471019102E-2</v>
      </c>
      <c r="AZ102" s="17">
        <v>3.9000000717409201E-2</v>
      </c>
      <c r="BA102" s="17">
        <v>2.4653896156647901E-2</v>
      </c>
      <c r="BB102" s="17"/>
      <c r="BC102" s="17">
        <v>3.1631563991574102E-2</v>
      </c>
      <c r="BD102" s="17">
        <v>3.2797068991352797E-2</v>
      </c>
      <c r="BE102" s="17">
        <v>5.6106174010646298E-2</v>
      </c>
      <c r="BF102" s="17"/>
      <c r="BG102" s="17">
        <v>3.7865017942305498E-2</v>
      </c>
      <c r="BH102" s="17">
        <v>3.7684740531446798E-2</v>
      </c>
      <c r="BI102" s="17"/>
      <c r="BJ102" s="17">
        <v>6.4382950314872595E-2</v>
      </c>
      <c r="BK102" s="17">
        <v>2.9946764783420801E-2</v>
      </c>
      <c r="BL102" s="17"/>
      <c r="BM102" s="17">
        <v>5.1885764988718601E-2</v>
      </c>
      <c r="BN102" s="17">
        <v>4.12989317967992E-2</v>
      </c>
      <c r="BO102" s="17">
        <v>0</v>
      </c>
      <c r="BP102" s="17">
        <v>4.1198933761632202E-2</v>
      </c>
      <c r="BQ102" s="17">
        <v>4.0360093278022202E-2</v>
      </c>
      <c r="BR102" s="17">
        <v>9.2534490320127505E-3</v>
      </c>
      <c r="BS102" s="17">
        <v>4.98733078057624E-2</v>
      </c>
      <c r="BT102" s="17"/>
      <c r="BU102" s="17">
        <v>6.7604053530232397E-2</v>
      </c>
      <c r="BV102" s="17">
        <v>9.0264262948676205E-2</v>
      </c>
      <c r="BW102" s="17"/>
      <c r="BX102" s="17">
        <v>2.4855254050529501E-2</v>
      </c>
      <c r="BY102" s="17">
        <v>5.59494878644154E-2</v>
      </c>
      <c r="BZ102" s="17">
        <v>6.6750359239960394E-2</v>
      </c>
      <c r="CA102" s="17">
        <v>6.8729357665184398E-2</v>
      </c>
    </row>
    <row r="103" spans="2:79" x14ac:dyDescent="0.3">
      <c r="B103" t="s">
        <v>142</v>
      </c>
      <c r="C103" s="17">
        <v>0.165342048616714</v>
      </c>
      <c r="D103" s="17">
        <v>0.18719392262477499</v>
      </c>
      <c r="E103" s="17">
        <v>0.14484195819947601</v>
      </c>
      <c r="F103" s="17"/>
      <c r="G103" s="17">
        <v>0.25456939982465998</v>
      </c>
      <c r="H103" s="17">
        <v>0.23649014684852901</v>
      </c>
      <c r="I103" s="17">
        <v>0.193058093145063</v>
      </c>
      <c r="J103" s="17">
        <v>0.12771166141114201</v>
      </c>
      <c r="K103" s="17">
        <v>8.4209340087897697E-2</v>
      </c>
      <c r="L103" s="17">
        <v>0.110814526327871</v>
      </c>
      <c r="M103" s="17"/>
      <c r="N103" s="17">
        <v>0.218918700749381</v>
      </c>
      <c r="O103" s="17">
        <v>0.130912901446188</v>
      </c>
      <c r="P103" s="17">
        <v>0.17548572310538901</v>
      </c>
      <c r="Q103" s="17">
        <v>0.13358184326478101</v>
      </c>
      <c r="R103" s="17"/>
      <c r="S103" s="17">
        <v>0.22182333032110901</v>
      </c>
      <c r="T103" s="17">
        <v>0.164858768784969</v>
      </c>
      <c r="U103" s="17">
        <v>0.175620255071816</v>
      </c>
      <c r="V103" s="17">
        <v>0.18047572279690099</v>
      </c>
      <c r="W103" s="17">
        <v>0.14777402999054701</v>
      </c>
      <c r="X103" s="17">
        <v>0.12602187129550199</v>
      </c>
      <c r="Y103" s="17">
        <v>0.17598734953658299</v>
      </c>
      <c r="Z103" s="17">
        <v>0.126147280428651</v>
      </c>
      <c r="AA103" s="17">
        <v>0.174946420162189</v>
      </c>
      <c r="AB103" s="17">
        <v>0.152332504572463</v>
      </c>
      <c r="AC103" s="17">
        <v>0.11736348622997</v>
      </c>
      <c r="AD103" s="17">
        <v>9.7926512356724907E-2</v>
      </c>
      <c r="AE103" s="17"/>
      <c r="AF103" s="17">
        <v>0.23998124749324001</v>
      </c>
      <c r="AG103" s="17">
        <v>0.14930946905661199</v>
      </c>
      <c r="AH103" s="17">
        <v>0.14064919453631899</v>
      </c>
      <c r="AI103" s="17">
        <v>0.131103290015982</v>
      </c>
      <c r="AJ103" s="17">
        <v>0.128298832245652</v>
      </c>
      <c r="AK103" s="17">
        <v>0.15332035250436801</v>
      </c>
      <c r="AL103" s="17"/>
      <c r="AM103" s="17">
        <v>0.119252727723063</v>
      </c>
      <c r="AN103" s="17">
        <v>0.13288588598858</v>
      </c>
      <c r="AO103" s="17">
        <v>0.17914501975800201</v>
      </c>
      <c r="AP103" s="17">
        <v>0.24832383161744001</v>
      </c>
      <c r="AQ103" s="17">
        <v>0.21545799188972201</v>
      </c>
      <c r="AR103" s="17"/>
      <c r="AS103" s="17">
        <v>0.195326722490584</v>
      </c>
      <c r="AT103" s="17">
        <v>0.11678900302735901</v>
      </c>
      <c r="AU103" s="17"/>
      <c r="AV103" s="17">
        <v>0.18533041389868199</v>
      </c>
      <c r="AW103" s="17">
        <v>0.107833792756535</v>
      </c>
      <c r="AX103" s="17"/>
      <c r="AY103" s="17">
        <v>0.17076364463562901</v>
      </c>
      <c r="AZ103" s="17">
        <v>0.16317272707452199</v>
      </c>
      <c r="BA103" s="17">
        <v>0.15564587556212101</v>
      </c>
      <c r="BB103" s="17"/>
      <c r="BC103" s="17">
        <v>0.16109222335593201</v>
      </c>
      <c r="BD103" s="17">
        <v>0.16348639327381001</v>
      </c>
      <c r="BE103" s="17">
        <v>0.18171809281347401</v>
      </c>
      <c r="BF103" s="17"/>
      <c r="BG103" s="17">
        <v>0.120963943043702</v>
      </c>
      <c r="BH103" s="17">
        <v>0.187007037882361</v>
      </c>
      <c r="BI103" s="17"/>
      <c r="BJ103" s="17">
        <v>0.256401133667567</v>
      </c>
      <c r="BK103" s="17">
        <v>0.13588631972583501</v>
      </c>
      <c r="BL103" s="17"/>
      <c r="BM103" s="17">
        <v>0.20467733861108101</v>
      </c>
      <c r="BN103" s="17">
        <v>0.109853478625693</v>
      </c>
      <c r="BO103" s="17">
        <v>0.16062773069285999</v>
      </c>
      <c r="BP103" s="17">
        <v>0.17168491775429501</v>
      </c>
      <c r="BQ103" s="17">
        <v>0.22182710387625501</v>
      </c>
      <c r="BR103" s="17">
        <v>0.120524837021295</v>
      </c>
      <c r="BS103" s="17">
        <v>0.13273632380505501</v>
      </c>
      <c r="BT103" s="17"/>
      <c r="BU103" s="17">
        <v>0.154498762041304</v>
      </c>
      <c r="BV103" s="17">
        <v>0.27056450159289802</v>
      </c>
      <c r="BW103" s="17"/>
      <c r="BX103" s="17">
        <v>0.115535426734432</v>
      </c>
      <c r="BY103" s="17">
        <v>0.18984708847484799</v>
      </c>
      <c r="BZ103" s="17">
        <v>0.20844985658293699</v>
      </c>
      <c r="CA103" s="17">
        <v>0.234439206607855</v>
      </c>
    </row>
    <row r="104" spans="2:79" x14ac:dyDescent="0.3">
      <c r="B104" t="s">
        <v>143</v>
      </c>
      <c r="C104" s="17">
        <v>0.32723697387880601</v>
      </c>
      <c r="D104" s="17">
        <v>0.346109660966817</v>
      </c>
      <c r="E104" s="17">
        <v>0.30741918717898498</v>
      </c>
      <c r="F104" s="17"/>
      <c r="G104" s="17">
        <v>0.34791074236909902</v>
      </c>
      <c r="H104" s="17">
        <v>0.27820605796814601</v>
      </c>
      <c r="I104" s="17">
        <v>0.32687071663171902</v>
      </c>
      <c r="J104" s="17">
        <v>0.37256914973392202</v>
      </c>
      <c r="K104" s="17">
        <v>0.325425971402314</v>
      </c>
      <c r="L104" s="17">
        <v>0.318118250361698</v>
      </c>
      <c r="M104" s="17"/>
      <c r="N104" s="17">
        <v>0.29892277207219298</v>
      </c>
      <c r="O104" s="17">
        <v>0.34496054607022097</v>
      </c>
      <c r="P104" s="17">
        <v>0.34807522045443501</v>
      </c>
      <c r="Q104" s="17">
        <v>0.32176909257084402</v>
      </c>
      <c r="R104" s="17"/>
      <c r="S104" s="17">
        <v>0.33928473570651202</v>
      </c>
      <c r="T104" s="17">
        <v>0.30389331779245299</v>
      </c>
      <c r="U104" s="17">
        <v>0.29849547771783103</v>
      </c>
      <c r="V104" s="17">
        <v>0.33325268338324399</v>
      </c>
      <c r="W104" s="17">
        <v>0.31939834853702098</v>
      </c>
      <c r="X104" s="17">
        <v>0.27704034505469599</v>
      </c>
      <c r="Y104" s="17">
        <v>0.405037646681913</v>
      </c>
      <c r="Z104" s="17">
        <v>0.35392473842739902</v>
      </c>
      <c r="AA104" s="17">
        <v>0.318253813650478</v>
      </c>
      <c r="AB104" s="17">
        <v>0.35381342879019001</v>
      </c>
      <c r="AC104" s="17">
        <v>0.27033899633133301</v>
      </c>
      <c r="AD104" s="17">
        <v>0.40550424757447101</v>
      </c>
      <c r="AE104" s="17"/>
      <c r="AF104" s="17">
        <v>0.318123648287164</v>
      </c>
      <c r="AG104" s="17">
        <v>0.33117718044581901</v>
      </c>
      <c r="AH104" s="17">
        <v>0.31414725154338002</v>
      </c>
      <c r="AI104" s="17">
        <v>0.371768894342342</v>
      </c>
      <c r="AJ104" s="17">
        <v>0.30622186809531099</v>
      </c>
      <c r="AK104" s="17">
        <v>0.27576236963586997</v>
      </c>
      <c r="AL104" s="17"/>
      <c r="AM104" s="17">
        <v>0.37259592839127298</v>
      </c>
      <c r="AN104" s="17">
        <v>0.31249092615896201</v>
      </c>
      <c r="AO104" s="17">
        <v>0.329265214671839</v>
      </c>
      <c r="AP104" s="17">
        <v>0.31110169284217398</v>
      </c>
      <c r="AQ104" s="17">
        <v>0.30818004955377898</v>
      </c>
      <c r="AR104" s="17"/>
      <c r="AS104" s="17">
        <v>0.30672442261862698</v>
      </c>
      <c r="AT104" s="17">
        <v>0.32008263125717701</v>
      </c>
      <c r="AU104" s="17"/>
      <c r="AV104" s="17">
        <v>0.32124486031913901</v>
      </c>
      <c r="AW104" s="17">
        <v>0.32407258965778601</v>
      </c>
      <c r="AX104" s="17"/>
      <c r="AY104" s="17">
        <v>0.30321023632412297</v>
      </c>
      <c r="AZ104" s="17">
        <v>0.33385266660366097</v>
      </c>
      <c r="BA104" s="17">
        <v>0.366117224812118</v>
      </c>
      <c r="BB104" s="17"/>
      <c r="BC104" s="17">
        <v>0.30852764948512101</v>
      </c>
      <c r="BD104" s="17">
        <v>0.32263271763261903</v>
      </c>
      <c r="BE104" s="17">
        <v>0.38523469567065599</v>
      </c>
      <c r="BF104" s="17"/>
      <c r="BG104" s="17">
        <v>0.33357022910232897</v>
      </c>
      <c r="BH104" s="17">
        <v>0.32239560905626802</v>
      </c>
      <c r="BI104" s="17"/>
      <c r="BJ104" s="17">
        <v>0.31789411488029801</v>
      </c>
      <c r="BK104" s="17">
        <v>0.32883169296210202</v>
      </c>
      <c r="BL104" s="17"/>
      <c r="BM104" s="17">
        <v>0.32965839145715897</v>
      </c>
      <c r="BN104" s="17">
        <v>0.37860892412271802</v>
      </c>
      <c r="BO104" s="17">
        <v>0.39996291605213302</v>
      </c>
      <c r="BP104" s="17">
        <v>0.198503534784021</v>
      </c>
      <c r="BQ104" s="17">
        <v>0.356697523317273</v>
      </c>
      <c r="BR104" s="17">
        <v>0.29377520519282602</v>
      </c>
      <c r="BS104" s="17">
        <v>0.31045231549496399</v>
      </c>
      <c r="BT104" s="17"/>
      <c r="BU104" s="17">
        <v>0.353656165501196</v>
      </c>
      <c r="BV104" s="17">
        <v>0.32239958560538001</v>
      </c>
      <c r="BW104" s="17"/>
      <c r="BX104" s="17">
        <v>0.33476077457066999</v>
      </c>
      <c r="BY104" s="17">
        <v>0.31850032541561102</v>
      </c>
      <c r="BZ104" s="17">
        <v>0.34325861183575801</v>
      </c>
      <c r="CA104" s="17">
        <v>0.33139439770811402</v>
      </c>
    </row>
    <row r="105" spans="2:79" x14ac:dyDescent="0.3">
      <c r="B105" t="s">
        <v>144</v>
      </c>
      <c r="C105" s="17">
        <v>0.300898966722904</v>
      </c>
      <c r="D105" s="17">
        <v>0.29654386850512898</v>
      </c>
      <c r="E105" s="17">
        <v>0.306628738897605</v>
      </c>
      <c r="F105" s="17"/>
      <c r="G105" s="17">
        <v>0.22408733280919499</v>
      </c>
      <c r="H105" s="17">
        <v>0.25514822377754998</v>
      </c>
      <c r="I105" s="17">
        <v>0.25882925535824802</v>
      </c>
      <c r="J105" s="17">
        <v>0.312199691151887</v>
      </c>
      <c r="K105" s="17">
        <v>0.366557100588568</v>
      </c>
      <c r="L105" s="17">
        <v>0.369909537106279</v>
      </c>
      <c r="M105" s="17"/>
      <c r="N105" s="17">
        <v>0.30330491925774</v>
      </c>
      <c r="O105" s="17">
        <v>0.32588558239944898</v>
      </c>
      <c r="P105" s="17">
        <v>0.26383605899274198</v>
      </c>
      <c r="Q105" s="17">
        <v>0.302945201554632</v>
      </c>
      <c r="R105" s="17"/>
      <c r="S105" s="17">
        <v>0.24921126013868999</v>
      </c>
      <c r="T105" s="17">
        <v>0.33151760638966699</v>
      </c>
      <c r="U105" s="17">
        <v>0.315672642279828</v>
      </c>
      <c r="V105" s="17">
        <v>0.28709580516712802</v>
      </c>
      <c r="W105" s="17">
        <v>0.29281746081507898</v>
      </c>
      <c r="X105" s="17">
        <v>0.29180959556508501</v>
      </c>
      <c r="Y105" s="17">
        <v>0.26477002027812302</v>
      </c>
      <c r="Z105" s="17">
        <v>0.33740133184174198</v>
      </c>
      <c r="AA105" s="17">
        <v>0.30565038046423998</v>
      </c>
      <c r="AB105" s="17">
        <v>0.31886736623318301</v>
      </c>
      <c r="AC105" s="17">
        <v>0.425686593389767</v>
      </c>
      <c r="AD105" s="17">
        <v>0.224695115638645</v>
      </c>
      <c r="AE105" s="17"/>
      <c r="AF105" s="17">
        <v>0.226354696686246</v>
      </c>
      <c r="AG105" s="17">
        <v>0.32998720432274198</v>
      </c>
      <c r="AH105" s="17">
        <v>0.32148725314327797</v>
      </c>
      <c r="AI105" s="17">
        <v>0.29036636889380302</v>
      </c>
      <c r="AJ105" s="17">
        <v>0.32253909827063998</v>
      </c>
      <c r="AK105" s="17">
        <v>0.43438936364879099</v>
      </c>
      <c r="AL105" s="17"/>
      <c r="AM105" s="17">
        <v>0.28619627956053301</v>
      </c>
      <c r="AN105" s="17">
        <v>0.34568025930598001</v>
      </c>
      <c r="AO105" s="17">
        <v>0.31452021469651997</v>
      </c>
      <c r="AP105" s="17">
        <v>0.24959426009597899</v>
      </c>
      <c r="AQ105" s="17">
        <v>0.17712804572168001</v>
      </c>
      <c r="AR105" s="17"/>
      <c r="AS105" s="17">
        <v>0.31073357745913099</v>
      </c>
      <c r="AT105" s="17">
        <v>0.33136069440024601</v>
      </c>
      <c r="AU105" s="17"/>
      <c r="AV105" s="17">
        <v>0.29290533273160502</v>
      </c>
      <c r="AW105" s="17">
        <v>0.348886421469914</v>
      </c>
      <c r="AX105" s="17"/>
      <c r="AY105" s="17">
        <v>0.27786397350860698</v>
      </c>
      <c r="AZ105" s="17">
        <v>0.309535494700444</v>
      </c>
      <c r="BA105" s="17">
        <v>0.31770001483669902</v>
      </c>
      <c r="BB105" s="17"/>
      <c r="BC105" s="17">
        <v>0.31528823581152199</v>
      </c>
      <c r="BD105" s="17">
        <v>0.33704105027161002</v>
      </c>
      <c r="BE105" s="17">
        <v>0.223668422829045</v>
      </c>
      <c r="BF105" s="17"/>
      <c r="BG105" s="17">
        <v>0.326865570844596</v>
      </c>
      <c r="BH105" s="17">
        <v>0.29235226565792</v>
      </c>
      <c r="BI105" s="17"/>
      <c r="BJ105" s="17">
        <v>0.25552036373887299</v>
      </c>
      <c r="BK105" s="17">
        <v>0.32147305095058698</v>
      </c>
      <c r="BL105" s="17"/>
      <c r="BM105" s="17">
        <v>0.27587515489994402</v>
      </c>
      <c r="BN105" s="17">
        <v>0.27459372896940898</v>
      </c>
      <c r="BO105" s="17">
        <v>0.245557799534351</v>
      </c>
      <c r="BP105" s="17">
        <v>0.40426628777879098</v>
      </c>
      <c r="BQ105" s="17">
        <v>0.22579072001414899</v>
      </c>
      <c r="BR105" s="17">
        <v>0.38825923062968798</v>
      </c>
      <c r="BS105" s="17">
        <v>0.276902442179983</v>
      </c>
      <c r="BT105" s="17"/>
      <c r="BU105" s="17">
        <v>0.34078228358656698</v>
      </c>
      <c r="BV105" s="17">
        <v>0.21519281653426101</v>
      </c>
      <c r="BW105" s="17"/>
      <c r="BX105" s="17">
        <v>0.34281057712726798</v>
      </c>
      <c r="BY105" s="17">
        <v>0.30594500920997197</v>
      </c>
      <c r="BZ105" s="17">
        <v>0.277552899884422</v>
      </c>
      <c r="CA105" s="17">
        <v>0.277516958154499</v>
      </c>
    </row>
    <row r="106" spans="2:79" x14ac:dyDescent="0.3">
      <c r="B106" t="s">
        <v>145</v>
      </c>
      <c r="C106" s="17">
        <v>4.2629033331366799E-2</v>
      </c>
      <c r="D106" s="17">
        <v>3.1382610686998699E-2</v>
      </c>
      <c r="E106" s="17">
        <v>5.3808732802605702E-2</v>
      </c>
      <c r="F106" s="17"/>
      <c r="G106" s="17">
        <v>2.9064732686467299E-2</v>
      </c>
      <c r="H106" s="17">
        <v>5.16901081510696E-2</v>
      </c>
      <c r="I106" s="17">
        <v>5.4734218954111701E-2</v>
      </c>
      <c r="J106" s="17">
        <v>3.3057496945787503E-2</v>
      </c>
      <c r="K106" s="17">
        <v>5.0198727863443003E-2</v>
      </c>
      <c r="L106" s="17">
        <v>3.7129966837063898E-2</v>
      </c>
      <c r="M106" s="17"/>
      <c r="N106" s="17">
        <v>4.7311865379719202E-2</v>
      </c>
      <c r="O106" s="17">
        <v>3.90100338763152E-2</v>
      </c>
      <c r="P106" s="17">
        <v>4.6416107860088901E-2</v>
      </c>
      <c r="Q106" s="17">
        <v>3.9199163575134199E-2</v>
      </c>
      <c r="R106" s="17"/>
      <c r="S106" s="17">
        <v>3.5945801701148597E-2</v>
      </c>
      <c r="T106" s="17">
        <v>5.4985684663793402E-2</v>
      </c>
      <c r="U106" s="17">
        <v>3.6871701069049197E-2</v>
      </c>
      <c r="V106" s="17">
        <v>1.54724381598286E-2</v>
      </c>
      <c r="W106" s="17">
        <v>3.9371557502499099E-2</v>
      </c>
      <c r="X106" s="17">
        <v>3.9621734790026099E-2</v>
      </c>
      <c r="Y106" s="17">
        <v>4.9970242125704202E-2</v>
      </c>
      <c r="Z106" s="17">
        <v>1.2249459319312799E-2</v>
      </c>
      <c r="AA106" s="17">
        <v>4.3413538502097102E-2</v>
      </c>
      <c r="AB106" s="17">
        <v>6.5333101740889202E-2</v>
      </c>
      <c r="AC106" s="17">
        <v>6.80432221525612E-2</v>
      </c>
      <c r="AD106" s="17">
        <v>4.0917956917109602E-2</v>
      </c>
      <c r="AE106" s="17"/>
      <c r="AF106" s="17">
        <v>4.1671358206372897E-2</v>
      </c>
      <c r="AG106" s="17">
        <v>3.8767433333141997E-2</v>
      </c>
      <c r="AH106" s="17">
        <v>3.7018848109415997E-2</v>
      </c>
      <c r="AI106" s="17">
        <v>4.43516397584056E-2</v>
      </c>
      <c r="AJ106" s="17">
        <v>6.05422486168226E-2</v>
      </c>
      <c r="AK106" s="17">
        <v>3.9663471863650601E-2</v>
      </c>
      <c r="AL106" s="17"/>
      <c r="AM106" s="17">
        <v>4.7108734247596602E-2</v>
      </c>
      <c r="AN106" s="17">
        <v>4.0877830760362097E-2</v>
      </c>
      <c r="AO106" s="17">
        <v>4.3711387247617597E-2</v>
      </c>
      <c r="AP106" s="17">
        <v>3.9168743978131602E-2</v>
      </c>
      <c r="AQ106" s="17">
        <v>6.5986715446542304E-2</v>
      </c>
      <c r="AR106" s="17"/>
      <c r="AS106" s="17">
        <v>4.53398727226361E-2</v>
      </c>
      <c r="AT106" s="17">
        <v>4.8397399159455602E-2</v>
      </c>
      <c r="AU106" s="17"/>
      <c r="AV106" s="17">
        <v>3.5948405088230301E-2</v>
      </c>
      <c r="AW106" s="17">
        <v>6.3244798395711205E-2</v>
      </c>
      <c r="AX106" s="17"/>
      <c r="AY106" s="17">
        <v>4.87956692011196E-2</v>
      </c>
      <c r="AZ106" s="17">
        <v>4.0175275007961003E-2</v>
      </c>
      <c r="BA106" s="17">
        <v>4.0387405655410602E-2</v>
      </c>
      <c r="BB106" s="17"/>
      <c r="BC106" s="17">
        <v>4.2485351956337597E-2</v>
      </c>
      <c r="BD106" s="17">
        <v>3.1904722308626801E-2</v>
      </c>
      <c r="BE106" s="17">
        <v>5.5382027857694797E-2</v>
      </c>
      <c r="BF106" s="17"/>
      <c r="BG106" s="17">
        <v>3.1948418845376698E-2</v>
      </c>
      <c r="BH106" s="17">
        <v>4.70277146941184E-2</v>
      </c>
      <c r="BI106" s="17"/>
      <c r="BJ106" s="17">
        <v>3.4852790411725697E-2</v>
      </c>
      <c r="BK106" s="17">
        <v>4.5026809010295599E-2</v>
      </c>
      <c r="BL106" s="17"/>
      <c r="BM106" s="17">
        <v>4.1613323248758903E-2</v>
      </c>
      <c r="BN106" s="17">
        <v>4.59129138401633E-2</v>
      </c>
      <c r="BO106" s="17">
        <v>7.4992469963644198E-2</v>
      </c>
      <c r="BP106" s="17">
        <v>9.6794988637215907E-3</v>
      </c>
      <c r="BQ106" s="17">
        <v>2.17572280945631E-2</v>
      </c>
      <c r="BR106" s="17">
        <v>4.0443861369390703E-2</v>
      </c>
      <c r="BS106" s="17">
        <v>6.2189635329676703E-2</v>
      </c>
      <c r="BT106" s="17"/>
      <c r="BU106" s="17">
        <v>1.14020209092284E-2</v>
      </c>
      <c r="BV106" s="17">
        <v>3.6852564116863898E-2</v>
      </c>
      <c r="BW106" s="17"/>
      <c r="BX106" s="17">
        <v>4.2080731323506398E-2</v>
      </c>
      <c r="BY106" s="17">
        <v>5.6863985910305503E-2</v>
      </c>
      <c r="BZ106" s="17">
        <v>2.4182414062753999E-2</v>
      </c>
      <c r="CA106" s="17">
        <v>2.27806050107895E-2</v>
      </c>
    </row>
    <row r="107" spans="2:79" x14ac:dyDescent="0.3">
      <c r="B107" t="s">
        <v>101</v>
      </c>
      <c r="C107" s="17">
        <v>0.12605281348247799</v>
      </c>
      <c r="D107" s="17">
        <v>9.5361432470221705E-2</v>
      </c>
      <c r="E107" s="17">
        <v>0.15470623493381899</v>
      </c>
      <c r="F107" s="17"/>
      <c r="G107" s="17">
        <v>8.3470791357067101E-2</v>
      </c>
      <c r="H107" s="17">
        <v>0.102434456300822</v>
      </c>
      <c r="I107" s="17">
        <v>0.11672425776477401</v>
      </c>
      <c r="J107" s="17">
        <v>0.14355155437342601</v>
      </c>
      <c r="K107" s="17">
        <v>0.15845349678894199</v>
      </c>
      <c r="L107" s="17">
        <v>0.14514585648488501</v>
      </c>
      <c r="M107" s="17"/>
      <c r="N107" s="17">
        <v>8.5795508072820603E-2</v>
      </c>
      <c r="O107" s="17">
        <v>0.132793973142879</v>
      </c>
      <c r="P107" s="17">
        <v>0.124495916795654</v>
      </c>
      <c r="Q107" s="17">
        <v>0.16367025352248499</v>
      </c>
      <c r="R107" s="17"/>
      <c r="S107" s="17">
        <v>9.0621313201126E-2</v>
      </c>
      <c r="T107" s="17">
        <v>9.8882415553344594E-2</v>
      </c>
      <c r="U107" s="17">
        <v>0.14475735484222099</v>
      </c>
      <c r="V107" s="17">
        <v>0.16310652904006701</v>
      </c>
      <c r="W107" s="17">
        <v>0.173935033136079</v>
      </c>
      <c r="X107" s="17">
        <v>0.22185566925528999</v>
      </c>
      <c r="Y107" s="17">
        <v>9.8609706830343993E-2</v>
      </c>
      <c r="Z107" s="17">
        <v>0.119486618290863</v>
      </c>
      <c r="AA107" s="17">
        <v>0.104240659843831</v>
      </c>
      <c r="AB107" s="17">
        <v>9.2165772328188206E-2</v>
      </c>
      <c r="AC107" s="17">
        <v>0.106360145642966</v>
      </c>
      <c r="AD107" s="17">
        <v>0.144802382724847</v>
      </c>
      <c r="AE107" s="17"/>
      <c r="AF107" s="17">
        <v>8.8045730428839203E-2</v>
      </c>
      <c r="AG107" s="17">
        <v>0.130525132947474</v>
      </c>
      <c r="AH107" s="17">
        <v>0.14405950229707801</v>
      </c>
      <c r="AI107" s="17">
        <v>0.144526791157255</v>
      </c>
      <c r="AJ107" s="17">
        <v>0.167431968810721</v>
      </c>
      <c r="AK107" s="17">
        <v>8.56501348702879E-2</v>
      </c>
      <c r="AL107" s="17"/>
      <c r="AM107" s="17">
        <v>0.14868686447478999</v>
      </c>
      <c r="AN107" s="17">
        <v>0.14709588302416701</v>
      </c>
      <c r="AO107" s="17">
        <v>0.10453216912319301</v>
      </c>
      <c r="AP107" s="17">
        <v>6.7192654744061303E-2</v>
      </c>
      <c r="AQ107" s="17">
        <v>9.6455755270064503E-2</v>
      </c>
      <c r="AR107" s="17"/>
      <c r="AS107" s="17">
        <v>9.7302549350234593E-2</v>
      </c>
      <c r="AT107" s="17">
        <v>0.15982032274675301</v>
      </c>
      <c r="AU107" s="17"/>
      <c r="AV107" s="17">
        <v>0.114763090314043</v>
      </c>
      <c r="AW107" s="17">
        <v>0.13737439398571899</v>
      </c>
      <c r="AX107" s="17"/>
      <c r="AY107" s="17">
        <v>0.161950010859502</v>
      </c>
      <c r="AZ107" s="17">
        <v>0.114263835896002</v>
      </c>
      <c r="BA107" s="17">
        <v>9.54955829770021E-2</v>
      </c>
      <c r="BB107" s="17"/>
      <c r="BC107" s="17">
        <v>0.14097497539951401</v>
      </c>
      <c r="BD107" s="17">
        <v>0.112138047521982</v>
      </c>
      <c r="BE107" s="17">
        <v>9.7890586818483893E-2</v>
      </c>
      <c r="BF107" s="17"/>
      <c r="BG107" s="17">
        <v>0.14878682022169001</v>
      </c>
      <c r="BH107" s="17">
        <v>0.11353263217788601</v>
      </c>
      <c r="BI107" s="17"/>
      <c r="BJ107" s="17">
        <v>7.0948646986664393E-2</v>
      </c>
      <c r="BK107" s="17">
        <v>0.13883536256776</v>
      </c>
      <c r="BL107" s="17"/>
      <c r="BM107" s="17">
        <v>9.6290026794338304E-2</v>
      </c>
      <c r="BN107" s="17">
        <v>0.14973202264521801</v>
      </c>
      <c r="BO107" s="17">
        <v>0.118859083757012</v>
      </c>
      <c r="BP107" s="17">
        <v>0.17466682705754</v>
      </c>
      <c r="BQ107" s="17">
        <v>0.13356733141973801</v>
      </c>
      <c r="BR107" s="17">
        <v>0.147743416754786</v>
      </c>
      <c r="BS107" s="17">
        <v>0.167845975384559</v>
      </c>
      <c r="BT107" s="17"/>
      <c r="BU107" s="17">
        <v>7.2056714431471394E-2</v>
      </c>
      <c r="BV107" s="17">
        <v>6.4726269201921094E-2</v>
      </c>
      <c r="BW107" s="17"/>
      <c r="BX107" s="17">
        <v>0.13995723619359399</v>
      </c>
      <c r="BY107" s="17">
        <v>7.2894103124848397E-2</v>
      </c>
      <c r="BZ107" s="17">
        <v>7.9805858394167595E-2</v>
      </c>
      <c r="CA107" s="17">
        <v>6.5139474853559004E-2</v>
      </c>
    </row>
    <row r="108" spans="2:79" x14ac:dyDescent="0.3">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row>
    <row r="109" spans="2:79" x14ac:dyDescent="0.3">
      <c r="B109" s="6" t="s">
        <v>152</v>
      </c>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row>
    <row r="110" spans="2:79" x14ac:dyDescent="0.3">
      <c r="B110" s="24" t="s">
        <v>98</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row>
    <row r="111" spans="2:79" x14ac:dyDescent="0.3">
      <c r="B111" t="s">
        <v>147</v>
      </c>
      <c r="C111" s="17">
        <v>3.1491725796182903E-2</v>
      </c>
      <c r="D111" s="17">
        <v>3.72318136353013E-2</v>
      </c>
      <c r="E111" s="17">
        <v>2.60479241084841E-2</v>
      </c>
      <c r="F111" s="17"/>
      <c r="G111" s="17">
        <v>5.0281831543611599E-2</v>
      </c>
      <c r="H111" s="17">
        <v>6.8896438562441001E-2</v>
      </c>
      <c r="I111" s="17">
        <v>4.5454386645880203E-2</v>
      </c>
      <c r="J111" s="17">
        <v>8.0856357218927599E-3</v>
      </c>
      <c r="K111" s="17">
        <v>1.5840469277851699E-2</v>
      </c>
      <c r="L111" s="17">
        <v>6.7972527763251796E-3</v>
      </c>
      <c r="M111" s="17"/>
      <c r="N111" s="17">
        <v>4.69421501864535E-2</v>
      </c>
      <c r="O111" s="17">
        <v>1.8840572008797501E-2</v>
      </c>
      <c r="P111" s="17">
        <v>3.80900388165245E-2</v>
      </c>
      <c r="Q111" s="17">
        <v>2.3039611196010001E-2</v>
      </c>
      <c r="R111" s="17"/>
      <c r="S111" s="17">
        <v>6.4116651610864106E-2</v>
      </c>
      <c r="T111" s="17">
        <v>2.4351248576876299E-2</v>
      </c>
      <c r="U111" s="17">
        <v>2.8616629898460599E-2</v>
      </c>
      <c r="V111" s="17">
        <v>2.08401626399429E-2</v>
      </c>
      <c r="W111" s="17">
        <v>0</v>
      </c>
      <c r="X111" s="17">
        <v>6.9692687398008102E-2</v>
      </c>
      <c r="Y111" s="17">
        <v>5.6642997281148699E-3</v>
      </c>
      <c r="Z111" s="17">
        <v>2.9775217055568098E-2</v>
      </c>
      <c r="AA111" s="17">
        <v>3.43099648872204E-2</v>
      </c>
      <c r="AB111" s="17">
        <v>1.69327826759781E-2</v>
      </c>
      <c r="AC111" s="17">
        <v>0</v>
      </c>
      <c r="AD111" s="17">
        <v>6.6526392164230203E-2</v>
      </c>
      <c r="AE111" s="17"/>
      <c r="AF111" s="17">
        <v>7.8022741955891206E-2</v>
      </c>
      <c r="AG111" s="17">
        <v>1.7212018212323099E-2</v>
      </c>
      <c r="AH111" s="17">
        <v>2.94403744210644E-2</v>
      </c>
      <c r="AI111" s="17">
        <v>7.9712954809627208E-3</v>
      </c>
      <c r="AJ111" s="17">
        <v>1.4965983960853999E-2</v>
      </c>
      <c r="AK111" s="17">
        <v>1.12143074770327E-2</v>
      </c>
      <c r="AL111" s="17"/>
      <c r="AM111" s="17">
        <v>1.5583468236588001E-2</v>
      </c>
      <c r="AN111" s="17">
        <v>1.4414945855846999E-2</v>
      </c>
      <c r="AO111" s="17">
        <v>3.9755220715763803E-2</v>
      </c>
      <c r="AP111" s="17">
        <v>4.77779367100045E-2</v>
      </c>
      <c r="AQ111" s="17">
        <v>0.14959146076396701</v>
      </c>
      <c r="AR111" s="17"/>
      <c r="AS111" s="17">
        <v>4.2456105747796499E-2</v>
      </c>
      <c r="AT111" s="17">
        <v>8.4910151741323103E-3</v>
      </c>
      <c r="AU111" s="17"/>
      <c r="AV111" s="17">
        <v>4.2026735360430403E-2</v>
      </c>
      <c r="AW111" s="17">
        <v>9.7903083522986895E-3</v>
      </c>
      <c r="AX111" s="17"/>
      <c r="AY111" s="17">
        <v>3.4650179195125697E-2</v>
      </c>
      <c r="AZ111" s="17">
        <v>2.9970424484875999E-2</v>
      </c>
      <c r="BA111" s="17">
        <v>1.6056712358852102E-2</v>
      </c>
      <c r="BB111" s="17"/>
      <c r="BC111" s="17">
        <v>2.4602756935612102E-2</v>
      </c>
      <c r="BD111" s="17">
        <v>2.29902697957424E-2</v>
      </c>
      <c r="BE111" s="17">
        <v>5.7087535563745601E-2</v>
      </c>
      <c r="BF111" s="17"/>
      <c r="BG111" s="17">
        <v>2.62240182480649E-2</v>
      </c>
      <c r="BH111" s="17">
        <v>3.3990306827899303E-2</v>
      </c>
      <c r="BI111" s="17"/>
      <c r="BJ111" s="17">
        <v>7.9215844223148701E-2</v>
      </c>
      <c r="BK111" s="17">
        <v>1.7350574850836801E-2</v>
      </c>
      <c r="BL111" s="17"/>
      <c r="BM111" s="17">
        <v>4.84168329082455E-2</v>
      </c>
      <c r="BN111" s="17">
        <v>2.30494669147021E-2</v>
      </c>
      <c r="BO111" s="17">
        <v>9.4262961930007896E-3</v>
      </c>
      <c r="BP111" s="17">
        <v>3.0067119987648501E-2</v>
      </c>
      <c r="BQ111" s="17">
        <v>4.4887363852860199E-2</v>
      </c>
      <c r="BR111" s="17">
        <v>4.74378306583633E-3</v>
      </c>
      <c r="BS111" s="17">
        <v>3.0257750844775302E-2</v>
      </c>
      <c r="BT111" s="17"/>
      <c r="BU111" s="17">
        <v>6.2194735556260199E-2</v>
      </c>
      <c r="BV111" s="17">
        <v>7.67589321414823E-2</v>
      </c>
      <c r="BW111" s="17"/>
      <c r="BX111" s="17">
        <v>2.0015257695383499E-2</v>
      </c>
      <c r="BY111" s="17">
        <v>4.3734744137516803E-2</v>
      </c>
      <c r="BZ111" s="17">
        <v>5.9886258215535802E-2</v>
      </c>
      <c r="CA111" s="17">
        <v>6.4741455165628306E-2</v>
      </c>
    </row>
    <row r="112" spans="2:79" x14ac:dyDescent="0.3">
      <c r="B112" t="s">
        <v>148</v>
      </c>
      <c r="C112" s="17">
        <v>0.106221058172127</v>
      </c>
      <c r="D112" s="17">
        <v>0.13132037558520501</v>
      </c>
      <c r="E112" s="17">
        <v>8.2262262071426104E-2</v>
      </c>
      <c r="F112" s="17"/>
      <c r="G112" s="17">
        <v>0.21088212577236001</v>
      </c>
      <c r="H112" s="17">
        <v>0.16335716480103099</v>
      </c>
      <c r="I112" s="17">
        <v>0.104719549500093</v>
      </c>
      <c r="J112" s="17">
        <v>5.3108955184424503E-2</v>
      </c>
      <c r="K112" s="17">
        <v>5.51123933633869E-2</v>
      </c>
      <c r="L112" s="17">
        <v>6.8876334771482195E-2</v>
      </c>
      <c r="M112" s="17"/>
      <c r="N112" s="17">
        <v>0.15531190200202499</v>
      </c>
      <c r="O112" s="17">
        <v>7.5340131163835297E-2</v>
      </c>
      <c r="P112" s="17">
        <v>9.11954246318432E-2</v>
      </c>
      <c r="Q112" s="17">
        <v>9.6450108386362199E-2</v>
      </c>
      <c r="R112" s="17"/>
      <c r="S112" s="17">
        <v>0.143671055251613</v>
      </c>
      <c r="T112" s="17">
        <v>8.5170829667891704E-2</v>
      </c>
      <c r="U112" s="17">
        <v>0.102966379259635</v>
      </c>
      <c r="V112" s="17">
        <v>0.123232319113374</v>
      </c>
      <c r="W112" s="17">
        <v>7.1223746518893002E-2</v>
      </c>
      <c r="X112" s="17">
        <v>8.6709456532471599E-2</v>
      </c>
      <c r="Y112" s="17">
        <v>9.3641415521506899E-2</v>
      </c>
      <c r="Z112" s="17">
        <v>0.11076976674215799</v>
      </c>
      <c r="AA112" s="17">
        <v>0.112978833139079</v>
      </c>
      <c r="AB112" s="17">
        <v>0.11981090554370501</v>
      </c>
      <c r="AC112" s="17">
        <v>9.7834463575864894E-2</v>
      </c>
      <c r="AD112" s="17">
        <v>9.6833749774475203E-2</v>
      </c>
      <c r="AE112" s="17"/>
      <c r="AF112" s="17">
        <v>0.179601678099443</v>
      </c>
      <c r="AG112" s="17">
        <v>6.7733220714671902E-2</v>
      </c>
      <c r="AH112" s="17">
        <v>0.119265421394686</v>
      </c>
      <c r="AI112" s="17">
        <v>9.1615389434161698E-2</v>
      </c>
      <c r="AJ112" s="17">
        <v>7.4742446465641404E-2</v>
      </c>
      <c r="AK112" s="17">
        <v>4.9515015828024499E-2</v>
      </c>
      <c r="AL112" s="17"/>
      <c r="AM112" s="17">
        <v>6.2695550092602095E-2</v>
      </c>
      <c r="AN112" s="17">
        <v>8.7431564223657096E-2</v>
      </c>
      <c r="AO112" s="17">
        <v>0.11067988038677801</v>
      </c>
      <c r="AP112" s="17">
        <v>0.16184713235260301</v>
      </c>
      <c r="AQ112" s="17">
        <v>0.26724875721623498</v>
      </c>
      <c r="AR112" s="17"/>
      <c r="AS112" s="17">
        <v>0.12260607315260701</v>
      </c>
      <c r="AT112" s="17">
        <v>7.2474214100428105E-2</v>
      </c>
      <c r="AU112" s="17"/>
      <c r="AV112" s="17">
        <v>0.128585483599858</v>
      </c>
      <c r="AW112" s="17">
        <v>6.4499086880092496E-2</v>
      </c>
      <c r="AX112" s="17"/>
      <c r="AY112" s="17">
        <v>9.6499110503433502E-2</v>
      </c>
      <c r="AZ112" s="17">
        <v>0.11390792823132601</v>
      </c>
      <c r="BA112" s="17">
        <v>7.8576830083298702E-2</v>
      </c>
      <c r="BB112" s="17"/>
      <c r="BC112" s="17">
        <v>9.4545357810588093E-2</v>
      </c>
      <c r="BD112" s="17">
        <v>0.12566081636436799</v>
      </c>
      <c r="BE112" s="17">
        <v>0.118642049945239</v>
      </c>
      <c r="BF112" s="17"/>
      <c r="BG112" s="17">
        <v>9.1421791736690405E-2</v>
      </c>
      <c r="BH112" s="17">
        <v>0.113127460429698</v>
      </c>
      <c r="BI112" s="17"/>
      <c r="BJ112" s="17">
        <v>0.160952939204732</v>
      </c>
      <c r="BK112" s="17">
        <v>8.60347017690649E-2</v>
      </c>
      <c r="BL112" s="17"/>
      <c r="BM112" s="17">
        <v>0.13607430727476999</v>
      </c>
      <c r="BN112" s="17">
        <v>7.6920645972093998E-2</v>
      </c>
      <c r="BO112" s="17">
        <v>0.12520977273901901</v>
      </c>
      <c r="BP112" s="17">
        <v>4.9858195072299598E-2</v>
      </c>
      <c r="BQ112" s="17">
        <v>0.207087256033228</v>
      </c>
      <c r="BR112" s="17">
        <v>6.6456645452481505E-2</v>
      </c>
      <c r="BS112" s="17">
        <v>5.0138275131062303E-2</v>
      </c>
      <c r="BT112" s="17"/>
      <c r="BU112" s="17">
        <v>0.13494311437970999</v>
      </c>
      <c r="BV112" s="17">
        <v>0.19178186183891999</v>
      </c>
      <c r="BW112" s="17"/>
      <c r="BX112" s="17">
        <v>5.9817938281015101E-2</v>
      </c>
      <c r="BY112" s="17">
        <v>0.120960572593293</v>
      </c>
      <c r="BZ112" s="17">
        <v>0.150409336446336</v>
      </c>
      <c r="CA112" s="17">
        <v>0.14388768529457099</v>
      </c>
    </row>
    <row r="113" spans="2:79" x14ac:dyDescent="0.3">
      <c r="B113" t="s">
        <v>149</v>
      </c>
      <c r="C113" s="17">
        <v>0.35196954911735401</v>
      </c>
      <c r="D113" s="17">
        <v>0.38297640066164601</v>
      </c>
      <c r="E113" s="17">
        <v>0.32235698406970997</v>
      </c>
      <c r="F113" s="17"/>
      <c r="G113" s="17">
        <v>0.30576509669262902</v>
      </c>
      <c r="H113" s="17">
        <v>0.26827287587871501</v>
      </c>
      <c r="I113" s="17">
        <v>0.324645234535617</v>
      </c>
      <c r="J113" s="17">
        <v>0.38428178565080101</v>
      </c>
      <c r="K113" s="17">
        <v>0.37083698868078702</v>
      </c>
      <c r="L113" s="17">
        <v>0.43386671317552</v>
      </c>
      <c r="M113" s="17"/>
      <c r="N113" s="17">
        <v>0.35692396778963098</v>
      </c>
      <c r="O113" s="17">
        <v>0.37647899899313703</v>
      </c>
      <c r="P113" s="17">
        <v>0.35495545643920201</v>
      </c>
      <c r="Q113" s="17">
        <v>0.32309905149367402</v>
      </c>
      <c r="R113" s="17"/>
      <c r="S113" s="17">
        <v>0.33193137598720601</v>
      </c>
      <c r="T113" s="17">
        <v>0.33906862968181001</v>
      </c>
      <c r="U113" s="17">
        <v>0.33118226230657</v>
      </c>
      <c r="V113" s="17">
        <v>0.35839091826118202</v>
      </c>
      <c r="W113" s="17">
        <v>0.38640334134246002</v>
      </c>
      <c r="X113" s="17">
        <v>0.32778200164202398</v>
      </c>
      <c r="Y113" s="17">
        <v>0.44201957080531401</v>
      </c>
      <c r="Z113" s="17">
        <v>0.355694544236409</v>
      </c>
      <c r="AA113" s="17">
        <v>0.31546924264741999</v>
      </c>
      <c r="AB113" s="17">
        <v>0.37150294297437803</v>
      </c>
      <c r="AC113" s="17">
        <v>0.401532613630804</v>
      </c>
      <c r="AD113" s="17">
        <v>0.27585759425939899</v>
      </c>
      <c r="AE113" s="17"/>
      <c r="AF113" s="17">
        <v>0.306234914884155</v>
      </c>
      <c r="AG113" s="17">
        <v>0.39138042494965197</v>
      </c>
      <c r="AH113" s="17">
        <v>0.32208964671294299</v>
      </c>
      <c r="AI113" s="17">
        <v>0.36080161590716803</v>
      </c>
      <c r="AJ113" s="17">
        <v>0.35862343520693402</v>
      </c>
      <c r="AK113" s="17">
        <v>0.38529999922006702</v>
      </c>
      <c r="AL113" s="17"/>
      <c r="AM113" s="17">
        <v>0.38320813053140801</v>
      </c>
      <c r="AN113" s="17">
        <v>0.34163454983077302</v>
      </c>
      <c r="AO113" s="17">
        <v>0.388094015435277</v>
      </c>
      <c r="AP113" s="17">
        <v>0.32236855238911499</v>
      </c>
      <c r="AQ113" s="17">
        <v>0.238498795563343</v>
      </c>
      <c r="AR113" s="17"/>
      <c r="AS113" s="17">
        <v>0.34858683606708302</v>
      </c>
      <c r="AT113" s="17">
        <v>0.30195425977868501</v>
      </c>
      <c r="AU113" s="17"/>
      <c r="AV113" s="17">
        <v>0.35604768030169898</v>
      </c>
      <c r="AW113" s="17">
        <v>0.30135407969317002</v>
      </c>
      <c r="AX113" s="17"/>
      <c r="AY113" s="17">
        <v>0.32530354716763499</v>
      </c>
      <c r="AZ113" s="17">
        <v>0.357124587073191</v>
      </c>
      <c r="BA113" s="17">
        <v>0.411227939198545</v>
      </c>
      <c r="BB113" s="17"/>
      <c r="BC113" s="17">
        <v>0.369806211858279</v>
      </c>
      <c r="BD113" s="17">
        <v>0.36557660107422602</v>
      </c>
      <c r="BE113" s="17">
        <v>0.294694546996351</v>
      </c>
      <c r="BF113" s="17"/>
      <c r="BG113" s="17">
        <v>0.34027428494352402</v>
      </c>
      <c r="BH113" s="17">
        <v>0.35871518501305599</v>
      </c>
      <c r="BI113" s="17"/>
      <c r="BJ113" s="17">
        <v>0.32415278061367703</v>
      </c>
      <c r="BK113" s="17">
        <v>0.36431056770478498</v>
      </c>
      <c r="BL113" s="17"/>
      <c r="BM113" s="17">
        <v>0.33958308556309402</v>
      </c>
      <c r="BN113" s="17">
        <v>0.30692271356440798</v>
      </c>
      <c r="BO113" s="17">
        <v>0.41209445548254198</v>
      </c>
      <c r="BP113" s="17">
        <v>0.28913483221827402</v>
      </c>
      <c r="BQ113" s="17">
        <v>0.30780561026188302</v>
      </c>
      <c r="BR113" s="17">
        <v>0.42430548687141301</v>
      </c>
      <c r="BS113" s="17">
        <v>0.34357134405402801</v>
      </c>
      <c r="BT113" s="17"/>
      <c r="BU113" s="17">
        <v>0.30986835397040502</v>
      </c>
      <c r="BV113" s="17">
        <v>0.32041195417125001</v>
      </c>
      <c r="BW113" s="17"/>
      <c r="BX113" s="17">
        <v>0.35880942928467402</v>
      </c>
      <c r="BY113" s="17">
        <v>0.33523869540332402</v>
      </c>
      <c r="BZ113" s="17">
        <v>0.35716697983080498</v>
      </c>
      <c r="CA113" s="17">
        <v>0.365585335747595</v>
      </c>
    </row>
    <row r="114" spans="2:79" x14ac:dyDescent="0.3">
      <c r="B114" t="s">
        <v>150</v>
      </c>
      <c r="C114" s="17">
        <v>0.295493743227905</v>
      </c>
      <c r="D114" s="17">
        <v>0.27893621165413002</v>
      </c>
      <c r="E114" s="17">
        <v>0.31118006271037701</v>
      </c>
      <c r="F114" s="17"/>
      <c r="G114" s="17">
        <v>0.27514284107776699</v>
      </c>
      <c r="H114" s="17">
        <v>0.30410560583593499</v>
      </c>
      <c r="I114" s="17">
        <v>0.305238464704779</v>
      </c>
      <c r="J114" s="17">
        <v>0.308664951218243</v>
      </c>
      <c r="K114" s="17">
        <v>0.30317924674958202</v>
      </c>
      <c r="L114" s="17">
        <v>0.27831377669714402</v>
      </c>
      <c r="M114" s="17"/>
      <c r="N114" s="17">
        <v>0.29359214991816701</v>
      </c>
      <c r="O114" s="17">
        <v>0.32086972947208803</v>
      </c>
      <c r="P114" s="17">
        <v>0.27534679315993399</v>
      </c>
      <c r="Q114" s="17">
        <v>0.28501761686411198</v>
      </c>
      <c r="R114" s="17"/>
      <c r="S114" s="17">
        <v>0.2764620864565</v>
      </c>
      <c r="T114" s="17">
        <v>0.36733387585139399</v>
      </c>
      <c r="U114" s="17">
        <v>0.32210084362045299</v>
      </c>
      <c r="V114" s="17">
        <v>0.25483923376751699</v>
      </c>
      <c r="W114" s="17">
        <v>0.279277678405357</v>
      </c>
      <c r="X114" s="17">
        <v>0.24366595216884701</v>
      </c>
      <c r="Y114" s="17">
        <v>0.24133156668598801</v>
      </c>
      <c r="Z114" s="17">
        <v>0.29561727564653101</v>
      </c>
      <c r="AA114" s="17">
        <v>0.30807223793129601</v>
      </c>
      <c r="AB114" s="17">
        <v>0.32232737064317002</v>
      </c>
      <c r="AC114" s="17">
        <v>0.28392999153125198</v>
      </c>
      <c r="AD114" s="17">
        <v>0.355190885221293</v>
      </c>
      <c r="AE114" s="17"/>
      <c r="AF114" s="17">
        <v>0.26568054768013999</v>
      </c>
      <c r="AG114" s="17">
        <v>0.30175674952084802</v>
      </c>
      <c r="AH114" s="17">
        <v>0.272937554322364</v>
      </c>
      <c r="AI114" s="17">
        <v>0.34352618567599402</v>
      </c>
      <c r="AJ114" s="17">
        <v>0.28966913750871398</v>
      </c>
      <c r="AK114" s="17">
        <v>0.30802413253866801</v>
      </c>
      <c r="AL114" s="17"/>
      <c r="AM114" s="17">
        <v>0.27265206354060101</v>
      </c>
      <c r="AN114" s="17">
        <v>0.33014050458769301</v>
      </c>
      <c r="AO114" s="17">
        <v>0.28223442698430701</v>
      </c>
      <c r="AP114" s="17">
        <v>0.327948048198546</v>
      </c>
      <c r="AQ114" s="17">
        <v>0.20543775561146899</v>
      </c>
      <c r="AR114" s="17"/>
      <c r="AS114" s="17">
        <v>0.296026066510932</v>
      </c>
      <c r="AT114" s="17">
        <v>0.322462494080136</v>
      </c>
      <c r="AU114" s="17"/>
      <c r="AV114" s="17">
        <v>0.28868560530367299</v>
      </c>
      <c r="AW114" s="17">
        <v>0.34729548927182202</v>
      </c>
      <c r="AX114" s="17"/>
      <c r="AY114" s="17">
        <v>0.31512239471825498</v>
      </c>
      <c r="AZ114" s="17">
        <v>0.28718001387342001</v>
      </c>
      <c r="BA114" s="17">
        <v>0.30102336027459897</v>
      </c>
      <c r="BB114" s="17"/>
      <c r="BC114" s="17">
        <v>0.30025565827110601</v>
      </c>
      <c r="BD114" s="17">
        <v>0.29780632637728</v>
      </c>
      <c r="BE114" s="17">
        <v>0.27832894767507399</v>
      </c>
      <c r="BF114" s="17"/>
      <c r="BG114" s="17">
        <v>0.31295150943251798</v>
      </c>
      <c r="BH114" s="17">
        <v>0.29113423696565899</v>
      </c>
      <c r="BI114" s="17"/>
      <c r="BJ114" s="17">
        <v>0.27577351032185099</v>
      </c>
      <c r="BK114" s="17">
        <v>0.30240128497137497</v>
      </c>
      <c r="BL114" s="17"/>
      <c r="BM114" s="17">
        <v>0.29099265850567801</v>
      </c>
      <c r="BN114" s="17">
        <v>0.35841110322526498</v>
      </c>
      <c r="BO114" s="17">
        <v>0.21863110657180099</v>
      </c>
      <c r="BP114" s="17">
        <v>0.30188234233667699</v>
      </c>
      <c r="BQ114" s="17">
        <v>0.28476830250652502</v>
      </c>
      <c r="BR114" s="17">
        <v>0.29136741647692499</v>
      </c>
      <c r="BS114" s="17">
        <v>0.25710189589071902</v>
      </c>
      <c r="BT114" s="17"/>
      <c r="BU114" s="17">
        <v>0.33865431062770501</v>
      </c>
      <c r="BV114" s="17">
        <v>0.27591203008818199</v>
      </c>
      <c r="BW114" s="17"/>
      <c r="BX114" s="17">
        <v>0.34556354460859001</v>
      </c>
      <c r="BY114" s="17">
        <v>0.29679319640433</v>
      </c>
      <c r="BZ114" s="17">
        <v>0.27980044104520302</v>
      </c>
      <c r="CA114" s="17">
        <v>0.26853941697977302</v>
      </c>
    </row>
    <row r="115" spans="2:79" x14ac:dyDescent="0.3">
      <c r="B115" t="s">
        <v>151</v>
      </c>
      <c r="C115" s="17">
        <v>7.7070846960076503E-2</v>
      </c>
      <c r="D115" s="17">
        <v>5.7472311712058799E-2</v>
      </c>
      <c r="E115" s="17">
        <v>9.65668150699317E-2</v>
      </c>
      <c r="F115" s="17"/>
      <c r="G115" s="17">
        <v>7.7314731399354297E-2</v>
      </c>
      <c r="H115" s="17">
        <v>0.114983724641552</v>
      </c>
      <c r="I115" s="17">
        <v>9.7382839260830703E-2</v>
      </c>
      <c r="J115" s="17">
        <v>8.0123851150218695E-2</v>
      </c>
      <c r="K115" s="17">
        <v>6.5940109174219802E-2</v>
      </c>
      <c r="L115" s="17">
        <v>3.4701630220891302E-2</v>
      </c>
      <c r="M115" s="17"/>
      <c r="N115" s="17">
        <v>5.0932915382230097E-2</v>
      </c>
      <c r="O115" s="17">
        <v>7.1313922001528099E-2</v>
      </c>
      <c r="P115" s="17">
        <v>8.47589859251488E-2</v>
      </c>
      <c r="Q115" s="17">
        <v>0.106690261841279</v>
      </c>
      <c r="R115" s="17"/>
      <c r="S115" s="17">
        <v>7.5465998854891997E-2</v>
      </c>
      <c r="T115" s="17">
        <v>6.0824514294332298E-2</v>
      </c>
      <c r="U115" s="17">
        <v>7.2013155453118496E-2</v>
      </c>
      <c r="V115" s="17">
        <v>7.3383117126141095E-2</v>
      </c>
      <c r="W115" s="17">
        <v>8.2325632061124907E-2</v>
      </c>
      <c r="X115" s="17">
        <v>8.7981664589328795E-2</v>
      </c>
      <c r="Y115" s="17">
        <v>6.3111621958702194E-2</v>
      </c>
      <c r="Z115" s="17">
        <v>8.7328300660152805E-2</v>
      </c>
      <c r="AA115" s="17">
        <v>9.1648768750090495E-2</v>
      </c>
      <c r="AB115" s="17">
        <v>6.5537938832503903E-2</v>
      </c>
      <c r="AC115" s="17">
        <v>8.7966663686833493E-2</v>
      </c>
      <c r="AD115" s="17">
        <v>0.12122426253764899</v>
      </c>
      <c r="AE115" s="17"/>
      <c r="AF115" s="17">
        <v>9.0167668952979105E-2</v>
      </c>
      <c r="AG115" s="17">
        <v>6.97859199794999E-2</v>
      </c>
      <c r="AH115" s="17">
        <v>9.0431924947326797E-2</v>
      </c>
      <c r="AI115" s="17">
        <v>4.4595787046859903E-2</v>
      </c>
      <c r="AJ115" s="17">
        <v>7.9686046314536907E-2</v>
      </c>
      <c r="AK115" s="17">
        <v>0.126551210858589</v>
      </c>
      <c r="AL115" s="17"/>
      <c r="AM115" s="17">
        <v>0.10089916516191701</v>
      </c>
      <c r="AN115" s="17">
        <v>7.8204272822154697E-2</v>
      </c>
      <c r="AO115" s="17">
        <v>5.8420442487745403E-2</v>
      </c>
      <c r="AP115" s="17">
        <v>7.2135426149751006E-2</v>
      </c>
      <c r="AQ115" s="17">
        <v>4.3585202172471901E-2</v>
      </c>
      <c r="AR115" s="17"/>
      <c r="AS115" s="17">
        <v>7.4710051059968099E-2</v>
      </c>
      <c r="AT115" s="17">
        <v>0.12683930771115901</v>
      </c>
      <c r="AU115" s="17"/>
      <c r="AV115" s="17">
        <v>5.2508594153739402E-2</v>
      </c>
      <c r="AW115" s="17">
        <v>0.16750365677423901</v>
      </c>
      <c r="AX115" s="17"/>
      <c r="AY115" s="17">
        <v>8.0686989460276706E-2</v>
      </c>
      <c r="AZ115" s="17">
        <v>7.7521908461019501E-2</v>
      </c>
      <c r="BA115" s="17">
        <v>6.0029196753314903E-2</v>
      </c>
      <c r="BB115" s="17"/>
      <c r="BC115" s="17">
        <v>6.1385598894822202E-2</v>
      </c>
      <c r="BD115" s="17">
        <v>6.6485593939281301E-2</v>
      </c>
      <c r="BE115" s="17">
        <v>0.12776456688058499</v>
      </c>
      <c r="BF115" s="17"/>
      <c r="BG115" s="17">
        <v>8.3681687121751905E-2</v>
      </c>
      <c r="BH115" s="17">
        <v>7.1951206781785904E-2</v>
      </c>
      <c r="BI115" s="17"/>
      <c r="BJ115" s="17">
        <v>6.6821183020466204E-2</v>
      </c>
      <c r="BK115" s="17">
        <v>7.9656757488519206E-2</v>
      </c>
      <c r="BL115" s="17"/>
      <c r="BM115" s="17">
        <v>7.7044638832206094E-2</v>
      </c>
      <c r="BN115" s="17">
        <v>8.4766398386366196E-2</v>
      </c>
      <c r="BO115" s="17">
        <v>0.113755091119074</v>
      </c>
      <c r="BP115" s="17">
        <v>0.102954539306698</v>
      </c>
      <c r="BQ115" s="17">
        <v>5.3884065050090503E-2</v>
      </c>
      <c r="BR115" s="17">
        <v>3.4929864400386798E-2</v>
      </c>
      <c r="BS115" s="17">
        <v>0.16100223392182</v>
      </c>
      <c r="BT115" s="17"/>
      <c r="BU115" s="17">
        <v>5.2546401248894703E-2</v>
      </c>
      <c r="BV115" s="17">
        <v>6.4605509233570405E-2</v>
      </c>
      <c r="BW115" s="17"/>
      <c r="BX115" s="17">
        <v>7.8458490157353802E-2</v>
      </c>
      <c r="BY115" s="17">
        <v>0.101590274934271</v>
      </c>
      <c r="BZ115" s="17">
        <v>6.1872189367820497E-2</v>
      </c>
      <c r="CA115" s="17">
        <v>6.0223433088025698E-2</v>
      </c>
    </row>
    <row r="116" spans="2:79" x14ac:dyDescent="0.3">
      <c r="B116" t="s">
        <v>101</v>
      </c>
      <c r="C116" s="17">
        <v>0.13775307672635401</v>
      </c>
      <c r="D116" s="17">
        <v>0.112062886751659</v>
      </c>
      <c r="E116" s="17">
        <v>0.161585951970071</v>
      </c>
      <c r="F116" s="17"/>
      <c r="G116" s="17">
        <v>8.0613373514278205E-2</v>
      </c>
      <c r="H116" s="17">
        <v>8.0384190280326201E-2</v>
      </c>
      <c r="I116" s="17">
        <v>0.1225595253528</v>
      </c>
      <c r="J116" s="17">
        <v>0.16573482107442</v>
      </c>
      <c r="K116" s="17">
        <v>0.18909079275417201</v>
      </c>
      <c r="L116" s="17">
        <v>0.17744429235863801</v>
      </c>
      <c r="M116" s="17"/>
      <c r="N116" s="17">
        <v>9.6296914721494098E-2</v>
      </c>
      <c r="O116" s="17">
        <v>0.137156646360615</v>
      </c>
      <c r="P116" s="17">
        <v>0.15565330102734801</v>
      </c>
      <c r="Q116" s="17">
        <v>0.165703350218562</v>
      </c>
      <c r="R116" s="17"/>
      <c r="S116" s="17">
        <v>0.108352831838925</v>
      </c>
      <c r="T116" s="17">
        <v>0.123250901927696</v>
      </c>
      <c r="U116" s="17">
        <v>0.14312072946176299</v>
      </c>
      <c r="V116" s="17">
        <v>0.16931424909184301</v>
      </c>
      <c r="W116" s="17">
        <v>0.18076960167216499</v>
      </c>
      <c r="X116" s="17">
        <v>0.184168237669321</v>
      </c>
      <c r="Y116" s="17">
        <v>0.15423152530037301</v>
      </c>
      <c r="Z116" s="17">
        <v>0.12081489565918201</v>
      </c>
      <c r="AA116" s="17">
        <v>0.137520952644895</v>
      </c>
      <c r="AB116" s="17">
        <v>0.103888059330266</v>
      </c>
      <c r="AC116" s="17">
        <v>0.12873626757524501</v>
      </c>
      <c r="AD116" s="17">
        <v>8.4367116042953397E-2</v>
      </c>
      <c r="AE116" s="17"/>
      <c r="AF116" s="17">
        <v>8.0292448427392707E-2</v>
      </c>
      <c r="AG116" s="17">
        <v>0.15213166662300501</v>
      </c>
      <c r="AH116" s="17">
        <v>0.165835078201616</v>
      </c>
      <c r="AI116" s="17">
        <v>0.15148972645485401</v>
      </c>
      <c r="AJ116" s="17">
        <v>0.18231295054332</v>
      </c>
      <c r="AK116" s="17">
        <v>0.11939533407762</v>
      </c>
      <c r="AL116" s="17"/>
      <c r="AM116" s="17">
        <v>0.164961622436884</v>
      </c>
      <c r="AN116" s="17">
        <v>0.14817416267987599</v>
      </c>
      <c r="AO116" s="17">
        <v>0.12081601399012901</v>
      </c>
      <c r="AP116" s="17">
        <v>6.7922904199980302E-2</v>
      </c>
      <c r="AQ116" s="17">
        <v>9.5638028672513906E-2</v>
      </c>
      <c r="AR116" s="17"/>
      <c r="AS116" s="17">
        <v>0.11561486746161299</v>
      </c>
      <c r="AT116" s="17">
        <v>0.167778709155459</v>
      </c>
      <c r="AU116" s="17"/>
      <c r="AV116" s="17">
        <v>0.1321459012806</v>
      </c>
      <c r="AW116" s="17">
        <v>0.109557379028378</v>
      </c>
      <c r="AX116" s="17"/>
      <c r="AY116" s="17">
        <v>0.14773777895527401</v>
      </c>
      <c r="AZ116" s="17">
        <v>0.13429513787616701</v>
      </c>
      <c r="BA116" s="17">
        <v>0.133085961331391</v>
      </c>
      <c r="BB116" s="17"/>
      <c r="BC116" s="17">
        <v>0.149404416229593</v>
      </c>
      <c r="BD116" s="17">
        <v>0.121480392449102</v>
      </c>
      <c r="BE116" s="17">
        <v>0.123482352939005</v>
      </c>
      <c r="BF116" s="17"/>
      <c r="BG116" s="17">
        <v>0.14544670851745101</v>
      </c>
      <c r="BH116" s="17">
        <v>0.131081603981901</v>
      </c>
      <c r="BI116" s="17"/>
      <c r="BJ116" s="17">
        <v>9.3083742616125398E-2</v>
      </c>
      <c r="BK116" s="17">
        <v>0.150246113215419</v>
      </c>
      <c r="BL116" s="17"/>
      <c r="BM116" s="17">
        <v>0.107888476916006</v>
      </c>
      <c r="BN116" s="17">
        <v>0.149929671937165</v>
      </c>
      <c r="BO116" s="17">
        <v>0.120883277894563</v>
      </c>
      <c r="BP116" s="17">
        <v>0.22610297107840399</v>
      </c>
      <c r="BQ116" s="17">
        <v>0.101567402295414</v>
      </c>
      <c r="BR116" s="17">
        <v>0.17819680373295799</v>
      </c>
      <c r="BS116" s="17">
        <v>0.15792850015759599</v>
      </c>
      <c r="BT116" s="17"/>
      <c r="BU116" s="17">
        <v>0.101793084217026</v>
      </c>
      <c r="BV116" s="17">
        <v>7.0529712526595498E-2</v>
      </c>
      <c r="BW116" s="17"/>
      <c r="BX116" s="17">
        <v>0.137335339972984</v>
      </c>
      <c r="BY116" s="17">
        <v>0.101682516527265</v>
      </c>
      <c r="BZ116" s="17">
        <v>9.0864795094298803E-2</v>
      </c>
      <c r="CA116" s="17">
        <v>9.70226737244064E-2</v>
      </c>
    </row>
    <row r="117" spans="2:79" x14ac:dyDescent="0.3">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row>
    <row r="118" spans="2:79" x14ac:dyDescent="0.3">
      <c r="B118" s="6" t="s">
        <v>159</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row>
    <row r="119" spans="2:79" x14ac:dyDescent="0.3">
      <c r="B119" s="24" t="s">
        <v>98</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row>
    <row r="120" spans="2:79" x14ac:dyDescent="0.3">
      <c r="B120" t="s">
        <v>153</v>
      </c>
      <c r="C120" s="17">
        <v>3.6859161938220301E-2</v>
      </c>
      <c r="D120" s="17">
        <v>4.65556747351644E-2</v>
      </c>
      <c r="E120" s="17">
        <v>2.7582692995858998E-2</v>
      </c>
      <c r="F120" s="17"/>
      <c r="G120" s="17">
        <v>6.4828072690457997E-2</v>
      </c>
      <c r="H120" s="17">
        <v>8.5435164812217607E-2</v>
      </c>
      <c r="I120" s="17">
        <v>4.6357621587988E-2</v>
      </c>
      <c r="J120" s="17">
        <v>1.1322808712716501E-2</v>
      </c>
      <c r="K120" s="17">
        <v>1.17205878728158E-2</v>
      </c>
      <c r="L120" s="17">
        <v>8.7246258625304895E-3</v>
      </c>
      <c r="M120" s="17"/>
      <c r="N120" s="17">
        <v>5.0693035784658398E-2</v>
      </c>
      <c r="O120" s="17">
        <v>2.5624284092114698E-2</v>
      </c>
      <c r="P120" s="17">
        <v>4.0281968497509799E-2</v>
      </c>
      <c r="Q120" s="17">
        <v>3.1624412011377799E-2</v>
      </c>
      <c r="R120" s="17"/>
      <c r="S120" s="17">
        <v>8.9630617007348798E-2</v>
      </c>
      <c r="T120" s="17">
        <v>2.0248580846704601E-2</v>
      </c>
      <c r="U120" s="17">
        <v>2.2950503350237898E-2</v>
      </c>
      <c r="V120" s="17">
        <v>3.0003687231246301E-2</v>
      </c>
      <c r="W120" s="17">
        <v>1.30323707529626E-2</v>
      </c>
      <c r="X120" s="17">
        <v>3.3775668827133398E-2</v>
      </c>
      <c r="Y120" s="17">
        <v>1.18864756968427E-2</v>
      </c>
      <c r="Z120" s="17">
        <v>3.2852818256553298E-2</v>
      </c>
      <c r="AA120" s="17">
        <v>3.3347904227250098E-2</v>
      </c>
      <c r="AB120" s="17">
        <v>2.8954683861339401E-2</v>
      </c>
      <c r="AC120" s="17">
        <v>3.49009554888942E-2</v>
      </c>
      <c r="AD120" s="17">
        <v>9.7702462289507602E-2</v>
      </c>
      <c r="AE120" s="17"/>
      <c r="AF120" s="17">
        <v>9.9287789401186793E-2</v>
      </c>
      <c r="AG120" s="17">
        <v>9.9930318922608896E-3</v>
      </c>
      <c r="AH120" s="17">
        <v>3.3898448138609698E-2</v>
      </c>
      <c r="AI120" s="17">
        <v>9.0566661401743909E-3</v>
      </c>
      <c r="AJ120" s="17">
        <v>2.3214751683421301E-2</v>
      </c>
      <c r="AK120" s="17">
        <v>1.97838940064048E-2</v>
      </c>
      <c r="AL120" s="17"/>
      <c r="AM120" s="17">
        <v>2.1296759062676099E-2</v>
      </c>
      <c r="AN120" s="17">
        <v>1.29386331544634E-2</v>
      </c>
      <c r="AO120" s="17">
        <v>3.8529410937989901E-2</v>
      </c>
      <c r="AP120" s="17">
        <v>8.2378487859348898E-2</v>
      </c>
      <c r="AQ120" s="17">
        <v>0.132431518381423</v>
      </c>
      <c r="AR120" s="17"/>
      <c r="AS120" s="17">
        <v>4.6346994659114599E-2</v>
      </c>
      <c r="AT120" s="17">
        <v>2.0909232594043401E-2</v>
      </c>
      <c r="AU120" s="17"/>
      <c r="AV120" s="17">
        <v>4.9497363716805999E-2</v>
      </c>
      <c r="AW120" s="17">
        <v>2.0002341576994199E-2</v>
      </c>
      <c r="AX120" s="17"/>
      <c r="AY120" s="17">
        <v>4.0862522143371403E-2</v>
      </c>
      <c r="AZ120" s="17">
        <v>3.8911638249194899E-2</v>
      </c>
      <c r="BA120" s="17">
        <v>1.5327381250091299E-2</v>
      </c>
      <c r="BB120" s="17"/>
      <c r="BC120" s="17">
        <v>3.0463063052750001E-2</v>
      </c>
      <c r="BD120" s="17">
        <v>4.1772630091765101E-2</v>
      </c>
      <c r="BE120" s="17">
        <v>4.7871213872412798E-2</v>
      </c>
      <c r="BF120" s="17"/>
      <c r="BG120" s="17">
        <v>2.7650035186624702E-2</v>
      </c>
      <c r="BH120" s="17">
        <v>4.1165303752807997E-2</v>
      </c>
      <c r="BI120" s="17"/>
      <c r="BJ120" s="17">
        <v>7.6115347279505696E-2</v>
      </c>
      <c r="BK120" s="17">
        <v>2.55242333991525E-2</v>
      </c>
      <c r="BL120" s="17"/>
      <c r="BM120" s="17">
        <v>5.7407775318801098E-2</v>
      </c>
      <c r="BN120" s="17">
        <v>3.7611844967440203E-2</v>
      </c>
      <c r="BO120" s="17">
        <v>1.26454739927108E-2</v>
      </c>
      <c r="BP120" s="17">
        <v>2.0459515427750201E-2</v>
      </c>
      <c r="BQ120" s="17">
        <v>3.4921132270153699E-2</v>
      </c>
      <c r="BR120" s="17">
        <v>2.08801122776065E-3</v>
      </c>
      <c r="BS120" s="17">
        <v>3.83036984260718E-2</v>
      </c>
      <c r="BT120" s="17"/>
      <c r="BU120" s="17">
        <v>3.20877219600526E-2</v>
      </c>
      <c r="BV120" s="17">
        <v>0.109337572383464</v>
      </c>
      <c r="BW120" s="17"/>
      <c r="BX120" s="17">
        <v>1.17027402186384E-2</v>
      </c>
      <c r="BY120" s="17">
        <v>5.2030987197777601E-2</v>
      </c>
      <c r="BZ120" s="17">
        <v>7.0444539626409494E-2</v>
      </c>
      <c r="CA120" s="17">
        <v>6.1908418070402399E-2</v>
      </c>
    </row>
    <row r="121" spans="2:79" x14ac:dyDescent="0.3">
      <c r="B121" t="s">
        <v>154</v>
      </c>
      <c r="C121" s="17">
        <v>0.11110533339025799</v>
      </c>
      <c r="D121" s="17">
        <v>0.127467477033163</v>
      </c>
      <c r="E121" s="17">
        <v>9.3623019298747903E-2</v>
      </c>
      <c r="F121" s="17"/>
      <c r="G121" s="17">
        <v>0.20296185892742699</v>
      </c>
      <c r="H121" s="17">
        <v>0.17416221065457299</v>
      </c>
      <c r="I121" s="17">
        <v>0.118077999502049</v>
      </c>
      <c r="J121" s="17">
        <v>8.0014820708042403E-2</v>
      </c>
      <c r="K121" s="17">
        <v>3.6228220382975899E-2</v>
      </c>
      <c r="L121" s="17">
        <v>6.8731558686557795E-2</v>
      </c>
      <c r="M121" s="17"/>
      <c r="N121" s="17">
        <v>0.16218752137511799</v>
      </c>
      <c r="O121" s="17">
        <v>0.103673754518571</v>
      </c>
      <c r="P121" s="17">
        <v>9.7528163967188705E-2</v>
      </c>
      <c r="Q121" s="17">
        <v>7.6964162619473406E-2</v>
      </c>
      <c r="R121" s="17"/>
      <c r="S121" s="17">
        <v>0.159669533095778</v>
      </c>
      <c r="T121" s="17">
        <v>0.10194269867108199</v>
      </c>
      <c r="U121" s="17">
        <v>9.6778575182892901E-2</v>
      </c>
      <c r="V121" s="17">
        <v>0.115103238198077</v>
      </c>
      <c r="W121" s="17">
        <v>0.10730995004501601</v>
      </c>
      <c r="X121" s="17">
        <v>0.12811088747314101</v>
      </c>
      <c r="Y121" s="17">
        <v>0.110792680450506</v>
      </c>
      <c r="Z121" s="17">
        <v>0.113716783355074</v>
      </c>
      <c r="AA121" s="17">
        <v>0.10509873268373</v>
      </c>
      <c r="AB121" s="17">
        <v>0.10327003096607699</v>
      </c>
      <c r="AC121" s="17">
        <v>5.5694447603733203E-2</v>
      </c>
      <c r="AD121" s="17">
        <v>4.3927817567803701E-2</v>
      </c>
      <c r="AE121" s="17"/>
      <c r="AF121" s="17">
        <v>0.16049622752742801</v>
      </c>
      <c r="AG121" s="17">
        <v>0.11774293576012</v>
      </c>
      <c r="AH121" s="17">
        <v>0.110309932833173</v>
      </c>
      <c r="AI121" s="17">
        <v>9.0387026690113503E-2</v>
      </c>
      <c r="AJ121" s="17">
        <v>5.1582483239997201E-2</v>
      </c>
      <c r="AK121" s="17">
        <v>4.4836871829325602E-2</v>
      </c>
      <c r="AL121" s="17"/>
      <c r="AM121" s="17">
        <v>5.5288653499272498E-2</v>
      </c>
      <c r="AN121" s="17">
        <v>9.4238037954431406E-2</v>
      </c>
      <c r="AO121" s="17">
        <v>0.14623426415276999</v>
      </c>
      <c r="AP121" s="17">
        <v>0.176721583484693</v>
      </c>
      <c r="AQ121" s="17">
        <v>0.16347163021366101</v>
      </c>
      <c r="AR121" s="17"/>
      <c r="AS121" s="17">
        <v>0.145369187755053</v>
      </c>
      <c r="AT121" s="17">
        <v>3.2099756771635297E-2</v>
      </c>
      <c r="AU121" s="17"/>
      <c r="AV121" s="17">
        <v>0.12563423180793001</v>
      </c>
      <c r="AW121" s="17">
        <v>6.6716469872239503E-2</v>
      </c>
      <c r="AX121" s="17"/>
      <c r="AY121" s="17">
        <v>0.106016213593699</v>
      </c>
      <c r="AZ121" s="17">
        <v>0.121925578683374</v>
      </c>
      <c r="BA121" s="17">
        <v>5.9925143956780703E-2</v>
      </c>
      <c r="BB121" s="17"/>
      <c r="BC121" s="17">
        <v>0.102274258384826</v>
      </c>
      <c r="BD121" s="17">
        <v>0.10272078356381401</v>
      </c>
      <c r="BE121" s="17">
        <v>0.14679675965355801</v>
      </c>
      <c r="BF121" s="17"/>
      <c r="BG121" s="17">
        <v>7.5294295239972303E-2</v>
      </c>
      <c r="BH121" s="17">
        <v>0.12701333529629499</v>
      </c>
      <c r="BI121" s="17"/>
      <c r="BJ121" s="17">
        <v>0.177444948771879</v>
      </c>
      <c r="BK121" s="17">
        <v>9.2079835138667604E-2</v>
      </c>
      <c r="BL121" s="17"/>
      <c r="BM121" s="17">
        <v>0.13568175989912901</v>
      </c>
      <c r="BN121" s="17">
        <v>0.10101678145919001</v>
      </c>
      <c r="BO121" s="17">
        <v>0.102747661901605</v>
      </c>
      <c r="BP121" s="17">
        <v>9.9324129643052303E-2</v>
      </c>
      <c r="BQ121" s="17">
        <v>0.19937882386285599</v>
      </c>
      <c r="BR121" s="17">
        <v>6.4772425857830898E-2</v>
      </c>
      <c r="BS121" s="17">
        <v>6.4254751381568304E-2</v>
      </c>
      <c r="BT121" s="17"/>
      <c r="BU121" s="17">
        <v>8.6146734161443403E-2</v>
      </c>
      <c r="BV121" s="17">
        <v>0.20518231950679899</v>
      </c>
      <c r="BW121" s="17"/>
      <c r="BX121" s="17">
        <v>5.7859466176465799E-2</v>
      </c>
      <c r="BY121" s="17">
        <v>0.115833585837819</v>
      </c>
      <c r="BZ121" s="17">
        <v>0.160090996854829</v>
      </c>
      <c r="CA121" s="17">
        <v>0.15926249263117401</v>
      </c>
    </row>
    <row r="122" spans="2:79" x14ac:dyDescent="0.3">
      <c r="B122" t="s">
        <v>155</v>
      </c>
      <c r="C122" s="17">
        <v>0.22367390288640901</v>
      </c>
      <c r="D122" s="17">
        <v>0.248796821154497</v>
      </c>
      <c r="E122" s="17">
        <v>0.19937291072243801</v>
      </c>
      <c r="F122" s="17"/>
      <c r="G122" s="17">
        <v>0.25599378119279598</v>
      </c>
      <c r="H122" s="17">
        <v>0.230120368971722</v>
      </c>
      <c r="I122" s="17">
        <v>0.221341000399642</v>
      </c>
      <c r="J122" s="17">
        <v>0.213086719593645</v>
      </c>
      <c r="K122" s="17">
        <v>0.230473170253614</v>
      </c>
      <c r="L122" s="17">
        <v>0.202882349198928</v>
      </c>
      <c r="M122" s="17"/>
      <c r="N122" s="17">
        <v>0.21888789247577201</v>
      </c>
      <c r="O122" s="17">
        <v>0.20331597449991901</v>
      </c>
      <c r="P122" s="17">
        <v>0.23659861088367801</v>
      </c>
      <c r="Q122" s="17">
        <v>0.23963520992134699</v>
      </c>
      <c r="R122" s="17"/>
      <c r="S122" s="17">
        <v>0.23503925951405499</v>
      </c>
      <c r="T122" s="17">
        <v>0.211052084508565</v>
      </c>
      <c r="U122" s="17">
        <v>0.23164069371343701</v>
      </c>
      <c r="V122" s="17">
        <v>0.26980884739487099</v>
      </c>
      <c r="W122" s="17">
        <v>0.24164415512280299</v>
      </c>
      <c r="X122" s="17">
        <v>0.21246644694574601</v>
      </c>
      <c r="Y122" s="17">
        <v>0.24321983093081401</v>
      </c>
      <c r="Z122" s="17">
        <v>0.183665528736593</v>
      </c>
      <c r="AA122" s="17">
        <v>0.22685571147565201</v>
      </c>
      <c r="AB122" s="17">
        <v>0.25503958287126899</v>
      </c>
      <c r="AC122" s="17">
        <v>8.9793326802084697E-2</v>
      </c>
      <c r="AD122" s="17">
        <v>0.17628824586061301</v>
      </c>
      <c r="AE122" s="17"/>
      <c r="AF122" s="17">
        <v>0.23926079227701399</v>
      </c>
      <c r="AG122" s="17">
        <v>0.207505725539394</v>
      </c>
      <c r="AH122" s="17">
        <v>0.241289031555774</v>
      </c>
      <c r="AI122" s="17">
        <v>0.24535827899152701</v>
      </c>
      <c r="AJ122" s="17">
        <v>0.16692882274644599</v>
      </c>
      <c r="AK122" s="17">
        <v>0.23291994816589501</v>
      </c>
      <c r="AL122" s="17"/>
      <c r="AM122" s="17">
        <v>0.24959470289872501</v>
      </c>
      <c r="AN122" s="17">
        <v>0.24156891821465801</v>
      </c>
      <c r="AO122" s="17">
        <v>0.183150399714646</v>
      </c>
      <c r="AP122" s="17">
        <v>0.27810320811265798</v>
      </c>
      <c r="AQ122" s="17">
        <v>0.24066741108338</v>
      </c>
      <c r="AR122" s="17"/>
      <c r="AS122" s="17">
        <v>0.22153147428080899</v>
      </c>
      <c r="AT122" s="17">
        <v>0.17955088664073299</v>
      </c>
      <c r="AU122" s="17"/>
      <c r="AV122" s="17">
        <v>0.21770314618089001</v>
      </c>
      <c r="AW122" s="17">
        <v>0.213607098914156</v>
      </c>
      <c r="AX122" s="17"/>
      <c r="AY122" s="17">
        <v>0.22647575047982599</v>
      </c>
      <c r="AZ122" s="17">
        <v>0.21793811565090501</v>
      </c>
      <c r="BA122" s="17">
        <v>0.25873785309746</v>
      </c>
      <c r="BB122" s="17"/>
      <c r="BC122" s="17">
        <v>0.21053074144148001</v>
      </c>
      <c r="BD122" s="17">
        <v>0.24725555853918299</v>
      </c>
      <c r="BE122" s="17">
        <v>0.232463384057847</v>
      </c>
      <c r="BF122" s="17"/>
      <c r="BG122" s="17">
        <v>0.19904781459124901</v>
      </c>
      <c r="BH122" s="17">
        <v>0.23125139502716199</v>
      </c>
      <c r="BI122" s="17"/>
      <c r="BJ122" s="17">
        <v>0.21901530102473901</v>
      </c>
      <c r="BK122" s="17">
        <v>0.22718723750448999</v>
      </c>
      <c r="BL122" s="17"/>
      <c r="BM122" s="17">
        <v>0.236859474336233</v>
      </c>
      <c r="BN122" s="17">
        <v>0.19982230859536401</v>
      </c>
      <c r="BO122" s="17">
        <v>0.22956153182575101</v>
      </c>
      <c r="BP122" s="17">
        <v>0.22021083924409399</v>
      </c>
      <c r="BQ122" s="17">
        <v>0.265269683601497</v>
      </c>
      <c r="BR122" s="17">
        <v>0.200683371857375</v>
      </c>
      <c r="BS122" s="17">
        <v>0.23306736943512299</v>
      </c>
      <c r="BT122" s="17"/>
      <c r="BU122" s="17">
        <v>0.199260972328934</v>
      </c>
      <c r="BV122" s="17">
        <v>0.212725334165458</v>
      </c>
      <c r="BW122" s="17"/>
      <c r="BX122" s="17">
        <v>0.22251030575347999</v>
      </c>
      <c r="BY122" s="17">
        <v>0.21895928740228099</v>
      </c>
      <c r="BZ122" s="17">
        <v>0.2350512100322</v>
      </c>
      <c r="CA122" s="17">
        <v>0.25913648894451402</v>
      </c>
    </row>
    <row r="123" spans="2:79" x14ac:dyDescent="0.3">
      <c r="B123" t="s">
        <v>156</v>
      </c>
      <c r="C123" s="17">
        <v>0.41857904235189503</v>
      </c>
      <c r="D123" s="17">
        <v>0.404824503100573</v>
      </c>
      <c r="E123" s="17">
        <v>0.433105514923944</v>
      </c>
      <c r="F123" s="17"/>
      <c r="G123" s="17">
        <v>0.29780097713231601</v>
      </c>
      <c r="H123" s="17">
        <v>0.32233029110530598</v>
      </c>
      <c r="I123" s="17">
        <v>0.41171008979887103</v>
      </c>
      <c r="J123" s="17">
        <v>0.47127545495151502</v>
      </c>
      <c r="K123" s="17">
        <v>0.456958896415045</v>
      </c>
      <c r="L123" s="17">
        <v>0.51399363954010002</v>
      </c>
      <c r="M123" s="17"/>
      <c r="N123" s="17">
        <v>0.40776184750505401</v>
      </c>
      <c r="O123" s="17">
        <v>0.45769142467117901</v>
      </c>
      <c r="P123" s="17">
        <v>0.410218844891584</v>
      </c>
      <c r="Q123" s="17">
        <v>0.39128392543479401</v>
      </c>
      <c r="R123" s="17"/>
      <c r="S123" s="17">
        <v>0.34572217703483998</v>
      </c>
      <c r="T123" s="17">
        <v>0.46170375323924301</v>
      </c>
      <c r="U123" s="17">
        <v>0.42929848710565499</v>
      </c>
      <c r="V123" s="17">
        <v>0.369534489076845</v>
      </c>
      <c r="W123" s="17">
        <v>0.41913509526005699</v>
      </c>
      <c r="X123" s="17">
        <v>0.38093687565706702</v>
      </c>
      <c r="Y123" s="17">
        <v>0.42353025859867699</v>
      </c>
      <c r="Z123" s="17">
        <v>0.483774966206165</v>
      </c>
      <c r="AA123" s="17">
        <v>0.440316391630866</v>
      </c>
      <c r="AB123" s="17">
        <v>0.41234699285682902</v>
      </c>
      <c r="AC123" s="17">
        <v>0.50665754126671703</v>
      </c>
      <c r="AD123" s="17">
        <v>0.493883410100251</v>
      </c>
      <c r="AE123" s="17"/>
      <c r="AF123" s="17">
        <v>0.30736599481798899</v>
      </c>
      <c r="AG123" s="17">
        <v>0.48460910804388302</v>
      </c>
      <c r="AH123" s="17">
        <v>0.38383625994536402</v>
      </c>
      <c r="AI123" s="17">
        <v>0.45541647259060097</v>
      </c>
      <c r="AJ123" s="17">
        <v>0.468447967980538</v>
      </c>
      <c r="AK123" s="17">
        <v>0.44495288570712199</v>
      </c>
      <c r="AL123" s="17"/>
      <c r="AM123" s="17">
        <v>0.42440609791730199</v>
      </c>
      <c r="AN123" s="17">
        <v>0.40836746078416197</v>
      </c>
      <c r="AO123" s="17">
        <v>0.44817158770071702</v>
      </c>
      <c r="AP123" s="17">
        <v>0.31832161398687597</v>
      </c>
      <c r="AQ123" s="17">
        <v>0.26315126502886599</v>
      </c>
      <c r="AR123" s="17"/>
      <c r="AS123" s="17">
        <v>0.40156166153589101</v>
      </c>
      <c r="AT123" s="17">
        <v>0.47685079172216999</v>
      </c>
      <c r="AU123" s="17"/>
      <c r="AV123" s="17">
        <v>0.41375777168516298</v>
      </c>
      <c r="AW123" s="17">
        <v>0.42845308548608901</v>
      </c>
      <c r="AX123" s="17"/>
      <c r="AY123" s="17">
        <v>0.37733238851316803</v>
      </c>
      <c r="AZ123" s="17">
        <v>0.43193547239115099</v>
      </c>
      <c r="BA123" s="17">
        <v>0.45245832810584102</v>
      </c>
      <c r="BB123" s="17"/>
      <c r="BC123" s="17">
        <v>0.43167125507591197</v>
      </c>
      <c r="BD123" s="17">
        <v>0.42226334399492899</v>
      </c>
      <c r="BE123" s="17">
        <v>0.386673405529467</v>
      </c>
      <c r="BF123" s="17"/>
      <c r="BG123" s="17">
        <v>0.46415963701562402</v>
      </c>
      <c r="BH123" s="17">
        <v>0.40187962236917002</v>
      </c>
      <c r="BI123" s="17"/>
      <c r="BJ123" s="17">
        <v>0.35027633871355901</v>
      </c>
      <c r="BK123" s="17">
        <v>0.441163313757301</v>
      </c>
      <c r="BL123" s="17"/>
      <c r="BM123" s="17">
        <v>0.39171266727133303</v>
      </c>
      <c r="BN123" s="17">
        <v>0.41908756694868798</v>
      </c>
      <c r="BO123" s="17">
        <v>0.41635695791683303</v>
      </c>
      <c r="BP123" s="17">
        <v>0.407783628188994</v>
      </c>
      <c r="BQ123" s="17">
        <v>0.27496316152683298</v>
      </c>
      <c r="BR123" s="17">
        <v>0.51649838220001298</v>
      </c>
      <c r="BS123" s="17">
        <v>0.40130979366965103</v>
      </c>
      <c r="BT123" s="17"/>
      <c r="BU123" s="17">
        <v>0.52728271873285604</v>
      </c>
      <c r="BV123" s="17">
        <v>0.33795756267194699</v>
      </c>
      <c r="BW123" s="17"/>
      <c r="BX123" s="17">
        <v>0.49469919585785299</v>
      </c>
      <c r="BY123" s="17">
        <v>0.41795932407373798</v>
      </c>
      <c r="BZ123" s="17">
        <v>0.38053435862014601</v>
      </c>
      <c r="CA123" s="17">
        <v>0.38830348263595998</v>
      </c>
    </row>
    <row r="124" spans="2:79" x14ac:dyDescent="0.3">
      <c r="B124" t="s">
        <v>157</v>
      </c>
      <c r="C124" s="17">
        <v>0.11404247363282401</v>
      </c>
      <c r="D124" s="17">
        <v>9.2700268242380507E-2</v>
      </c>
      <c r="E124" s="17">
        <v>0.13542128921684399</v>
      </c>
      <c r="F124" s="17"/>
      <c r="G124" s="17">
        <v>7.0080494813717004E-2</v>
      </c>
      <c r="H124" s="17">
        <v>9.4360844978230496E-2</v>
      </c>
      <c r="I124" s="17">
        <v>0.103708143457337</v>
      </c>
      <c r="J124" s="17">
        <v>0.13334969506642</v>
      </c>
      <c r="K124" s="17">
        <v>0.163161422852173</v>
      </c>
      <c r="L124" s="17">
        <v>0.118996980074197</v>
      </c>
      <c r="M124" s="17"/>
      <c r="N124" s="17">
        <v>9.2370923217837395E-2</v>
      </c>
      <c r="O124" s="17">
        <v>0.10564386551331</v>
      </c>
      <c r="P124" s="17">
        <v>0.121167583653956</v>
      </c>
      <c r="Q124" s="17">
        <v>0.14142599618749799</v>
      </c>
      <c r="R124" s="17"/>
      <c r="S124" s="17">
        <v>7.9980434597630198E-2</v>
      </c>
      <c r="T124" s="17">
        <v>0.122452757159161</v>
      </c>
      <c r="U124" s="17">
        <v>0.13105313036940799</v>
      </c>
      <c r="V124" s="17">
        <v>0.12407415446594799</v>
      </c>
      <c r="W124" s="17">
        <v>0.102846629410293</v>
      </c>
      <c r="X124" s="17">
        <v>8.9814387568180901E-2</v>
      </c>
      <c r="Y124" s="17">
        <v>9.98375110768185E-2</v>
      </c>
      <c r="Z124" s="17">
        <v>0.109363736086058</v>
      </c>
      <c r="AA124" s="17">
        <v>0.131005010202389</v>
      </c>
      <c r="AB124" s="17">
        <v>0.10853297968143499</v>
      </c>
      <c r="AC124" s="17">
        <v>0.218108333864935</v>
      </c>
      <c r="AD124" s="17">
        <v>8.3782148617729299E-2</v>
      </c>
      <c r="AE124" s="17"/>
      <c r="AF124" s="17">
        <v>8.6964716117935797E-2</v>
      </c>
      <c r="AG124" s="17">
        <v>9.7060480046883002E-2</v>
      </c>
      <c r="AH124" s="17">
        <v>0.116629534174737</v>
      </c>
      <c r="AI124" s="17">
        <v>0.11678789191669101</v>
      </c>
      <c r="AJ124" s="17">
        <v>0.167842038658299</v>
      </c>
      <c r="AK124" s="17">
        <v>0.201758381205002</v>
      </c>
      <c r="AL124" s="17"/>
      <c r="AM124" s="17">
        <v>0.137707895247589</v>
      </c>
      <c r="AN124" s="17">
        <v>0.136598621590754</v>
      </c>
      <c r="AO124" s="17">
        <v>0.10221199123909699</v>
      </c>
      <c r="AP124" s="17">
        <v>7.4717643552478494E-2</v>
      </c>
      <c r="AQ124" s="17">
        <v>0.10759824976459099</v>
      </c>
      <c r="AR124" s="17"/>
      <c r="AS124" s="17">
        <v>0.102594235856104</v>
      </c>
      <c r="AT124" s="17">
        <v>0.19500536500982599</v>
      </c>
      <c r="AU124" s="17"/>
      <c r="AV124" s="17">
        <v>0.10268829421730601</v>
      </c>
      <c r="AW124" s="17">
        <v>0.17723981492862201</v>
      </c>
      <c r="AX124" s="17"/>
      <c r="AY124" s="17">
        <v>0.118057146201066</v>
      </c>
      <c r="AZ124" s="17">
        <v>0.107647149876899</v>
      </c>
      <c r="BA124" s="17">
        <v>0.14421301192629299</v>
      </c>
      <c r="BB124" s="17"/>
      <c r="BC124" s="17">
        <v>0.107811527263144</v>
      </c>
      <c r="BD124" s="17">
        <v>0.116005653166201</v>
      </c>
      <c r="BE124" s="17">
        <v>0.12510340578693499</v>
      </c>
      <c r="BF124" s="17"/>
      <c r="BG124" s="17">
        <v>0.140332988497784</v>
      </c>
      <c r="BH124" s="17">
        <v>0.10465706555448499</v>
      </c>
      <c r="BI124" s="17"/>
      <c r="BJ124" s="17">
        <v>9.8922009387366394E-2</v>
      </c>
      <c r="BK124" s="17">
        <v>0.11869389901335101</v>
      </c>
      <c r="BL124" s="17"/>
      <c r="BM124" s="17">
        <v>9.3387575202307199E-2</v>
      </c>
      <c r="BN124" s="17">
        <v>0.13662423102204399</v>
      </c>
      <c r="BO124" s="17">
        <v>0.15103243356423901</v>
      </c>
      <c r="BP124" s="17">
        <v>0.103167259522945</v>
      </c>
      <c r="BQ124" s="17">
        <v>6.0927041498559799E-2</v>
      </c>
      <c r="BR124" s="17">
        <v>0.13148464192367801</v>
      </c>
      <c r="BS124" s="17">
        <v>0.161890775382285</v>
      </c>
      <c r="BT124" s="17"/>
      <c r="BU124" s="17">
        <v>0.11067273076808699</v>
      </c>
      <c r="BV124" s="17">
        <v>7.00905152604131E-2</v>
      </c>
      <c r="BW124" s="17"/>
      <c r="BX124" s="17">
        <v>0.100441918422468</v>
      </c>
      <c r="BY124" s="17">
        <v>0.145365224312622</v>
      </c>
      <c r="BZ124" s="17">
        <v>8.8118376468224097E-2</v>
      </c>
      <c r="CA124" s="17">
        <v>8.0590597966637006E-2</v>
      </c>
    </row>
    <row r="125" spans="2:79" x14ac:dyDescent="0.3">
      <c r="B125" t="s">
        <v>158</v>
      </c>
      <c r="C125" s="17">
        <v>9.5740085800394101E-2</v>
      </c>
      <c r="D125" s="17">
        <v>7.96552557342219E-2</v>
      </c>
      <c r="E125" s="17">
        <v>0.110894572842167</v>
      </c>
      <c r="F125" s="17"/>
      <c r="G125" s="17">
        <v>0.108334815243287</v>
      </c>
      <c r="H125" s="17">
        <v>9.3591119477950097E-2</v>
      </c>
      <c r="I125" s="17">
        <v>9.8805145254113297E-2</v>
      </c>
      <c r="J125" s="17">
        <v>9.0950500967660594E-2</v>
      </c>
      <c r="K125" s="17">
        <v>0.101457702223376</v>
      </c>
      <c r="L125" s="17">
        <v>8.6670846637686899E-2</v>
      </c>
      <c r="M125" s="17"/>
      <c r="N125" s="17">
        <v>6.8098779641560706E-2</v>
      </c>
      <c r="O125" s="17">
        <v>0.10405069670490701</v>
      </c>
      <c r="P125" s="17">
        <v>9.4204828106082994E-2</v>
      </c>
      <c r="Q125" s="17">
        <v>0.119066293825509</v>
      </c>
      <c r="R125" s="17"/>
      <c r="S125" s="17">
        <v>8.9957978750346904E-2</v>
      </c>
      <c r="T125" s="17">
        <v>8.2600125575244598E-2</v>
      </c>
      <c r="U125" s="17">
        <v>8.8278610278369099E-2</v>
      </c>
      <c r="V125" s="17">
        <v>9.1475583633013502E-2</v>
      </c>
      <c r="W125" s="17">
        <v>0.116031799408868</v>
      </c>
      <c r="X125" s="17">
        <v>0.15489573352873301</v>
      </c>
      <c r="Y125" s="17">
        <v>0.110733243246342</v>
      </c>
      <c r="Z125" s="17">
        <v>7.6626167359556394E-2</v>
      </c>
      <c r="AA125" s="17">
        <v>6.3376249780112998E-2</v>
      </c>
      <c r="AB125" s="17">
        <v>9.1855729763050495E-2</v>
      </c>
      <c r="AC125" s="17">
        <v>9.4845394973635394E-2</v>
      </c>
      <c r="AD125" s="17">
        <v>0.104415915564095</v>
      </c>
      <c r="AE125" s="17"/>
      <c r="AF125" s="17">
        <v>0.106624479858447</v>
      </c>
      <c r="AG125" s="17">
        <v>8.3088718717458807E-2</v>
      </c>
      <c r="AH125" s="17">
        <v>0.114036793352342</v>
      </c>
      <c r="AI125" s="17">
        <v>8.2993663670893003E-2</v>
      </c>
      <c r="AJ125" s="17">
        <v>0.12198393569129901</v>
      </c>
      <c r="AK125" s="17">
        <v>5.5748019086250301E-2</v>
      </c>
      <c r="AL125" s="17"/>
      <c r="AM125" s="17">
        <v>0.111705891374436</v>
      </c>
      <c r="AN125" s="17">
        <v>0.106288328301532</v>
      </c>
      <c r="AO125" s="17">
        <v>8.1702346254779498E-2</v>
      </c>
      <c r="AP125" s="17">
        <v>6.9757463003944503E-2</v>
      </c>
      <c r="AQ125" s="17">
        <v>9.2679925528079396E-2</v>
      </c>
      <c r="AR125" s="17"/>
      <c r="AS125" s="17">
        <v>8.2596445913028907E-2</v>
      </c>
      <c r="AT125" s="17">
        <v>9.5583967261592004E-2</v>
      </c>
      <c r="AU125" s="17"/>
      <c r="AV125" s="17">
        <v>9.0719192391905401E-2</v>
      </c>
      <c r="AW125" s="17">
        <v>9.3981189221898603E-2</v>
      </c>
      <c r="AX125" s="17"/>
      <c r="AY125" s="17">
        <v>0.13125597906886999</v>
      </c>
      <c r="AZ125" s="17">
        <v>8.1642045148476894E-2</v>
      </c>
      <c r="BA125" s="17">
        <v>6.9338281663533993E-2</v>
      </c>
      <c r="BB125" s="17"/>
      <c r="BC125" s="17">
        <v>0.11724915478188799</v>
      </c>
      <c r="BD125" s="17">
        <v>6.9982030644108198E-2</v>
      </c>
      <c r="BE125" s="17">
        <v>6.1091831099780003E-2</v>
      </c>
      <c r="BF125" s="17"/>
      <c r="BG125" s="17">
        <v>9.3515229468746006E-2</v>
      </c>
      <c r="BH125" s="17">
        <v>9.4033278000079407E-2</v>
      </c>
      <c r="BI125" s="17"/>
      <c r="BJ125" s="17">
        <v>7.8226054822951599E-2</v>
      </c>
      <c r="BK125" s="17">
        <v>9.5351481187038095E-2</v>
      </c>
      <c r="BL125" s="17"/>
      <c r="BM125" s="17">
        <v>8.4950747972196705E-2</v>
      </c>
      <c r="BN125" s="17">
        <v>0.105837267007274</v>
      </c>
      <c r="BO125" s="17">
        <v>8.7655940798861201E-2</v>
      </c>
      <c r="BP125" s="17">
        <v>0.14905462797316499</v>
      </c>
      <c r="BQ125" s="17">
        <v>0.16454015724009999</v>
      </c>
      <c r="BR125" s="17">
        <v>8.4473166933342794E-2</v>
      </c>
      <c r="BS125" s="17">
        <v>0.1011736117053</v>
      </c>
      <c r="BT125" s="17"/>
      <c r="BU125" s="17">
        <v>4.4549122048626502E-2</v>
      </c>
      <c r="BV125" s="17">
        <v>6.4706696011918405E-2</v>
      </c>
      <c r="BW125" s="17"/>
      <c r="BX125" s="17">
        <v>0.112786373571095</v>
      </c>
      <c r="BY125" s="17">
        <v>4.98515911757626E-2</v>
      </c>
      <c r="BZ125" s="17">
        <v>6.5760518398191595E-2</v>
      </c>
      <c r="CA125" s="17">
        <v>5.0798519751313199E-2</v>
      </c>
    </row>
    <row r="126" spans="2:79" x14ac:dyDescent="0.3">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row>
    <row r="127" spans="2:79" x14ac:dyDescent="0.3">
      <c r="B127" s="6" t="s">
        <v>164</v>
      </c>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row>
    <row r="128" spans="2:79" x14ac:dyDescent="0.3">
      <c r="B128" s="24" t="s">
        <v>98</v>
      </c>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row>
    <row r="129" spans="2:79" hidden="1" x14ac:dyDescent="0.3">
      <c r="B129" t="s">
        <v>160</v>
      </c>
      <c r="C129" s="17">
        <v>0</v>
      </c>
      <c r="D129" s="17">
        <v>0</v>
      </c>
      <c r="E129" s="17">
        <v>0</v>
      </c>
      <c r="F129" s="17"/>
      <c r="G129" s="17">
        <v>0</v>
      </c>
      <c r="H129" s="17">
        <v>0</v>
      </c>
      <c r="I129" s="17">
        <v>0</v>
      </c>
      <c r="J129" s="17">
        <v>0</v>
      </c>
      <c r="K129" s="17">
        <v>0</v>
      </c>
      <c r="L129" s="17">
        <v>0</v>
      </c>
      <c r="M129" s="17"/>
      <c r="N129" s="17">
        <v>0</v>
      </c>
      <c r="O129" s="17">
        <v>0</v>
      </c>
      <c r="P129" s="17">
        <v>0</v>
      </c>
      <c r="Q129" s="17">
        <v>0</v>
      </c>
      <c r="R129" s="17"/>
      <c r="S129" s="17">
        <v>0</v>
      </c>
      <c r="T129" s="17">
        <v>0</v>
      </c>
      <c r="U129" s="17">
        <v>0</v>
      </c>
      <c r="V129" s="17">
        <v>0</v>
      </c>
      <c r="W129" s="17">
        <v>0</v>
      </c>
      <c r="X129" s="17">
        <v>0</v>
      </c>
      <c r="Y129" s="17">
        <v>0</v>
      </c>
      <c r="Z129" s="17">
        <v>0</v>
      </c>
      <c r="AA129" s="17">
        <v>0</v>
      </c>
      <c r="AB129" s="17">
        <v>0</v>
      </c>
      <c r="AC129" s="17">
        <v>0</v>
      </c>
      <c r="AD129" s="17">
        <v>0</v>
      </c>
      <c r="AE129" s="17"/>
      <c r="AF129" s="17">
        <v>0</v>
      </c>
      <c r="AG129" s="17">
        <v>0</v>
      </c>
      <c r="AH129" s="17">
        <v>0</v>
      </c>
      <c r="AI129" s="17">
        <v>0</v>
      </c>
      <c r="AJ129" s="17">
        <v>0</v>
      </c>
      <c r="AK129" s="17">
        <v>0</v>
      </c>
      <c r="AL129" s="17"/>
      <c r="AM129" s="17">
        <v>0</v>
      </c>
      <c r="AN129" s="17">
        <v>0</v>
      </c>
      <c r="AO129" s="17">
        <v>0</v>
      </c>
      <c r="AP129" s="17">
        <v>0</v>
      </c>
      <c r="AQ129" s="17">
        <v>0</v>
      </c>
      <c r="AR129" s="17"/>
      <c r="AS129" s="17">
        <v>0</v>
      </c>
      <c r="AT129" s="17">
        <v>0</v>
      </c>
      <c r="AU129" s="17"/>
      <c r="AV129" s="17">
        <v>0</v>
      </c>
      <c r="AW129" s="17">
        <v>0</v>
      </c>
      <c r="AX129" s="17"/>
      <c r="AY129" s="17">
        <v>0</v>
      </c>
      <c r="AZ129" s="17">
        <v>0</v>
      </c>
      <c r="BA129" s="17">
        <v>0</v>
      </c>
      <c r="BB129" s="17"/>
      <c r="BC129" s="17">
        <v>0</v>
      </c>
      <c r="BD129" s="17">
        <v>0</v>
      </c>
      <c r="BE129" s="17">
        <v>0</v>
      </c>
      <c r="BF129" s="17"/>
      <c r="BG129" s="17">
        <v>0</v>
      </c>
      <c r="BH129" s="17">
        <v>0</v>
      </c>
      <c r="BI129" s="17"/>
      <c r="BJ129" s="17">
        <v>0</v>
      </c>
      <c r="BK129" s="17">
        <v>0</v>
      </c>
      <c r="BL129" s="17"/>
      <c r="BM129" s="17">
        <v>0</v>
      </c>
      <c r="BN129" s="17">
        <v>0</v>
      </c>
      <c r="BO129" s="17">
        <v>0</v>
      </c>
      <c r="BP129" s="17">
        <v>0</v>
      </c>
      <c r="BQ129" s="17">
        <v>0</v>
      </c>
      <c r="BR129" s="17">
        <v>0</v>
      </c>
      <c r="BS129" s="17">
        <v>0</v>
      </c>
      <c r="BT129" s="17"/>
      <c r="BU129" s="17">
        <v>0</v>
      </c>
      <c r="BV129" s="17">
        <v>0</v>
      </c>
      <c r="BW129" s="17"/>
      <c r="BX129" s="17">
        <v>0</v>
      </c>
      <c r="BY129" s="17">
        <v>0</v>
      </c>
      <c r="BZ129" s="17">
        <v>0</v>
      </c>
      <c r="CA129" s="17">
        <v>0</v>
      </c>
    </row>
    <row r="130" spans="2:79" hidden="1" x14ac:dyDescent="0.3">
      <c r="B130" t="s">
        <v>161</v>
      </c>
      <c r="C130" s="17">
        <v>0</v>
      </c>
      <c r="D130" s="17">
        <v>0</v>
      </c>
      <c r="E130" s="17">
        <v>0</v>
      </c>
      <c r="F130" s="17"/>
      <c r="G130" s="17">
        <v>0</v>
      </c>
      <c r="H130" s="17">
        <v>0</v>
      </c>
      <c r="I130" s="17">
        <v>0</v>
      </c>
      <c r="J130" s="17">
        <v>0</v>
      </c>
      <c r="K130" s="17">
        <v>0</v>
      </c>
      <c r="L130" s="17">
        <v>0</v>
      </c>
      <c r="M130" s="17"/>
      <c r="N130" s="17">
        <v>0</v>
      </c>
      <c r="O130" s="17">
        <v>0</v>
      </c>
      <c r="P130" s="17">
        <v>0</v>
      </c>
      <c r="Q130" s="17">
        <v>0</v>
      </c>
      <c r="R130" s="17"/>
      <c r="S130" s="17">
        <v>0</v>
      </c>
      <c r="T130" s="17">
        <v>0</v>
      </c>
      <c r="U130" s="17">
        <v>0</v>
      </c>
      <c r="V130" s="17">
        <v>0</v>
      </c>
      <c r="W130" s="17">
        <v>0</v>
      </c>
      <c r="X130" s="17">
        <v>0</v>
      </c>
      <c r="Y130" s="17">
        <v>0</v>
      </c>
      <c r="Z130" s="17">
        <v>0</v>
      </c>
      <c r="AA130" s="17">
        <v>0</v>
      </c>
      <c r="AB130" s="17">
        <v>0</v>
      </c>
      <c r="AC130" s="17">
        <v>0</v>
      </c>
      <c r="AD130" s="17">
        <v>0</v>
      </c>
      <c r="AE130" s="17"/>
      <c r="AF130" s="17">
        <v>0</v>
      </c>
      <c r="AG130" s="17">
        <v>0</v>
      </c>
      <c r="AH130" s="17">
        <v>0</v>
      </c>
      <c r="AI130" s="17">
        <v>0</v>
      </c>
      <c r="AJ130" s="17">
        <v>0</v>
      </c>
      <c r="AK130" s="17">
        <v>0</v>
      </c>
      <c r="AL130" s="17"/>
      <c r="AM130" s="17">
        <v>0</v>
      </c>
      <c r="AN130" s="17">
        <v>0</v>
      </c>
      <c r="AO130" s="17">
        <v>0</v>
      </c>
      <c r="AP130" s="17">
        <v>0</v>
      </c>
      <c r="AQ130" s="17">
        <v>0</v>
      </c>
      <c r="AR130" s="17"/>
      <c r="AS130" s="17">
        <v>0</v>
      </c>
      <c r="AT130" s="17">
        <v>0</v>
      </c>
      <c r="AU130" s="17"/>
      <c r="AV130" s="17">
        <v>0</v>
      </c>
      <c r="AW130" s="17">
        <v>0</v>
      </c>
      <c r="AX130" s="17"/>
      <c r="AY130" s="17">
        <v>0</v>
      </c>
      <c r="AZ130" s="17">
        <v>0</v>
      </c>
      <c r="BA130" s="17">
        <v>0</v>
      </c>
      <c r="BB130" s="17"/>
      <c r="BC130" s="17">
        <v>0</v>
      </c>
      <c r="BD130" s="17">
        <v>0</v>
      </c>
      <c r="BE130" s="17">
        <v>0</v>
      </c>
      <c r="BF130" s="17"/>
      <c r="BG130" s="17">
        <v>0</v>
      </c>
      <c r="BH130" s="17">
        <v>0</v>
      </c>
      <c r="BI130" s="17"/>
      <c r="BJ130" s="17">
        <v>0</v>
      </c>
      <c r="BK130" s="17">
        <v>0</v>
      </c>
      <c r="BL130" s="17"/>
      <c r="BM130" s="17">
        <v>0</v>
      </c>
      <c r="BN130" s="17">
        <v>0</v>
      </c>
      <c r="BO130" s="17">
        <v>0</v>
      </c>
      <c r="BP130" s="17">
        <v>0</v>
      </c>
      <c r="BQ130" s="17">
        <v>0</v>
      </c>
      <c r="BR130" s="17">
        <v>0</v>
      </c>
      <c r="BS130" s="17">
        <v>0</v>
      </c>
      <c r="BT130" s="17"/>
      <c r="BU130" s="17">
        <v>0</v>
      </c>
      <c r="BV130" s="17">
        <v>0</v>
      </c>
      <c r="BW130" s="17"/>
      <c r="BX130" s="17">
        <v>0</v>
      </c>
      <c r="BY130" s="17">
        <v>0</v>
      </c>
      <c r="BZ130" s="17">
        <v>0</v>
      </c>
      <c r="CA130" s="17">
        <v>0</v>
      </c>
    </row>
    <row r="131" spans="2:79" x14ac:dyDescent="0.3">
      <c r="B131" t="s">
        <v>101</v>
      </c>
      <c r="C131" s="17">
        <v>4.5432621472262E-2</v>
      </c>
      <c r="D131" s="17">
        <v>3.2525171932512399E-2</v>
      </c>
      <c r="E131" s="17">
        <v>5.7348710552058001E-2</v>
      </c>
      <c r="F131" s="17"/>
      <c r="G131" s="17">
        <v>5.9305338728534697E-2</v>
      </c>
      <c r="H131" s="17">
        <v>5.77340907038792E-2</v>
      </c>
      <c r="I131" s="17">
        <v>5.3634303749526699E-2</v>
      </c>
      <c r="J131" s="17">
        <v>4.9512335266290099E-2</v>
      </c>
      <c r="K131" s="17">
        <v>3.9480461212187602E-2</v>
      </c>
      <c r="L131" s="17">
        <v>2.0294313965447001E-2</v>
      </c>
      <c r="M131" s="17"/>
      <c r="N131" s="17">
        <v>1.77682809351404E-2</v>
      </c>
      <c r="O131" s="17">
        <v>5.2578230077011297E-2</v>
      </c>
      <c r="P131" s="17">
        <v>4.8863885424774302E-2</v>
      </c>
      <c r="Q131" s="17">
        <v>6.6138514276074603E-2</v>
      </c>
      <c r="R131" s="17"/>
      <c r="S131" s="17">
        <v>4.1182094299548E-2</v>
      </c>
      <c r="T131" s="17">
        <v>4.9846435090847303E-2</v>
      </c>
      <c r="U131" s="17">
        <v>5.8125311790681797E-2</v>
      </c>
      <c r="V131" s="17">
        <v>2.6319339318927999E-2</v>
      </c>
      <c r="W131" s="17">
        <v>5.2995408510781099E-2</v>
      </c>
      <c r="X131" s="17">
        <v>5.4463392009845901E-2</v>
      </c>
      <c r="Y131" s="17">
        <v>4.11186949920746E-2</v>
      </c>
      <c r="Z131" s="17">
        <v>4.4201359671036097E-2</v>
      </c>
      <c r="AA131" s="17">
        <v>3.95026967290074E-2</v>
      </c>
      <c r="AB131" s="17">
        <v>4.3314598738052899E-2</v>
      </c>
      <c r="AC131" s="17">
        <v>8.4746231854359005E-2</v>
      </c>
      <c r="AD131" s="17">
        <v>0</v>
      </c>
      <c r="AE131" s="17"/>
      <c r="AF131" s="17">
        <v>4.6153091732328101E-2</v>
      </c>
      <c r="AG131" s="17">
        <v>5.0516324313331702E-2</v>
      </c>
      <c r="AH131" s="17">
        <v>4.7646296903905899E-2</v>
      </c>
      <c r="AI131" s="17">
        <v>3.96478697440137E-2</v>
      </c>
      <c r="AJ131" s="17">
        <v>4.3668652745696097E-2</v>
      </c>
      <c r="AK131" s="17">
        <v>3.4043539613874199E-2</v>
      </c>
      <c r="AL131" s="17"/>
      <c r="AM131" s="17">
        <v>4.5428349599307201E-2</v>
      </c>
      <c r="AN131" s="17">
        <v>4.0856675433859603E-2</v>
      </c>
      <c r="AO131" s="17">
        <v>4.6643909346103997E-2</v>
      </c>
      <c r="AP131" s="17">
        <v>2.7777296685160598E-2</v>
      </c>
      <c r="AQ131" s="17">
        <v>6.1964470986972699E-2</v>
      </c>
      <c r="AR131" s="17"/>
      <c r="AS131" s="17">
        <v>2.5140056350863398E-2</v>
      </c>
      <c r="AT131" s="17">
        <v>6.9809507337062607E-2</v>
      </c>
      <c r="AU131" s="17"/>
      <c r="AV131" s="17">
        <v>2.45590605250815E-2</v>
      </c>
      <c r="AW131" s="17">
        <v>7.6708089348150196E-2</v>
      </c>
      <c r="AX131" s="17"/>
      <c r="AY131" s="17">
        <v>6.6442351092664706E-2</v>
      </c>
      <c r="AZ131" s="17">
        <v>3.6284802046974901E-2</v>
      </c>
      <c r="BA131" s="17">
        <v>3.5110463519122601E-2</v>
      </c>
      <c r="BB131" s="17"/>
      <c r="BC131" s="17">
        <v>4.8236998681381198E-2</v>
      </c>
      <c r="BD131" s="17">
        <v>3.4608392107057101E-2</v>
      </c>
      <c r="BE131" s="17">
        <v>4.3686935065053299E-2</v>
      </c>
      <c r="BF131" s="17"/>
      <c r="BG131" s="17">
        <v>5.1471446448872402E-2</v>
      </c>
      <c r="BH131" s="17">
        <v>3.2175520495672003E-2</v>
      </c>
      <c r="BI131" s="17"/>
      <c r="BJ131" s="17">
        <v>2.8048653556662501E-2</v>
      </c>
      <c r="BK131" s="17">
        <v>4.6186014441893603E-2</v>
      </c>
      <c r="BL131" s="17"/>
      <c r="BM131" s="17">
        <v>3.9337357246726601E-2</v>
      </c>
      <c r="BN131" s="17">
        <v>3.8405208601258602E-2</v>
      </c>
      <c r="BO131" s="17">
        <v>9.0608819710570596E-2</v>
      </c>
      <c r="BP131" s="17">
        <v>6.4351918639599603E-2</v>
      </c>
      <c r="BQ131" s="17">
        <v>8.0444122592520595E-2</v>
      </c>
      <c r="BR131" s="17">
        <v>2.44081269100851E-2</v>
      </c>
      <c r="BS131" s="17">
        <v>9.6128694852688407E-2</v>
      </c>
      <c r="BT131" s="17"/>
      <c r="BU131" s="17">
        <v>2.0222041478753498E-2</v>
      </c>
      <c r="BV131" s="17">
        <v>3.86833769051989E-2</v>
      </c>
      <c r="BW131" s="17"/>
      <c r="BX131" s="17">
        <v>7.0074246769519496E-2</v>
      </c>
      <c r="BY131" s="17">
        <v>2.5255008363248899E-2</v>
      </c>
      <c r="BZ131" s="17">
        <v>4.1201420982169099E-2</v>
      </c>
      <c r="CA131" s="17">
        <v>2.3981894871279601E-2</v>
      </c>
    </row>
    <row r="132" spans="2:79" x14ac:dyDescent="0.3">
      <c r="B132" t="s">
        <v>162</v>
      </c>
      <c r="C132" s="17">
        <v>0.17401076787762501</v>
      </c>
      <c r="D132" s="17">
        <v>0.163214206575785</v>
      </c>
      <c r="E132" s="17">
        <v>0.183424477159394</v>
      </c>
      <c r="F132" s="17"/>
      <c r="G132" s="17">
        <v>0.29861726528834698</v>
      </c>
      <c r="H132" s="17">
        <v>0.27178173947606699</v>
      </c>
      <c r="I132" s="17">
        <v>0.18915969637708499</v>
      </c>
      <c r="J132" s="17">
        <v>0.121061377837989</v>
      </c>
      <c r="K132" s="17">
        <v>9.2583901036822097E-2</v>
      </c>
      <c r="L132" s="17">
        <v>9.71918840323623E-2</v>
      </c>
      <c r="M132" s="17"/>
      <c r="N132" s="17">
        <v>0.215285726635566</v>
      </c>
      <c r="O132" s="17">
        <v>0.175453283702447</v>
      </c>
      <c r="P132" s="17">
        <v>0.145342900911518</v>
      </c>
      <c r="Q132" s="17">
        <v>0.153036243594247</v>
      </c>
      <c r="R132" s="17"/>
      <c r="S132" s="17">
        <v>0.213554214798928</v>
      </c>
      <c r="T132" s="17">
        <v>0.124560625999674</v>
      </c>
      <c r="U132" s="17">
        <v>0.19045114706247601</v>
      </c>
      <c r="V132" s="17">
        <v>0.158175663422156</v>
      </c>
      <c r="W132" s="17">
        <v>0.106706156963798</v>
      </c>
      <c r="X132" s="17">
        <v>0.196216937499961</v>
      </c>
      <c r="Y132" s="17">
        <v>0.18972200163060099</v>
      </c>
      <c r="Z132" s="17">
        <v>0.227751008546559</v>
      </c>
      <c r="AA132" s="17">
        <v>0.193921641292813</v>
      </c>
      <c r="AB132" s="17">
        <v>0.18566390979115899</v>
      </c>
      <c r="AC132" s="17">
        <v>0.119525435110536</v>
      </c>
      <c r="AD132" s="17">
        <v>0.16815559327209501</v>
      </c>
      <c r="AE132" s="17"/>
      <c r="AF132" s="17">
        <v>0.21447970398456501</v>
      </c>
      <c r="AG132" s="17">
        <v>0.15882591818901801</v>
      </c>
      <c r="AH132" s="17">
        <v>0.21133932657775201</v>
      </c>
      <c r="AI132" s="17">
        <v>0.143331965833008</v>
      </c>
      <c r="AJ132" s="17">
        <v>0.128618107640741</v>
      </c>
      <c r="AK132" s="17">
        <v>0.16919447059686399</v>
      </c>
      <c r="AL132" s="17"/>
      <c r="AM132" s="17">
        <v>0.11749502827215801</v>
      </c>
      <c r="AN132" s="17">
        <v>0.15830790484944501</v>
      </c>
      <c r="AO132" s="17">
        <v>0.24498287912191299</v>
      </c>
      <c r="AP132" s="17">
        <v>0.247656257265641</v>
      </c>
      <c r="AQ132" s="17">
        <v>0.26909035927603098</v>
      </c>
      <c r="AR132" s="17"/>
      <c r="AS132" s="17">
        <v>0.16389459797179401</v>
      </c>
      <c r="AT132" s="17">
        <v>0.26137431476350198</v>
      </c>
      <c r="AU132" s="17"/>
      <c r="AV132" s="17">
        <v>0.151094236641278</v>
      </c>
      <c r="AW132" s="17">
        <v>0.25797541515983902</v>
      </c>
      <c r="AX132" s="17"/>
      <c r="AY132" s="17">
        <v>0.21877960513177799</v>
      </c>
      <c r="AZ132" s="17">
        <v>0.16400820905472199</v>
      </c>
      <c r="BA132" s="17">
        <v>9.1507644436794003E-2</v>
      </c>
      <c r="BB132" s="17"/>
      <c r="BC132" s="17">
        <v>0.152346682969838</v>
      </c>
      <c r="BD132" s="17">
        <v>0.17899727213920399</v>
      </c>
      <c r="BE132" s="17">
        <v>0.222991172327279</v>
      </c>
      <c r="BF132" s="17"/>
      <c r="BG132" s="17">
        <v>0.238814925513749</v>
      </c>
      <c r="BH132" s="17">
        <v>0.14522101022539299</v>
      </c>
      <c r="BI132" s="17"/>
      <c r="BJ132" s="17">
        <v>0.213603506517411</v>
      </c>
      <c r="BK132" s="17">
        <v>0.161598709284208</v>
      </c>
      <c r="BL132" s="17"/>
      <c r="BM132" s="17">
        <v>0.19699054399229099</v>
      </c>
      <c r="BN132" s="17">
        <v>0.16868396796223301</v>
      </c>
      <c r="BO132" s="17">
        <v>0.263335424595112</v>
      </c>
      <c r="BP132" s="17">
        <v>0.201911745422475</v>
      </c>
      <c r="BQ132" s="17">
        <v>0.27045820903053502</v>
      </c>
      <c r="BR132" s="17">
        <v>9.0677691845292896E-2</v>
      </c>
      <c r="BS132" s="17">
        <v>0.14384929368257299</v>
      </c>
      <c r="BT132" s="17"/>
      <c r="BU132" s="17">
        <v>0.14713126513642399</v>
      </c>
      <c r="BV132" s="17">
        <v>0.20859028602315099</v>
      </c>
      <c r="BW132" s="17"/>
      <c r="BX132" s="17">
        <v>0.15703272717699701</v>
      </c>
      <c r="BY132" s="17">
        <v>0.14910193902492799</v>
      </c>
      <c r="BZ132" s="17">
        <v>0.22858101042076501</v>
      </c>
      <c r="CA132" s="17">
        <v>0.14779922847121399</v>
      </c>
    </row>
    <row r="133" spans="2:79" x14ac:dyDescent="0.3">
      <c r="B133" t="s">
        <v>163</v>
      </c>
      <c r="C133" s="17">
        <v>0.78055661065011295</v>
      </c>
      <c r="D133" s="17">
        <v>0.80426062149170297</v>
      </c>
      <c r="E133" s="17">
        <v>0.75922681228854805</v>
      </c>
      <c r="F133" s="17"/>
      <c r="G133" s="17">
        <v>0.64207739598311797</v>
      </c>
      <c r="H133" s="17">
        <v>0.67048416982005399</v>
      </c>
      <c r="I133" s="17">
        <v>0.75720599987338899</v>
      </c>
      <c r="J133" s="17">
        <v>0.82942628689572095</v>
      </c>
      <c r="K133" s="17">
        <v>0.86793563775099003</v>
      </c>
      <c r="L133" s="17">
        <v>0.88251380200219098</v>
      </c>
      <c r="M133" s="17"/>
      <c r="N133" s="17">
        <v>0.76694599242929296</v>
      </c>
      <c r="O133" s="17">
        <v>0.77196848622054204</v>
      </c>
      <c r="P133" s="17">
        <v>0.80579321366370804</v>
      </c>
      <c r="Q133" s="17">
        <v>0.78082524212967797</v>
      </c>
      <c r="R133" s="17"/>
      <c r="S133" s="17">
        <v>0.745263690901524</v>
      </c>
      <c r="T133" s="17">
        <v>0.82559293890947805</v>
      </c>
      <c r="U133" s="17">
        <v>0.75142354114684196</v>
      </c>
      <c r="V133" s="17">
        <v>0.81550499725891701</v>
      </c>
      <c r="W133" s="17">
        <v>0.84029843452542097</v>
      </c>
      <c r="X133" s="17">
        <v>0.74931967049019399</v>
      </c>
      <c r="Y133" s="17">
        <v>0.76915930337732397</v>
      </c>
      <c r="Z133" s="17">
        <v>0.72804763178240495</v>
      </c>
      <c r="AA133" s="17">
        <v>0.76657566197817995</v>
      </c>
      <c r="AB133" s="17">
        <v>0.77102149147078802</v>
      </c>
      <c r="AC133" s="17">
        <v>0.79572833303510504</v>
      </c>
      <c r="AD133" s="17">
        <v>0.83184440672790505</v>
      </c>
      <c r="AE133" s="17"/>
      <c r="AF133" s="17">
        <v>0.73936720428310698</v>
      </c>
      <c r="AG133" s="17">
        <v>0.79065775749764999</v>
      </c>
      <c r="AH133" s="17">
        <v>0.74101437651834201</v>
      </c>
      <c r="AI133" s="17">
        <v>0.81702016442297898</v>
      </c>
      <c r="AJ133" s="17">
        <v>0.82771323961356302</v>
      </c>
      <c r="AK133" s="17">
        <v>0.79676198978926205</v>
      </c>
      <c r="AL133" s="17"/>
      <c r="AM133" s="17">
        <v>0.83707662212853495</v>
      </c>
      <c r="AN133" s="17">
        <v>0.80083541971669503</v>
      </c>
      <c r="AO133" s="17">
        <v>0.70837321153198296</v>
      </c>
      <c r="AP133" s="17">
        <v>0.72456644604919795</v>
      </c>
      <c r="AQ133" s="17">
        <v>0.66894516973699603</v>
      </c>
      <c r="AR133" s="17"/>
      <c r="AS133" s="17">
        <v>0.81096534567734202</v>
      </c>
      <c r="AT133" s="17">
        <v>0.66881617789943604</v>
      </c>
      <c r="AU133" s="17"/>
      <c r="AV133" s="17">
        <v>0.82434670283364098</v>
      </c>
      <c r="AW133" s="17">
        <v>0.66531649549201</v>
      </c>
      <c r="AX133" s="17"/>
      <c r="AY133" s="17">
        <v>0.71477804377555698</v>
      </c>
      <c r="AZ133" s="17">
        <v>0.79970698889830305</v>
      </c>
      <c r="BA133" s="17">
        <v>0.87338189204408301</v>
      </c>
      <c r="BB133" s="17"/>
      <c r="BC133" s="17">
        <v>0.79941631834878102</v>
      </c>
      <c r="BD133" s="17">
        <v>0.78639433575373796</v>
      </c>
      <c r="BE133" s="17">
        <v>0.733321892607668</v>
      </c>
      <c r="BF133" s="17"/>
      <c r="BG133" s="17">
        <v>0.70971362803737803</v>
      </c>
      <c r="BH133" s="17">
        <v>0.82260346927893502</v>
      </c>
      <c r="BI133" s="17"/>
      <c r="BJ133" s="17">
        <v>0.75834783992592603</v>
      </c>
      <c r="BK133" s="17">
        <v>0.79221527627389798</v>
      </c>
      <c r="BL133" s="17"/>
      <c r="BM133" s="17">
        <v>0.76367209876098296</v>
      </c>
      <c r="BN133" s="17">
        <v>0.79291082343650798</v>
      </c>
      <c r="BO133" s="17">
        <v>0.64605575569431695</v>
      </c>
      <c r="BP133" s="17">
        <v>0.73373633593792598</v>
      </c>
      <c r="BQ133" s="17">
        <v>0.64909766837694405</v>
      </c>
      <c r="BR133" s="17">
        <v>0.88491418124462196</v>
      </c>
      <c r="BS133" s="17">
        <v>0.76002201146473902</v>
      </c>
      <c r="BT133" s="17"/>
      <c r="BU133" s="17">
        <v>0.832646693384823</v>
      </c>
      <c r="BV133" s="17">
        <v>0.75272633707165004</v>
      </c>
      <c r="BW133" s="17"/>
      <c r="BX133" s="17">
        <v>0.77289302605348298</v>
      </c>
      <c r="BY133" s="17">
        <v>0.82564305261182303</v>
      </c>
      <c r="BZ133" s="17">
        <v>0.73021756859706499</v>
      </c>
      <c r="CA133" s="17">
        <v>0.82821887665750604</v>
      </c>
    </row>
    <row r="134" spans="2:79" x14ac:dyDescent="0.3">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row>
    <row r="135" spans="2:79" x14ac:dyDescent="0.3">
      <c r="B135" s="6" t="s">
        <v>176</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row>
    <row r="136" spans="2:79" x14ac:dyDescent="0.3">
      <c r="B136" s="24" t="s">
        <v>98</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row>
    <row r="137" spans="2:79" x14ac:dyDescent="0.3">
      <c r="B137" t="s">
        <v>171</v>
      </c>
      <c r="C137" s="17">
        <v>0.28425804740904798</v>
      </c>
      <c r="D137" s="17">
        <v>0.27636636111613799</v>
      </c>
      <c r="E137" s="17">
        <v>0.29029649484945802</v>
      </c>
      <c r="F137" s="17"/>
      <c r="G137" s="17">
        <v>0.42022502695598002</v>
      </c>
      <c r="H137" s="17">
        <v>0.37456895442356702</v>
      </c>
      <c r="I137" s="17">
        <v>0.286483890491538</v>
      </c>
      <c r="J137" s="17">
        <v>0.220985805789053</v>
      </c>
      <c r="K137" s="17">
        <v>0.17091989105692801</v>
      </c>
      <c r="L137" s="17">
        <v>0.24618340893927601</v>
      </c>
      <c r="M137" s="17"/>
      <c r="N137" s="17">
        <v>0.37055978279156798</v>
      </c>
      <c r="O137" s="17">
        <v>0.27129729026960803</v>
      </c>
      <c r="P137" s="17">
        <v>0.23661968425591901</v>
      </c>
      <c r="Q137" s="17">
        <v>0.24441364074461</v>
      </c>
      <c r="R137" s="17"/>
      <c r="S137" s="17">
        <v>0.39133951358730901</v>
      </c>
      <c r="T137" s="17">
        <v>0.26537702413151598</v>
      </c>
      <c r="U137" s="17">
        <v>0.25850026617699701</v>
      </c>
      <c r="V137" s="17">
        <v>0.31664628449729498</v>
      </c>
      <c r="W137" s="17">
        <v>0.27524807849521599</v>
      </c>
      <c r="X137" s="17">
        <v>0.28261767322671699</v>
      </c>
      <c r="Y137" s="17">
        <v>0.28682291523886999</v>
      </c>
      <c r="Z137" s="17">
        <v>0.25512897210115798</v>
      </c>
      <c r="AA137" s="17">
        <v>0.30860235707077299</v>
      </c>
      <c r="AB137" s="17">
        <v>0.178799735967129</v>
      </c>
      <c r="AC137" s="17">
        <v>0.18479397458868899</v>
      </c>
      <c r="AD137" s="17">
        <v>0.29031065616599699</v>
      </c>
      <c r="AE137" s="17"/>
      <c r="AF137" s="17">
        <v>0.42809429399773502</v>
      </c>
      <c r="AG137" s="17">
        <v>0.235111138672328</v>
      </c>
      <c r="AH137" s="17">
        <v>0.26179845974032401</v>
      </c>
      <c r="AI137" s="17">
        <v>0.228479686260357</v>
      </c>
      <c r="AJ137" s="17">
        <v>0.218089844206766</v>
      </c>
      <c r="AK137" s="17">
        <v>0.26291215772394999</v>
      </c>
      <c r="AL137" s="17"/>
      <c r="AM137" s="17">
        <v>0.20767741738984499</v>
      </c>
      <c r="AN137" s="17">
        <v>0.2562370557318</v>
      </c>
      <c r="AO137" s="17">
        <v>0.34005033684902503</v>
      </c>
      <c r="AP137" s="17">
        <v>0.39336929409120203</v>
      </c>
      <c r="AQ137" s="17">
        <v>0.48634299533886099</v>
      </c>
      <c r="AR137" s="17"/>
      <c r="AS137" s="17">
        <v>0.296947961860133</v>
      </c>
      <c r="AT137" s="17">
        <v>0.27702392867002001</v>
      </c>
      <c r="AU137" s="17"/>
      <c r="AV137" s="17">
        <v>0.29347835291201801</v>
      </c>
      <c r="AW137" s="17">
        <v>0.30399154796406302</v>
      </c>
      <c r="AX137" s="17"/>
      <c r="AY137" s="17">
        <v>0.317050353560758</v>
      </c>
      <c r="AZ137" s="17">
        <v>0.27694754760873702</v>
      </c>
      <c r="BA137" s="17">
        <v>0.220487444376917</v>
      </c>
      <c r="BB137" s="17"/>
      <c r="BC137" s="17">
        <v>0.26679266729027901</v>
      </c>
      <c r="BD137" s="17">
        <v>0.27714230232553499</v>
      </c>
      <c r="BE137" s="17">
        <v>0.33137839220981702</v>
      </c>
      <c r="BF137" s="17"/>
      <c r="BG137" s="17">
        <v>0.31313059087280198</v>
      </c>
      <c r="BH137" s="17">
        <v>0.27304461714456402</v>
      </c>
      <c r="BI137" s="17"/>
      <c r="BJ137" s="17">
        <v>0.34018437358260001</v>
      </c>
      <c r="BK137" s="17">
        <v>0.26496890390931799</v>
      </c>
      <c r="BL137" s="17"/>
      <c r="BM137" s="17">
        <v>0.307591565404986</v>
      </c>
      <c r="BN137" s="17">
        <v>0.31764633736551301</v>
      </c>
      <c r="BO137" s="17">
        <v>0.311167799572096</v>
      </c>
      <c r="BP137" s="17">
        <v>0.22340617028197601</v>
      </c>
      <c r="BQ137" s="17">
        <v>0.35351992026009399</v>
      </c>
      <c r="BR137" s="17">
        <v>0.21286666599660101</v>
      </c>
      <c r="BS137" s="17">
        <v>0.25372675382152998</v>
      </c>
      <c r="BT137" s="17"/>
      <c r="BU137" s="17">
        <v>0.28415919742642698</v>
      </c>
      <c r="BV137" s="17">
        <v>0.45351652187757902</v>
      </c>
      <c r="BW137" s="17"/>
      <c r="BX137" s="17">
        <v>0.30030677139783002</v>
      </c>
      <c r="BY137" s="17">
        <v>0.28817743529245299</v>
      </c>
      <c r="BZ137" s="17">
        <v>0.35759705982915901</v>
      </c>
      <c r="CA137" s="17">
        <v>0.30544104270323502</v>
      </c>
    </row>
    <row r="138" spans="2:79" x14ac:dyDescent="0.3">
      <c r="B138" t="s">
        <v>172</v>
      </c>
      <c r="C138" s="17">
        <v>0.50953339672806097</v>
      </c>
      <c r="D138" s="17">
        <v>0.49818539153475899</v>
      </c>
      <c r="E138" s="17">
        <v>0.52214344766860499</v>
      </c>
      <c r="F138" s="17"/>
      <c r="G138" s="17">
        <v>0.40987957725361801</v>
      </c>
      <c r="H138" s="17">
        <v>0.47464478844277402</v>
      </c>
      <c r="I138" s="17">
        <v>0.47397150920112502</v>
      </c>
      <c r="J138" s="17">
        <v>0.51856789138286896</v>
      </c>
      <c r="K138" s="17">
        <v>0.58036803877933196</v>
      </c>
      <c r="L138" s="17">
        <v>0.57798371391110603</v>
      </c>
      <c r="M138" s="17"/>
      <c r="N138" s="17">
        <v>0.49387126717155899</v>
      </c>
      <c r="O138" s="17">
        <v>0.53323117365834305</v>
      </c>
      <c r="P138" s="17">
        <v>0.51099163641807999</v>
      </c>
      <c r="Q138" s="17">
        <v>0.50005710618131605</v>
      </c>
      <c r="R138" s="17"/>
      <c r="S138" s="17">
        <v>0.45531342269623198</v>
      </c>
      <c r="T138" s="17">
        <v>0.55093943497769204</v>
      </c>
      <c r="U138" s="17">
        <v>0.53817939795720504</v>
      </c>
      <c r="V138" s="17">
        <v>0.46503877831657697</v>
      </c>
      <c r="W138" s="17">
        <v>0.45958871455088501</v>
      </c>
      <c r="X138" s="17">
        <v>0.51517464853103601</v>
      </c>
      <c r="Y138" s="17">
        <v>0.48062404823034599</v>
      </c>
      <c r="Z138" s="17">
        <v>0.49629414647527598</v>
      </c>
      <c r="AA138" s="17">
        <v>0.497579701822286</v>
      </c>
      <c r="AB138" s="17">
        <v>0.60332789329986103</v>
      </c>
      <c r="AC138" s="17">
        <v>0.58002227799397099</v>
      </c>
      <c r="AD138" s="17">
        <v>0.47869445325436999</v>
      </c>
      <c r="AE138" s="17"/>
      <c r="AF138" s="17">
        <v>0.415856414262674</v>
      </c>
      <c r="AG138" s="17">
        <v>0.56106833018693503</v>
      </c>
      <c r="AH138" s="17">
        <v>0.48970716303702999</v>
      </c>
      <c r="AI138" s="17">
        <v>0.54707806932528702</v>
      </c>
      <c r="AJ138" s="17">
        <v>0.54282511030338798</v>
      </c>
      <c r="AK138" s="17">
        <v>0.52394159596886303</v>
      </c>
      <c r="AL138" s="17"/>
      <c r="AM138" s="17">
        <v>0.53626353552730699</v>
      </c>
      <c r="AN138" s="17">
        <v>0.495294830169691</v>
      </c>
      <c r="AO138" s="17">
        <v>0.52928279808309098</v>
      </c>
      <c r="AP138" s="17">
        <v>0.47693110409363298</v>
      </c>
      <c r="AQ138" s="17">
        <v>0.38176509953343901</v>
      </c>
      <c r="AR138" s="17"/>
      <c r="AS138" s="17">
        <v>0.49840588713248102</v>
      </c>
      <c r="AT138" s="17">
        <v>0.55195163736934505</v>
      </c>
      <c r="AU138" s="17"/>
      <c r="AV138" s="17">
        <v>0.51051084417657</v>
      </c>
      <c r="AW138" s="17">
        <v>0.47395858870423702</v>
      </c>
      <c r="AX138" s="17"/>
      <c r="AY138" s="17">
        <v>0.49841368576452599</v>
      </c>
      <c r="AZ138" s="17">
        <v>0.51791026199691204</v>
      </c>
      <c r="BA138" s="17">
        <v>0.50044947506614801</v>
      </c>
      <c r="BB138" s="17"/>
      <c r="BC138" s="17">
        <v>0.53105168535554004</v>
      </c>
      <c r="BD138" s="17">
        <v>0.49853701439516301</v>
      </c>
      <c r="BE138" s="17">
        <v>0.46794224488455499</v>
      </c>
      <c r="BF138" s="17"/>
      <c r="BG138" s="17">
        <v>0.51986725881246099</v>
      </c>
      <c r="BH138" s="17">
        <v>0.50645448447340602</v>
      </c>
      <c r="BI138" s="17"/>
      <c r="BJ138" s="17">
        <v>0.47657296756939599</v>
      </c>
      <c r="BK138" s="17">
        <v>0.52104454553512403</v>
      </c>
      <c r="BL138" s="17"/>
      <c r="BM138" s="17">
        <v>0.47807594194680397</v>
      </c>
      <c r="BN138" s="17">
        <v>0.48037348014938303</v>
      </c>
      <c r="BO138" s="17">
        <v>0.39086316232979201</v>
      </c>
      <c r="BP138" s="17">
        <v>0.53978689397736901</v>
      </c>
      <c r="BQ138" s="17">
        <v>0.49605695802466199</v>
      </c>
      <c r="BR138" s="17">
        <v>0.59355535147926397</v>
      </c>
      <c r="BS138" s="17">
        <v>0.59288782334213797</v>
      </c>
      <c r="BT138" s="17"/>
      <c r="BU138" s="17">
        <v>0.51012709973539805</v>
      </c>
      <c r="BV138" s="17">
        <v>0.372454273740847</v>
      </c>
      <c r="BW138" s="17"/>
      <c r="BX138" s="17">
        <v>0.44596953013103502</v>
      </c>
      <c r="BY138" s="17">
        <v>0.47103852279742398</v>
      </c>
      <c r="BZ138" s="17">
        <v>0.518985977402598</v>
      </c>
      <c r="CA138" s="17">
        <v>0.50639467651756498</v>
      </c>
    </row>
    <row r="139" spans="2:79" x14ac:dyDescent="0.3">
      <c r="B139" t="s">
        <v>173</v>
      </c>
      <c r="C139" s="17">
        <v>0.171328170475568</v>
      </c>
      <c r="D139" s="17">
        <v>0.18994680201389999</v>
      </c>
      <c r="E139" s="17">
        <v>0.15401126630241599</v>
      </c>
      <c r="F139" s="17"/>
      <c r="G139" s="17">
        <v>0.163123890709924</v>
      </c>
      <c r="H139" s="17">
        <v>0.11878315316658999</v>
      </c>
      <c r="I139" s="17">
        <v>0.187137248621256</v>
      </c>
      <c r="J139" s="17">
        <v>0.203392957029295</v>
      </c>
      <c r="K139" s="17">
        <v>0.20399217763685701</v>
      </c>
      <c r="L139" s="17">
        <v>0.15870447584005501</v>
      </c>
      <c r="M139" s="17"/>
      <c r="N139" s="17">
        <v>0.12022444447925899</v>
      </c>
      <c r="O139" s="17">
        <v>0.16464641000048899</v>
      </c>
      <c r="P139" s="17">
        <v>0.204690881264946</v>
      </c>
      <c r="Q139" s="17">
        <v>0.20562682350889699</v>
      </c>
      <c r="R139" s="17"/>
      <c r="S139" s="17">
        <v>0.13595684901663399</v>
      </c>
      <c r="T139" s="17">
        <v>0.16638512126104199</v>
      </c>
      <c r="U139" s="17">
        <v>0.144979917325577</v>
      </c>
      <c r="V139" s="17">
        <v>0.170904901512511</v>
      </c>
      <c r="W139" s="17">
        <v>0.21729696779862301</v>
      </c>
      <c r="X139" s="17">
        <v>0.15764878252922401</v>
      </c>
      <c r="Y139" s="17">
        <v>0.19351586888625799</v>
      </c>
      <c r="Z139" s="17">
        <v>0.20549483222657999</v>
      </c>
      <c r="AA139" s="17">
        <v>0.16774291761166299</v>
      </c>
      <c r="AB139" s="17">
        <v>0.19930379524963099</v>
      </c>
      <c r="AC139" s="17">
        <v>0.183333640696209</v>
      </c>
      <c r="AD139" s="17">
        <v>0.16719989569458199</v>
      </c>
      <c r="AE139" s="17"/>
      <c r="AF139" s="17">
        <v>0.123646252360378</v>
      </c>
      <c r="AG139" s="17">
        <v>0.16584208954868701</v>
      </c>
      <c r="AH139" s="17">
        <v>0.196941656522965</v>
      </c>
      <c r="AI139" s="17">
        <v>0.20390584584954999</v>
      </c>
      <c r="AJ139" s="17">
        <v>0.20341635511013501</v>
      </c>
      <c r="AK139" s="17">
        <v>0.17789528729019299</v>
      </c>
      <c r="AL139" s="17"/>
      <c r="AM139" s="17">
        <v>0.19473759239135499</v>
      </c>
      <c r="AN139" s="17">
        <v>0.216330859155551</v>
      </c>
      <c r="AO139" s="17">
        <v>0.1151999916334</v>
      </c>
      <c r="AP139" s="17">
        <v>0.124711086203474</v>
      </c>
      <c r="AQ139" s="17">
        <v>0.112505420956844</v>
      </c>
      <c r="AR139" s="17"/>
      <c r="AS139" s="17">
        <v>0.168771254118218</v>
      </c>
      <c r="AT139" s="17">
        <v>0.142401040763876</v>
      </c>
      <c r="AU139" s="17"/>
      <c r="AV139" s="17">
        <v>0.1600795613381</v>
      </c>
      <c r="AW139" s="17">
        <v>0.19147652918310101</v>
      </c>
      <c r="AX139" s="17"/>
      <c r="AY139" s="17">
        <v>0.156310540266315</v>
      </c>
      <c r="AZ139" s="17">
        <v>0.172386048415031</v>
      </c>
      <c r="BA139" s="17">
        <v>0.20812085347488499</v>
      </c>
      <c r="BB139" s="17"/>
      <c r="BC139" s="17">
        <v>0.17206200111387701</v>
      </c>
      <c r="BD139" s="17">
        <v>0.18947535410677499</v>
      </c>
      <c r="BE139" s="17">
        <v>0.151891239667273</v>
      </c>
      <c r="BF139" s="17"/>
      <c r="BG139" s="17">
        <v>0.137218613755555</v>
      </c>
      <c r="BH139" s="17">
        <v>0.18302911903223801</v>
      </c>
      <c r="BI139" s="17"/>
      <c r="BJ139" s="17">
        <v>0.156449511358249</v>
      </c>
      <c r="BK139" s="17">
        <v>0.176203350787558</v>
      </c>
      <c r="BL139" s="17"/>
      <c r="BM139" s="17">
        <v>0.17354903419717699</v>
      </c>
      <c r="BN139" s="17">
        <v>0.16680592877226999</v>
      </c>
      <c r="BO139" s="17">
        <v>0.23866434625312799</v>
      </c>
      <c r="BP139" s="17">
        <v>0.207041328535538</v>
      </c>
      <c r="BQ139" s="17">
        <v>0.14031422148773401</v>
      </c>
      <c r="BR139" s="17">
        <v>0.175889347883668</v>
      </c>
      <c r="BS139" s="17">
        <v>0.10205408318697499</v>
      </c>
      <c r="BT139" s="17"/>
      <c r="BU139" s="17">
        <v>0.16591459909756401</v>
      </c>
      <c r="BV139" s="17">
        <v>0.157008600286446</v>
      </c>
      <c r="BW139" s="17"/>
      <c r="BX139" s="17">
        <v>0.20754404940986601</v>
      </c>
      <c r="BY139" s="17">
        <v>0.19459508427330599</v>
      </c>
      <c r="BZ139" s="17">
        <v>0.10677950721656999</v>
      </c>
      <c r="CA139" s="17">
        <v>0.16219152366891401</v>
      </c>
    </row>
    <row r="140" spans="2:79" x14ac:dyDescent="0.3">
      <c r="B140" t="s">
        <v>174</v>
      </c>
      <c r="C140" s="17">
        <v>3.4880385387323298E-2</v>
      </c>
      <c r="D140" s="17">
        <v>3.5501445335203601E-2</v>
      </c>
      <c r="E140" s="17">
        <v>3.35487911795216E-2</v>
      </c>
      <c r="F140" s="17"/>
      <c r="G140" s="17">
        <v>6.7715050804776303E-3</v>
      </c>
      <c r="H140" s="17">
        <v>3.2003103967068902E-2</v>
      </c>
      <c r="I140" s="17">
        <v>5.24073516860811E-2</v>
      </c>
      <c r="J140" s="17">
        <v>5.7053345798783503E-2</v>
      </c>
      <c r="K140" s="17">
        <v>4.47198925268825E-2</v>
      </c>
      <c r="L140" s="17">
        <v>1.7128401309563199E-2</v>
      </c>
      <c r="M140" s="17"/>
      <c r="N140" s="17">
        <v>1.5344505557613301E-2</v>
      </c>
      <c r="O140" s="17">
        <v>3.08251260715608E-2</v>
      </c>
      <c r="P140" s="17">
        <v>4.7697798061054397E-2</v>
      </c>
      <c r="Q140" s="17">
        <v>4.9902429565176903E-2</v>
      </c>
      <c r="R140" s="17"/>
      <c r="S140" s="17">
        <v>1.7390214699825102E-2</v>
      </c>
      <c r="T140" s="17">
        <v>1.7298419629748901E-2</v>
      </c>
      <c r="U140" s="17">
        <v>5.8340418540220998E-2</v>
      </c>
      <c r="V140" s="17">
        <v>4.74100356736172E-2</v>
      </c>
      <c r="W140" s="17">
        <v>4.78662391552752E-2</v>
      </c>
      <c r="X140" s="17">
        <v>4.4558895713022899E-2</v>
      </c>
      <c r="Y140" s="17">
        <v>3.9037167644525701E-2</v>
      </c>
      <c r="Z140" s="17">
        <v>4.3082049196986098E-2</v>
      </c>
      <c r="AA140" s="17">
        <v>2.6075023495277901E-2</v>
      </c>
      <c r="AB140" s="17">
        <v>1.8568575483379399E-2</v>
      </c>
      <c r="AC140" s="17">
        <v>5.1850106721130197E-2</v>
      </c>
      <c r="AD140" s="17">
        <v>6.3794994885050804E-2</v>
      </c>
      <c r="AE140" s="17"/>
      <c r="AF140" s="17">
        <v>3.2403039379213398E-2</v>
      </c>
      <c r="AG140" s="17">
        <v>3.7978441592050098E-2</v>
      </c>
      <c r="AH140" s="17">
        <v>5.1552720699681198E-2</v>
      </c>
      <c r="AI140" s="17">
        <v>2.0536398564806799E-2</v>
      </c>
      <c r="AJ140" s="17">
        <v>3.5668690379710898E-2</v>
      </c>
      <c r="AK140" s="17">
        <v>3.5250959016994397E-2</v>
      </c>
      <c r="AL140" s="17"/>
      <c r="AM140" s="17">
        <v>6.1321454691492E-2</v>
      </c>
      <c r="AN140" s="17">
        <v>3.2137254942958E-2</v>
      </c>
      <c r="AO140" s="17">
        <v>1.5466873434484701E-2</v>
      </c>
      <c r="AP140" s="17">
        <v>4.9885156116916103E-3</v>
      </c>
      <c r="AQ140" s="17">
        <v>1.9386484170856401E-2</v>
      </c>
      <c r="AR140" s="17"/>
      <c r="AS140" s="17">
        <v>3.5874896889168097E-2</v>
      </c>
      <c r="AT140" s="17">
        <v>2.8623393196758599E-2</v>
      </c>
      <c r="AU140" s="17"/>
      <c r="AV140" s="17">
        <v>3.5931241573311699E-2</v>
      </c>
      <c r="AW140" s="17">
        <v>3.05733341485987E-2</v>
      </c>
      <c r="AX140" s="17"/>
      <c r="AY140" s="17">
        <v>2.8225420408401199E-2</v>
      </c>
      <c r="AZ140" s="17">
        <v>3.2756141979319503E-2</v>
      </c>
      <c r="BA140" s="17">
        <v>7.0942227082050002E-2</v>
      </c>
      <c r="BB140" s="17"/>
      <c r="BC140" s="17">
        <v>3.00936462403034E-2</v>
      </c>
      <c r="BD140" s="17">
        <v>3.48453291725263E-2</v>
      </c>
      <c r="BE140" s="17">
        <v>4.8788123238355199E-2</v>
      </c>
      <c r="BF140" s="17"/>
      <c r="BG140" s="17">
        <v>2.97835365591817E-2</v>
      </c>
      <c r="BH140" s="17">
        <v>3.7471779349790797E-2</v>
      </c>
      <c r="BI140" s="17"/>
      <c r="BJ140" s="17">
        <v>2.67931474897538E-2</v>
      </c>
      <c r="BK140" s="17">
        <v>3.7783199767999702E-2</v>
      </c>
      <c r="BL140" s="17"/>
      <c r="BM140" s="17">
        <v>4.0783458451032997E-2</v>
      </c>
      <c r="BN140" s="17">
        <v>3.5174253712834003E-2</v>
      </c>
      <c r="BO140" s="17">
        <v>5.9304691844982799E-2</v>
      </c>
      <c r="BP140" s="17">
        <v>2.97656072051166E-2</v>
      </c>
      <c r="BQ140" s="17">
        <v>1.0108900227509701E-2</v>
      </c>
      <c r="BR140" s="17">
        <v>1.7688634640466699E-2</v>
      </c>
      <c r="BS140" s="17">
        <v>5.1331339649357099E-2</v>
      </c>
      <c r="BT140" s="17"/>
      <c r="BU140" s="17">
        <v>3.9799103740612102E-2</v>
      </c>
      <c r="BV140" s="17">
        <v>1.7020604095127699E-2</v>
      </c>
      <c r="BW140" s="17"/>
      <c r="BX140" s="17">
        <v>4.6179649061269902E-2</v>
      </c>
      <c r="BY140" s="17">
        <v>4.6188957636816103E-2</v>
      </c>
      <c r="BZ140" s="17">
        <v>1.66374555516728E-2</v>
      </c>
      <c r="CA140" s="17">
        <v>2.5972757110286598E-2</v>
      </c>
    </row>
    <row r="141" spans="2:79" x14ac:dyDescent="0.3">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row>
    <row r="142" spans="2:79" x14ac:dyDescent="0.3">
      <c r="B142" s="6" t="s">
        <v>177</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row>
    <row r="143" spans="2:79" x14ac:dyDescent="0.3">
      <c r="B143" s="24" t="s">
        <v>98</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row>
    <row r="144" spans="2:79" x14ac:dyDescent="0.3">
      <c r="B144" t="s">
        <v>171</v>
      </c>
      <c r="C144" s="17">
        <v>0.212113740332488</v>
      </c>
      <c r="D144" s="17">
        <v>0.21892947245758901</v>
      </c>
      <c r="E144" s="17">
        <v>0.20554219690437101</v>
      </c>
      <c r="F144" s="17"/>
      <c r="G144" s="17">
        <v>0.29196324544527602</v>
      </c>
      <c r="H144" s="17">
        <v>0.29920186806543703</v>
      </c>
      <c r="I144" s="17">
        <v>0.23766129665153399</v>
      </c>
      <c r="J144" s="17">
        <v>0.19232492843934601</v>
      </c>
      <c r="K144" s="17">
        <v>0.141171572842647</v>
      </c>
      <c r="L144" s="17">
        <v>0.13138764648867499</v>
      </c>
      <c r="M144" s="17"/>
      <c r="N144" s="17">
        <v>0.29678926111543202</v>
      </c>
      <c r="O144" s="17">
        <v>0.192409520673477</v>
      </c>
      <c r="P144" s="17">
        <v>0.192423996697967</v>
      </c>
      <c r="Q144" s="17">
        <v>0.15757835936942499</v>
      </c>
      <c r="R144" s="17"/>
      <c r="S144" s="17">
        <v>0.29769537412392499</v>
      </c>
      <c r="T144" s="17">
        <v>0.20294020333155</v>
      </c>
      <c r="U144" s="17">
        <v>0.190121204477743</v>
      </c>
      <c r="V144" s="17">
        <v>0.18307062926934101</v>
      </c>
      <c r="W144" s="17">
        <v>0.16369978682031899</v>
      </c>
      <c r="X144" s="17">
        <v>0.19719648494348299</v>
      </c>
      <c r="Y144" s="17">
        <v>0.19643090341314201</v>
      </c>
      <c r="Z144" s="17">
        <v>0.218795947380415</v>
      </c>
      <c r="AA144" s="17">
        <v>0.27613241289378099</v>
      </c>
      <c r="AB144" s="17">
        <v>0.169295417711462</v>
      </c>
      <c r="AC144" s="17">
        <v>0.152783546873801</v>
      </c>
      <c r="AD144" s="17">
        <v>0.18303546093173501</v>
      </c>
      <c r="AE144" s="17"/>
      <c r="AF144" s="17">
        <v>0.337756801086119</v>
      </c>
      <c r="AG144" s="17">
        <v>0.186952560706832</v>
      </c>
      <c r="AH144" s="17">
        <v>0.172885464484927</v>
      </c>
      <c r="AI144" s="17">
        <v>0.152027883782929</v>
      </c>
      <c r="AJ144" s="17">
        <v>0.145638008369432</v>
      </c>
      <c r="AK144" s="17">
        <v>0.208126013158767</v>
      </c>
      <c r="AL144" s="17"/>
      <c r="AM144" s="17">
        <v>0.128748062222693</v>
      </c>
      <c r="AN144" s="17">
        <v>0.17443029228620299</v>
      </c>
      <c r="AO144" s="17">
        <v>0.267095757947445</v>
      </c>
      <c r="AP144" s="17">
        <v>0.35617736826649299</v>
      </c>
      <c r="AQ144" s="17">
        <v>0.43447905887462901</v>
      </c>
      <c r="AR144" s="17"/>
      <c r="AS144" s="17">
        <v>0.228440216211408</v>
      </c>
      <c r="AT144" s="17">
        <v>0.211223749489579</v>
      </c>
      <c r="AU144" s="17"/>
      <c r="AV144" s="17">
        <v>0.22224784588282301</v>
      </c>
      <c r="AW144" s="17">
        <v>0.245089217938461</v>
      </c>
      <c r="AX144" s="17"/>
      <c r="AY144" s="17">
        <v>0.24281890713641199</v>
      </c>
      <c r="AZ144" s="17">
        <v>0.20816298754179699</v>
      </c>
      <c r="BA144" s="17">
        <v>0.138998925381143</v>
      </c>
      <c r="BB144" s="17"/>
      <c r="BC144" s="17">
        <v>0.19773724250699501</v>
      </c>
      <c r="BD144" s="17">
        <v>0.215696847449416</v>
      </c>
      <c r="BE144" s="17">
        <v>0.23950069427220899</v>
      </c>
      <c r="BF144" s="17"/>
      <c r="BG144" s="17">
        <v>0.229142319651679</v>
      </c>
      <c r="BH144" s="17">
        <v>0.20609516521908799</v>
      </c>
      <c r="BI144" s="17"/>
      <c r="BJ144" s="17">
        <v>0.28087010724852601</v>
      </c>
      <c r="BK144" s="17">
        <v>0.19302281648082301</v>
      </c>
      <c r="BL144" s="17"/>
      <c r="BM144" s="17">
        <v>0.25589415136417498</v>
      </c>
      <c r="BN144" s="17">
        <v>0.20354491139917499</v>
      </c>
      <c r="BO144" s="17">
        <v>0.28510203837944198</v>
      </c>
      <c r="BP144" s="17">
        <v>0.13523833831545601</v>
      </c>
      <c r="BQ144" s="17">
        <v>0.22435531710116699</v>
      </c>
      <c r="BR144" s="17">
        <v>0.13001419163987399</v>
      </c>
      <c r="BS144" s="17">
        <v>0.19102639790898099</v>
      </c>
      <c r="BT144" s="17"/>
      <c r="BU144" s="17">
        <v>0.2012999442673</v>
      </c>
      <c r="BV144" s="17">
        <v>0.306794347768651</v>
      </c>
      <c r="BW144" s="17"/>
      <c r="BX144" s="17">
        <v>0.222685969983558</v>
      </c>
      <c r="BY144" s="17">
        <v>0.19129402112854599</v>
      </c>
      <c r="BZ144" s="17">
        <v>0.28107747429837598</v>
      </c>
      <c r="CA144" s="17">
        <v>0.20980417405326601</v>
      </c>
    </row>
    <row r="145" spans="2:79" x14ac:dyDescent="0.3">
      <c r="B145" t="s">
        <v>172</v>
      </c>
      <c r="C145" s="17">
        <v>0.50372014327501002</v>
      </c>
      <c r="D145" s="17">
        <v>0.509420610438308</v>
      </c>
      <c r="E145" s="17">
        <v>0.49868332538315902</v>
      </c>
      <c r="F145" s="17"/>
      <c r="G145" s="17">
        <v>0.47175970336108602</v>
      </c>
      <c r="H145" s="17">
        <v>0.50865247774806299</v>
      </c>
      <c r="I145" s="17">
        <v>0.48894820229347302</v>
      </c>
      <c r="J145" s="17">
        <v>0.479665713577129</v>
      </c>
      <c r="K145" s="17">
        <v>0.50881600285253803</v>
      </c>
      <c r="L145" s="17">
        <v>0.54894963616047299</v>
      </c>
      <c r="M145" s="17"/>
      <c r="N145" s="17">
        <v>0.51635182872661101</v>
      </c>
      <c r="O145" s="17">
        <v>0.54027606028759101</v>
      </c>
      <c r="P145" s="17">
        <v>0.46796188922451498</v>
      </c>
      <c r="Q145" s="17">
        <v>0.48192236939973099</v>
      </c>
      <c r="R145" s="17"/>
      <c r="S145" s="17">
        <v>0.47854386950431499</v>
      </c>
      <c r="T145" s="17">
        <v>0.50749868654753705</v>
      </c>
      <c r="U145" s="17">
        <v>0.534829490696896</v>
      </c>
      <c r="V145" s="17">
        <v>0.56595215839081003</v>
      </c>
      <c r="W145" s="17">
        <v>0.47688759826613802</v>
      </c>
      <c r="X145" s="17">
        <v>0.47217342217978597</v>
      </c>
      <c r="Y145" s="17">
        <v>0.50133649598958396</v>
      </c>
      <c r="Z145" s="17">
        <v>0.40186620667459599</v>
      </c>
      <c r="AA145" s="17">
        <v>0.51726654140957395</v>
      </c>
      <c r="AB145" s="17">
        <v>0.53176879057022597</v>
      </c>
      <c r="AC145" s="17">
        <v>0.53713368518319204</v>
      </c>
      <c r="AD145" s="17">
        <v>0.44362596500998103</v>
      </c>
      <c r="AE145" s="17"/>
      <c r="AF145" s="17">
        <v>0.45453023454639002</v>
      </c>
      <c r="AG145" s="17">
        <v>0.54033155584708104</v>
      </c>
      <c r="AH145" s="17">
        <v>0.47140799365679498</v>
      </c>
      <c r="AI145" s="17">
        <v>0.53170020935005302</v>
      </c>
      <c r="AJ145" s="17">
        <v>0.51629502420564</v>
      </c>
      <c r="AK145" s="17">
        <v>0.49772624212090699</v>
      </c>
      <c r="AL145" s="17"/>
      <c r="AM145" s="17">
        <v>0.51754472830109599</v>
      </c>
      <c r="AN145" s="17">
        <v>0.51978067859168797</v>
      </c>
      <c r="AO145" s="17">
        <v>0.50229163087810103</v>
      </c>
      <c r="AP145" s="17">
        <v>0.46905595446822301</v>
      </c>
      <c r="AQ145" s="17">
        <v>0.40488011415699499</v>
      </c>
      <c r="AR145" s="17"/>
      <c r="AS145" s="17">
        <v>0.50095695097318904</v>
      </c>
      <c r="AT145" s="17">
        <v>0.50651263841382499</v>
      </c>
      <c r="AU145" s="17"/>
      <c r="AV145" s="17">
        <v>0.49901501719734498</v>
      </c>
      <c r="AW145" s="17">
        <v>0.48622492826145502</v>
      </c>
      <c r="AX145" s="17"/>
      <c r="AY145" s="17">
        <v>0.48328912050747203</v>
      </c>
      <c r="AZ145" s="17">
        <v>0.51102738407023496</v>
      </c>
      <c r="BA145" s="17">
        <v>0.52026055472681898</v>
      </c>
      <c r="BB145" s="17"/>
      <c r="BC145" s="17">
        <v>0.52331549521083798</v>
      </c>
      <c r="BD145" s="17">
        <v>0.48387216042571002</v>
      </c>
      <c r="BE145" s="17">
        <v>0.47675736272586899</v>
      </c>
      <c r="BF145" s="17"/>
      <c r="BG145" s="17">
        <v>0.50633344740628194</v>
      </c>
      <c r="BH145" s="17">
        <v>0.50331351736764496</v>
      </c>
      <c r="BI145" s="17"/>
      <c r="BJ145" s="17">
        <v>0.496260298460036</v>
      </c>
      <c r="BK145" s="17">
        <v>0.50731277960835597</v>
      </c>
      <c r="BL145" s="17"/>
      <c r="BM145" s="17">
        <v>0.506381345117071</v>
      </c>
      <c r="BN145" s="17">
        <v>0.47002960107901498</v>
      </c>
      <c r="BO145" s="17">
        <v>0.45054305216731499</v>
      </c>
      <c r="BP145" s="17">
        <v>0.47917588154219198</v>
      </c>
      <c r="BQ145" s="17">
        <v>0.55155851943769896</v>
      </c>
      <c r="BR145" s="17">
        <v>0.52502954082939102</v>
      </c>
      <c r="BS145" s="17">
        <v>0.51607747193320297</v>
      </c>
      <c r="BT145" s="17"/>
      <c r="BU145" s="17">
        <v>0.51032047694814398</v>
      </c>
      <c r="BV145" s="17">
        <v>0.51098504306492298</v>
      </c>
      <c r="BW145" s="17"/>
      <c r="BX145" s="17">
        <v>0.50130329005884999</v>
      </c>
      <c r="BY145" s="17">
        <v>0.48207717465626199</v>
      </c>
      <c r="BZ145" s="17">
        <v>0.53283214988121597</v>
      </c>
      <c r="CA145" s="17">
        <v>0.49736072718893198</v>
      </c>
    </row>
    <row r="146" spans="2:79" x14ac:dyDescent="0.3">
      <c r="B146" t="s">
        <v>173</v>
      </c>
      <c r="C146" s="17">
        <v>0.232063304659231</v>
      </c>
      <c r="D146" s="17">
        <v>0.21726002825815099</v>
      </c>
      <c r="E146" s="17">
        <v>0.246543480997646</v>
      </c>
      <c r="F146" s="17"/>
      <c r="G146" s="17">
        <v>0.20200261345561199</v>
      </c>
      <c r="H146" s="17">
        <v>0.14766860508879401</v>
      </c>
      <c r="I146" s="17">
        <v>0.21139984493471001</v>
      </c>
      <c r="J146" s="17">
        <v>0.25626379329117499</v>
      </c>
      <c r="K146" s="17">
        <v>0.30011178745655598</v>
      </c>
      <c r="L146" s="17">
        <v>0.27196642069729599</v>
      </c>
      <c r="M146" s="17"/>
      <c r="N146" s="17">
        <v>0.151642225037492</v>
      </c>
      <c r="O146" s="17">
        <v>0.228318646925848</v>
      </c>
      <c r="P146" s="17">
        <v>0.27412672692652401</v>
      </c>
      <c r="Q146" s="17">
        <v>0.28683776899042501</v>
      </c>
      <c r="R146" s="17"/>
      <c r="S146" s="17">
        <v>0.17577437148122199</v>
      </c>
      <c r="T146" s="17">
        <v>0.24787855373207199</v>
      </c>
      <c r="U146" s="17">
        <v>0.240156978918937</v>
      </c>
      <c r="V146" s="17">
        <v>0.17117084812726299</v>
      </c>
      <c r="W146" s="17">
        <v>0.30481932377056298</v>
      </c>
      <c r="X146" s="17">
        <v>0.27314327406550198</v>
      </c>
      <c r="Y146" s="17">
        <v>0.23448588981975399</v>
      </c>
      <c r="Z146" s="17">
        <v>0.31561000543592899</v>
      </c>
      <c r="AA146" s="17">
        <v>0.16365033827157799</v>
      </c>
      <c r="AB146" s="17">
        <v>0.243878116395425</v>
      </c>
      <c r="AC146" s="17">
        <v>0.27894861907017598</v>
      </c>
      <c r="AD146" s="17">
        <v>0.31350502650599299</v>
      </c>
      <c r="AE146" s="17"/>
      <c r="AF146" s="17">
        <v>0.15221998448228199</v>
      </c>
      <c r="AG146" s="17">
        <v>0.22439515693001699</v>
      </c>
      <c r="AH146" s="17">
        <v>0.28985660853004402</v>
      </c>
      <c r="AI146" s="17">
        <v>0.27331239066449697</v>
      </c>
      <c r="AJ146" s="17">
        <v>0.28190426736630902</v>
      </c>
      <c r="AK146" s="17">
        <v>0.24978583782966399</v>
      </c>
      <c r="AL146" s="17"/>
      <c r="AM146" s="17">
        <v>0.29092588009542297</v>
      </c>
      <c r="AN146" s="17">
        <v>0.25536792403971398</v>
      </c>
      <c r="AO146" s="17">
        <v>0.19310226962962099</v>
      </c>
      <c r="AP146" s="17">
        <v>0.14261671357977199</v>
      </c>
      <c r="AQ146" s="17">
        <v>0.11225769420795401</v>
      </c>
      <c r="AR146" s="17"/>
      <c r="AS146" s="17">
        <v>0.223375687705887</v>
      </c>
      <c r="AT146" s="17">
        <v>0.21765678610321201</v>
      </c>
      <c r="AU146" s="17"/>
      <c r="AV146" s="17">
        <v>0.227951547815919</v>
      </c>
      <c r="AW146" s="17">
        <v>0.211090999713028</v>
      </c>
      <c r="AX146" s="17"/>
      <c r="AY146" s="17">
        <v>0.20844711475723701</v>
      </c>
      <c r="AZ146" s="17">
        <v>0.24189440066113299</v>
      </c>
      <c r="BA146" s="17">
        <v>0.23521134593305901</v>
      </c>
      <c r="BB146" s="17"/>
      <c r="BC146" s="17">
        <v>0.233190626047101</v>
      </c>
      <c r="BD146" s="17">
        <v>0.25277563778801199</v>
      </c>
      <c r="BE146" s="17">
        <v>0.210627289557375</v>
      </c>
      <c r="BF146" s="17"/>
      <c r="BG146" s="17">
        <v>0.21028048364531199</v>
      </c>
      <c r="BH146" s="17">
        <v>0.23988447918269301</v>
      </c>
      <c r="BI146" s="17"/>
      <c r="BJ146" s="17">
        <v>0.18167101913082201</v>
      </c>
      <c r="BK146" s="17">
        <v>0.243903168821233</v>
      </c>
      <c r="BL146" s="17"/>
      <c r="BM146" s="17">
        <v>0.18365790823324299</v>
      </c>
      <c r="BN146" s="17">
        <v>0.274230761088124</v>
      </c>
      <c r="BO146" s="17">
        <v>0.22476559634457499</v>
      </c>
      <c r="BP146" s="17">
        <v>0.32694422337240597</v>
      </c>
      <c r="BQ146" s="17">
        <v>0.205720942248934</v>
      </c>
      <c r="BR146" s="17">
        <v>0.29607001775575897</v>
      </c>
      <c r="BS146" s="17">
        <v>0.21618857168436301</v>
      </c>
      <c r="BT146" s="17"/>
      <c r="BU146" s="17">
        <v>0.21731494347973401</v>
      </c>
      <c r="BV146" s="17">
        <v>0.13698999803758799</v>
      </c>
      <c r="BW146" s="17"/>
      <c r="BX146" s="17">
        <v>0.224019715797067</v>
      </c>
      <c r="BY146" s="17">
        <v>0.25007150133977901</v>
      </c>
      <c r="BZ146" s="17">
        <v>0.16279601223126799</v>
      </c>
      <c r="CA146" s="17">
        <v>0.236048071511787</v>
      </c>
    </row>
    <row r="147" spans="2:79" x14ac:dyDescent="0.3">
      <c r="B147" t="s">
        <v>174</v>
      </c>
      <c r="C147" s="17">
        <v>5.2102811733271803E-2</v>
      </c>
      <c r="D147" s="17">
        <v>5.4389888845952597E-2</v>
      </c>
      <c r="E147" s="17">
        <v>4.92309967148232E-2</v>
      </c>
      <c r="F147" s="17"/>
      <c r="G147" s="17">
        <v>3.4274437738025701E-2</v>
      </c>
      <c r="H147" s="17">
        <v>4.4477049097706098E-2</v>
      </c>
      <c r="I147" s="17">
        <v>6.1990656120283399E-2</v>
      </c>
      <c r="J147" s="17">
        <v>7.17455646923498E-2</v>
      </c>
      <c r="K147" s="17">
        <v>4.9900636848258899E-2</v>
      </c>
      <c r="L147" s="17">
        <v>4.7696296653555598E-2</v>
      </c>
      <c r="M147" s="17"/>
      <c r="N147" s="17">
        <v>3.5216685120463997E-2</v>
      </c>
      <c r="O147" s="17">
        <v>3.8995772113084699E-2</v>
      </c>
      <c r="P147" s="17">
        <v>6.5487387150993906E-2</v>
      </c>
      <c r="Q147" s="17">
        <v>7.3661502240418605E-2</v>
      </c>
      <c r="R147" s="17"/>
      <c r="S147" s="17">
        <v>4.7986384890537803E-2</v>
      </c>
      <c r="T147" s="17">
        <v>4.1682556388840802E-2</v>
      </c>
      <c r="U147" s="17">
        <v>3.48923259064245E-2</v>
      </c>
      <c r="V147" s="17">
        <v>7.9806364212585898E-2</v>
      </c>
      <c r="W147" s="17">
        <v>5.4593291142980699E-2</v>
      </c>
      <c r="X147" s="17">
        <v>5.7486818811228801E-2</v>
      </c>
      <c r="Y147" s="17">
        <v>6.7746710777519495E-2</v>
      </c>
      <c r="Z147" s="17">
        <v>6.3727840509059705E-2</v>
      </c>
      <c r="AA147" s="17">
        <v>4.29507074250675E-2</v>
      </c>
      <c r="AB147" s="17">
        <v>5.5057675322887203E-2</v>
      </c>
      <c r="AC147" s="17">
        <v>3.1134148872830499E-2</v>
      </c>
      <c r="AD147" s="17">
        <v>5.9833547552291498E-2</v>
      </c>
      <c r="AE147" s="17"/>
      <c r="AF147" s="17">
        <v>5.5492979885208897E-2</v>
      </c>
      <c r="AG147" s="17">
        <v>4.83207265160705E-2</v>
      </c>
      <c r="AH147" s="17">
        <v>6.5849933328233898E-2</v>
      </c>
      <c r="AI147" s="17">
        <v>4.2959516202520101E-2</v>
      </c>
      <c r="AJ147" s="17">
        <v>5.6162700058619397E-2</v>
      </c>
      <c r="AK147" s="17">
        <v>4.4361906890661898E-2</v>
      </c>
      <c r="AL147" s="17"/>
      <c r="AM147" s="17">
        <v>6.2781329380788495E-2</v>
      </c>
      <c r="AN147" s="17">
        <v>5.0421105082394703E-2</v>
      </c>
      <c r="AO147" s="17">
        <v>3.75103415448335E-2</v>
      </c>
      <c r="AP147" s="17">
        <v>3.2149963685512102E-2</v>
      </c>
      <c r="AQ147" s="17">
        <v>4.8383132760422103E-2</v>
      </c>
      <c r="AR147" s="17"/>
      <c r="AS147" s="17">
        <v>4.7227145109514701E-2</v>
      </c>
      <c r="AT147" s="17">
        <v>6.4606825993383604E-2</v>
      </c>
      <c r="AU147" s="17"/>
      <c r="AV147" s="17">
        <v>5.0785589103912801E-2</v>
      </c>
      <c r="AW147" s="17">
        <v>5.7594854087056099E-2</v>
      </c>
      <c r="AX147" s="17"/>
      <c r="AY147" s="17">
        <v>6.54448575988789E-2</v>
      </c>
      <c r="AZ147" s="17">
        <v>3.8915227726834603E-2</v>
      </c>
      <c r="BA147" s="17">
        <v>0.105529173958978</v>
      </c>
      <c r="BB147" s="17"/>
      <c r="BC147" s="17">
        <v>4.5756636235067101E-2</v>
      </c>
      <c r="BD147" s="17">
        <v>4.7655354336861799E-2</v>
      </c>
      <c r="BE147" s="17">
        <v>7.3114653444546193E-2</v>
      </c>
      <c r="BF147" s="17"/>
      <c r="BG147" s="17">
        <v>5.42437492967274E-2</v>
      </c>
      <c r="BH147" s="17">
        <v>5.0706838230574598E-2</v>
      </c>
      <c r="BI147" s="17"/>
      <c r="BJ147" s="17">
        <v>4.1198575160615598E-2</v>
      </c>
      <c r="BK147" s="17">
        <v>5.5761235089588398E-2</v>
      </c>
      <c r="BL147" s="17"/>
      <c r="BM147" s="17">
        <v>5.4066595285510798E-2</v>
      </c>
      <c r="BN147" s="17">
        <v>5.2194726433685702E-2</v>
      </c>
      <c r="BO147" s="17">
        <v>3.9589313108667902E-2</v>
      </c>
      <c r="BP147" s="17">
        <v>5.8641556769945799E-2</v>
      </c>
      <c r="BQ147" s="17">
        <v>1.83652212122003E-2</v>
      </c>
      <c r="BR147" s="17">
        <v>4.8886249774976298E-2</v>
      </c>
      <c r="BS147" s="17">
        <v>7.6707558473453993E-2</v>
      </c>
      <c r="BT147" s="17"/>
      <c r="BU147" s="17">
        <v>7.1064635304821197E-2</v>
      </c>
      <c r="BV147" s="17">
        <v>4.5230611128838402E-2</v>
      </c>
      <c r="BW147" s="17"/>
      <c r="BX147" s="17">
        <v>5.1991024160525E-2</v>
      </c>
      <c r="BY147" s="17">
        <v>7.6557302875412098E-2</v>
      </c>
      <c r="BZ147" s="17">
        <v>2.3294363589139101E-2</v>
      </c>
      <c r="CA147" s="17">
        <v>5.6787027246014699E-2</v>
      </c>
    </row>
    <row r="148" spans="2:79" x14ac:dyDescent="0.3">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row>
    <row r="149" spans="2:79" x14ac:dyDescent="0.3">
      <c r="B149" s="6" t="s">
        <v>178</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row>
    <row r="150" spans="2:79" x14ac:dyDescent="0.3">
      <c r="B150" s="24" t="s">
        <v>98</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row>
    <row r="151" spans="2:79" x14ac:dyDescent="0.3">
      <c r="B151" t="s">
        <v>171</v>
      </c>
      <c r="C151" s="17">
        <v>0.10819431656022099</v>
      </c>
      <c r="D151" s="17">
        <v>0.10549349840646</v>
      </c>
      <c r="E151" s="17">
        <v>0.111361509960373</v>
      </c>
      <c r="F151" s="17"/>
      <c r="G151" s="17">
        <v>0.163556989985642</v>
      </c>
      <c r="H151" s="17">
        <v>0.18013570369497001</v>
      </c>
      <c r="I151" s="17">
        <v>0.141256323928797</v>
      </c>
      <c r="J151" s="17">
        <v>8.8937381411319599E-2</v>
      </c>
      <c r="K151" s="17">
        <v>6.0018740006118398E-2</v>
      </c>
      <c r="L151" s="17">
        <v>3.4201602386987502E-2</v>
      </c>
      <c r="M151" s="17"/>
      <c r="N151" s="17">
        <v>0.143849827836769</v>
      </c>
      <c r="O151" s="17">
        <v>9.3816658629488098E-2</v>
      </c>
      <c r="P151" s="17">
        <v>0.112865849579956</v>
      </c>
      <c r="Q151" s="17">
        <v>8.0253033030901505E-2</v>
      </c>
      <c r="R151" s="17"/>
      <c r="S151" s="17">
        <v>0.168507191374276</v>
      </c>
      <c r="T151" s="17">
        <v>7.67515036142941E-2</v>
      </c>
      <c r="U151" s="17">
        <v>0.106918102206359</v>
      </c>
      <c r="V151" s="17">
        <v>0.10051143330518</v>
      </c>
      <c r="W151" s="17">
        <v>6.5066595075995506E-2</v>
      </c>
      <c r="X151" s="17">
        <v>0.11739800223932099</v>
      </c>
      <c r="Y151" s="17">
        <v>6.7400818571672502E-2</v>
      </c>
      <c r="Z151" s="17">
        <v>7.5195018030911498E-2</v>
      </c>
      <c r="AA151" s="17">
        <v>0.17211766692098299</v>
      </c>
      <c r="AB151" s="17">
        <v>8.31689399926238E-2</v>
      </c>
      <c r="AC151" s="17">
        <v>7.6696602111120102E-2</v>
      </c>
      <c r="AD151" s="17">
        <v>0.109216682224795</v>
      </c>
      <c r="AE151" s="17"/>
      <c r="AF151" s="17">
        <v>0.21195601700696701</v>
      </c>
      <c r="AG151" s="17">
        <v>6.8318911209540201E-2</v>
      </c>
      <c r="AH151" s="17">
        <v>9.45020598492185E-2</v>
      </c>
      <c r="AI151" s="17">
        <v>5.8416545401154499E-2</v>
      </c>
      <c r="AJ151" s="17">
        <v>7.56425890128887E-2</v>
      </c>
      <c r="AK151" s="17">
        <v>0.11012943766422199</v>
      </c>
      <c r="AL151" s="17"/>
      <c r="AM151" s="17">
        <v>6.8296301656271693E-2</v>
      </c>
      <c r="AN151" s="17">
        <v>6.5878253853921501E-2</v>
      </c>
      <c r="AO151" s="17">
        <v>0.13798795879268899</v>
      </c>
      <c r="AP151" s="17">
        <v>0.194661813088364</v>
      </c>
      <c r="AQ151" s="17">
        <v>0.31879080098389501</v>
      </c>
      <c r="AR151" s="17"/>
      <c r="AS151" s="17">
        <v>0.118364520265276</v>
      </c>
      <c r="AT151" s="17">
        <v>0.116668540045928</v>
      </c>
      <c r="AU151" s="17"/>
      <c r="AV151" s="17">
        <v>0.122683309966662</v>
      </c>
      <c r="AW151" s="17">
        <v>9.8487933756729096E-2</v>
      </c>
      <c r="AX151" s="17"/>
      <c r="AY151" s="17">
        <v>0.15066405826864199</v>
      </c>
      <c r="AZ151" s="17">
        <v>9.6634096986974505E-2</v>
      </c>
      <c r="BA151" s="17">
        <v>4.7858297550136597E-2</v>
      </c>
      <c r="BB151" s="17"/>
      <c r="BC151" s="17">
        <v>0.102701194102926</v>
      </c>
      <c r="BD151" s="17">
        <v>0.100632558902438</v>
      </c>
      <c r="BE151" s="17">
        <v>0.124766015238851</v>
      </c>
      <c r="BF151" s="17"/>
      <c r="BG151" s="17">
        <v>0.10683276651290401</v>
      </c>
      <c r="BH151" s="17">
        <v>0.10873763782509301</v>
      </c>
      <c r="BI151" s="17"/>
      <c r="BJ151" s="17">
        <v>0.181135755172702</v>
      </c>
      <c r="BK151" s="17">
        <v>8.5166026284985902E-2</v>
      </c>
      <c r="BL151" s="17"/>
      <c r="BM151" s="17">
        <v>0.14672111098395799</v>
      </c>
      <c r="BN151" s="17">
        <v>0.11046674738639201</v>
      </c>
      <c r="BO151" s="17">
        <v>0.106625079958409</v>
      </c>
      <c r="BP151" s="17">
        <v>7.5606309105896996E-2</v>
      </c>
      <c r="BQ151" s="17">
        <v>9.5133525667428401E-2</v>
      </c>
      <c r="BR151" s="17">
        <v>3.7436381330169299E-2</v>
      </c>
      <c r="BS151" s="17">
        <v>0.10225817346512001</v>
      </c>
      <c r="BT151" s="17"/>
      <c r="BU151" s="17">
        <v>0.109848480620136</v>
      </c>
      <c r="BV151" s="17">
        <v>0.23546219989546099</v>
      </c>
      <c r="BW151" s="17"/>
      <c r="BX151" s="17">
        <v>0.141590209224844</v>
      </c>
      <c r="BY151" s="17">
        <v>0.12001679487700601</v>
      </c>
      <c r="BZ151" s="17">
        <v>0.153333745180252</v>
      </c>
      <c r="CA151" s="17">
        <v>0.117770992037371</v>
      </c>
    </row>
    <row r="152" spans="2:79" x14ac:dyDescent="0.3">
      <c r="B152" t="s">
        <v>172</v>
      </c>
      <c r="C152" s="17">
        <v>0.43175288420538499</v>
      </c>
      <c r="D152" s="17">
        <v>0.419756542935386</v>
      </c>
      <c r="E152" s="17">
        <v>0.44265508781632501</v>
      </c>
      <c r="F152" s="17"/>
      <c r="G152" s="17">
        <v>0.45420225401923198</v>
      </c>
      <c r="H152" s="17">
        <v>0.51679933942654799</v>
      </c>
      <c r="I152" s="17">
        <v>0.46858546314913302</v>
      </c>
      <c r="J152" s="17">
        <v>0.40900163069048101</v>
      </c>
      <c r="K152" s="17">
        <v>0.38062750922092597</v>
      </c>
      <c r="L152" s="17">
        <v>0.37073312051232699</v>
      </c>
      <c r="M152" s="17"/>
      <c r="N152" s="17">
        <v>0.46719992743011701</v>
      </c>
      <c r="O152" s="17">
        <v>0.44027500647325202</v>
      </c>
      <c r="P152" s="17">
        <v>0.39152243132293502</v>
      </c>
      <c r="Q152" s="17">
        <v>0.41816185799095101</v>
      </c>
      <c r="R152" s="17"/>
      <c r="S152" s="17">
        <v>0.46849850461076298</v>
      </c>
      <c r="T152" s="17">
        <v>0.40730955737892399</v>
      </c>
      <c r="U152" s="17">
        <v>0.41045789117915499</v>
      </c>
      <c r="V152" s="17">
        <v>0.42166597325591998</v>
      </c>
      <c r="W152" s="17">
        <v>0.41449467936033102</v>
      </c>
      <c r="X152" s="17">
        <v>0.40530132381371398</v>
      </c>
      <c r="Y152" s="17">
        <v>0.47438067682188401</v>
      </c>
      <c r="Z152" s="17">
        <v>0.48898938824275501</v>
      </c>
      <c r="AA152" s="17">
        <v>0.44455841149516301</v>
      </c>
      <c r="AB152" s="17">
        <v>0.39990288054126799</v>
      </c>
      <c r="AC152" s="17">
        <v>0.42119072949382003</v>
      </c>
      <c r="AD152" s="17">
        <v>0.44990534943955002</v>
      </c>
      <c r="AE152" s="17"/>
      <c r="AF152" s="17">
        <v>0.46974348134035399</v>
      </c>
      <c r="AG152" s="17">
        <v>0.43784244316871301</v>
      </c>
      <c r="AH152" s="17">
        <v>0.40369287384414698</v>
      </c>
      <c r="AI152" s="17">
        <v>0.43239499728594799</v>
      </c>
      <c r="AJ152" s="17">
        <v>0.36305990012425998</v>
      </c>
      <c r="AK152" s="17">
        <v>0.42945253207487799</v>
      </c>
      <c r="AL152" s="17"/>
      <c r="AM152" s="17">
        <v>0.37944035463994003</v>
      </c>
      <c r="AN152" s="17">
        <v>0.40645504258319298</v>
      </c>
      <c r="AO152" s="17">
        <v>0.49825320233697101</v>
      </c>
      <c r="AP152" s="17">
        <v>0.49901185881315901</v>
      </c>
      <c r="AQ152" s="17">
        <v>0.368775853760755</v>
      </c>
      <c r="AR152" s="17"/>
      <c r="AS152" s="17">
        <v>0.43188685502770202</v>
      </c>
      <c r="AT152" s="17">
        <v>0.45535746008404598</v>
      </c>
      <c r="AU152" s="17"/>
      <c r="AV152" s="17">
        <v>0.417075334713436</v>
      </c>
      <c r="AW152" s="17">
        <v>0.45493491073853098</v>
      </c>
      <c r="AX152" s="17"/>
      <c r="AY152" s="17">
        <v>0.43282322567760101</v>
      </c>
      <c r="AZ152" s="17">
        <v>0.43552196192648701</v>
      </c>
      <c r="BA152" s="17">
        <v>0.40257010923089798</v>
      </c>
      <c r="BB152" s="17"/>
      <c r="BC152" s="17">
        <v>0.44344439118793499</v>
      </c>
      <c r="BD152" s="17">
        <v>0.39746237045573601</v>
      </c>
      <c r="BE152" s="17">
        <v>0.43147338623730802</v>
      </c>
      <c r="BF152" s="17"/>
      <c r="BG152" s="17">
        <v>0.45107149245700601</v>
      </c>
      <c r="BH152" s="17">
        <v>0.427386205811983</v>
      </c>
      <c r="BI152" s="17"/>
      <c r="BJ152" s="17">
        <v>0.44306237839694401</v>
      </c>
      <c r="BK152" s="17">
        <v>0.42562282100867199</v>
      </c>
      <c r="BL152" s="17"/>
      <c r="BM152" s="17">
        <v>0.470140357220039</v>
      </c>
      <c r="BN152" s="17">
        <v>0.39015407893577397</v>
      </c>
      <c r="BO152" s="17">
        <v>0.408776247804992</v>
      </c>
      <c r="BP152" s="17">
        <v>0.40891775536206798</v>
      </c>
      <c r="BQ152" s="17">
        <v>0.472302142377863</v>
      </c>
      <c r="BR152" s="17">
        <v>0.36571680920712701</v>
      </c>
      <c r="BS152" s="17">
        <v>0.47837604287225299</v>
      </c>
      <c r="BT152" s="17"/>
      <c r="BU152" s="17">
        <v>0.42948748189487301</v>
      </c>
      <c r="BV152" s="17">
        <v>0.41249008075791199</v>
      </c>
      <c r="BW152" s="17"/>
      <c r="BX152" s="17">
        <v>0.35734773812577802</v>
      </c>
      <c r="BY152" s="17">
        <v>0.373338173746247</v>
      </c>
      <c r="BZ152" s="17">
        <v>0.49080320893057899</v>
      </c>
      <c r="CA152" s="17">
        <v>0.42855484668216098</v>
      </c>
    </row>
    <row r="153" spans="2:79" x14ac:dyDescent="0.3">
      <c r="B153" t="s">
        <v>173</v>
      </c>
      <c r="C153" s="17">
        <v>0.372071207579248</v>
      </c>
      <c r="D153" s="17">
        <v>0.37204993485096399</v>
      </c>
      <c r="E153" s="17">
        <v>0.372822489583437</v>
      </c>
      <c r="F153" s="17"/>
      <c r="G153" s="17">
        <v>0.30190345586759099</v>
      </c>
      <c r="H153" s="17">
        <v>0.24743221660800399</v>
      </c>
      <c r="I153" s="17">
        <v>0.305068242687902</v>
      </c>
      <c r="J153" s="17">
        <v>0.40288944154927198</v>
      </c>
      <c r="K153" s="17">
        <v>0.46302660748665098</v>
      </c>
      <c r="L153" s="17">
        <v>0.48808812981565602</v>
      </c>
      <c r="M153" s="17"/>
      <c r="N153" s="17">
        <v>0.311274669791963</v>
      </c>
      <c r="O153" s="17">
        <v>0.38928029707754702</v>
      </c>
      <c r="P153" s="17">
        <v>0.40093229218791399</v>
      </c>
      <c r="Q153" s="17">
        <v>0.395778480866945</v>
      </c>
      <c r="R153" s="17"/>
      <c r="S153" s="17">
        <v>0.287549912728368</v>
      </c>
      <c r="T153" s="17">
        <v>0.446899480273103</v>
      </c>
      <c r="U153" s="17">
        <v>0.389056877914779</v>
      </c>
      <c r="V153" s="17">
        <v>0.35186036894627998</v>
      </c>
      <c r="W153" s="17">
        <v>0.40942334584583301</v>
      </c>
      <c r="X153" s="17">
        <v>0.40588547562802801</v>
      </c>
      <c r="Y153" s="17">
        <v>0.35724725269799401</v>
      </c>
      <c r="Z153" s="17">
        <v>0.31832794042731999</v>
      </c>
      <c r="AA153" s="17">
        <v>0.32339431067581298</v>
      </c>
      <c r="AB153" s="17">
        <v>0.42571375030033198</v>
      </c>
      <c r="AC153" s="17">
        <v>0.38368629386860498</v>
      </c>
      <c r="AD153" s="17">
        <v>0.37737781567578899</v>
      </c>
      <c r="AE153" s="17"/>
      <c r="AF153" s="17">
        <v>0.25133629812538699</v>
      </c>
      <c r="AG153" s="17">
        <v>0.40634505351412098</v>
      </c>
      <c r="AH153" s="17">
        <v>0.41063347424326202</v>
      </c>
      <c r="AI153" s="17">
        <v>0.419470493354337</v>
      </c>
      <c r="AJ153" s="17">
        <v>0.44013369963646498</v>
      </c>
      <c r="AK153" s="17">
        <v>0.35396393862513298</v>
      </c>
      <c r="AL153" s="17"/>
      <c r="AM153" s="17">
        <v>0.44293240155545199</v>
      </c>
      <c r="AN153" s="17">
        <v>0.41938941538735502</v>
      </c>
      <c r="AO153" s="17">
        <v>0.30597393720420402</v>
      </c>
      <c r="AP153" s="17">
        <v>0.267138912821557</v>
      </c>
      <c r="AQ153" s="17">
        <v>0.27154673882013097</v>
      </c>
      <c r="AR153" s="17"/>
      <c r="AS153" s="17">
        <v>0.364696548620282</v>
      </c>
      <c r="AT153" s="17">
        <v>0.33349708863246003</v>
      </c>
      <c r="AU153" s="17"/>
      <c r="AV153" s="17">
        <v>0.37619148792866902</v>
      </c>
      <c r="AW153" s="17">
        <v>0.35133917052736002</v>
      </c>
      <c r="AX153" s="17"/>
      <c r="AY153" s="17">
        <v>0.34010937439147199</v>
      </c>
      <c r="AZ153" s="17">
        <v>0.38180528220490401</v>
      </c>
      <c r="BA153" s="17">
        <v>0.41263687706567198</v>
      </c>
      <c r="BB153" s="17"/>
      <c r="BC153" s="17">
        <v>0.37269985090893099</v>
      </c>
      <c r="BD153" s="17">
        <v>0.40285036251614698</v>
      </c>
      <c r="BE153" s="17">
        <v>0.346143774628142</v>
      </c>
      <c r="BF153" s="17"/>
      <c r="BG153" s="17">
        <v>0.37261627051348101</v>
      </c>
      <c r="BH153" s="17">
        <v>0.37426851122478799</v>
      </c>
      <c r="BI153" s="17"/>
      <c r="BJ153" s="17">
        <v>0.30957496413966401</v>
      </c>
      <c r="BK153" s="17">
        <v>0.39570078569225497</v>
      </c>
      <c r="BL153" s="17"/>
      <c r="BM153" s="17">
        <v>0.31016123675436502</v>
      </c>
      <c r="BN153" s="17">
        <v>0.408275643077956</v>
      </c>
      <c r="BO153" s="17">
        <v>0.37352813363968701</v>
      </c>
      <c r="BP153" s="17">
        <v>0.41400051795119502</v>
      </c>
      <c r="BQ153" s="17">
        <v>0.32526240874201401</v>
      </c>
      <c r="BR153" s="17">
        <v>0.48761339771029499</v>
      </c>
      <c r="BS153" s="17">
        <v>0.34429132748455199</v>
      </c>
      <c r="BT153" s="17"/>
      <c r="BU153" s="17">
        <v>0.41069527213150703</v>
      </c>
      <c r="BV153" s="17">
        <v>0.31727688653236102</v>
      </c>
      <c r="BW153" s="17"/>
      <c r="BX153" s="17">
        <v>0.39031591879487498</v>
      </c>
      <c r="BY153" s="17">
        <v>0.41157775911150501</v>
      </c>
      <c r="BZ153" s="17">
        <v>0.310488958359046</v>
      </c>
      <c r="CA153" s="17">
        <v>0.364846541926162</v>
      </c>
    </row>
    <row r="154" spans="2:79" x14ac:dyDescent="0.3">
      <c r="B154" t="s">
        <v>174</v>
      </c>
      <c r="C154" s="17">
        <v>8.7981591655146102E-2</v>
      </c>
      <c r="D154" s="17">
        <v>0.10270002380719</v>
      </c>
      <c r="E154" s="17">
        <v>7.3160912639866099E-2</v>
      </c>
      <c r="F154" s="17"/>
      <c r="G154" s="17">
        <v>8.0337300127535302E-2</v>
      </c>
      <c r="H154" s="17">
        <v>5.5632740270477397E-2</v>
      </c>
      <c r="I154" s="17">
        <v>8.5089970234168394E-2</v>
      </c>
      <c r="J154" s="17">
        <v>9.9171546348927705E-2</v>
      </c>
      <c r="K154" s="17">
        <v>9.6327143286304498E-2</v>
      </c>
      <c r="L154" s="17">
        <v>0.106977147285029</v>
      </c>
      <c r="M154" s="17"/>
      <c r="N154" s="17">
        <v>7.7675574941151806E-2</v>
      </c>
      <c r="O154" s="17">
        <v>7.66280378197121E-2</v>
      </c>
      <c r="P154" s="17">
        <v>9.46794269091943E-2</v>
      </c>
      <c r="Q154" s="17">
        <v>0.10580662811120201</v>
      </c>
      <c r="R154" s="17"/>
      <c r="S154" s="17">
        <v>7.5444391286593998E-2</v>
      </c>
      <c r="T154" s="17">
        <v>6.9039458733678893E-2</v>
      </c>
      <c r="U154" s="17">
        <v>9.3567128699706195E-2</v>
      </c>
      <c r="V154" s="17">
        <v>0.12596222449262001</v>
      </c>
      <c r="W154" s="17">
        <v>0.11101537971784101</v>
      </c>
      <c r="X154" s="17">
        <v>7.1415198318936696E-2</v>
      </c>
      <c r="Y154" s="17">
        <v>0.10097125190844999</v>
      </c>
      <c r="Z154" s="17">
        <v>0.11748765329901301</v>
      </c>
      <c r="AA154" s="17">
        <v>5.9929610908040797E-2</v>
      </c>
      <c r="AB154" s="17">
        <v>9.1214429165775407E-2</v>
      </c>
      <c r="AC154" s="17">
        <v>0.11842637452645501</v>
      </c>
      <c r="AD154" s="17">
        <v>6.3500152659865305E-2</v>
      </c>
      <c r="AE154" s="17"/>
      <c r="AF154" s="17">
        <v>6.6964203527292002E-2</v>
      </c>
      <c r="AG154" s="17">
        <v>8.7493592107625195E-2</v>
      </c>
      <c r="AH154" s="17">
        <v>9.11715920633724E-2</v>
      </c>
      <c r="AI154" s="17">
        <v>8.9717963958561006E-2</v>
      </c>
      <c r="AJ154" s="17">
        <v>0.121163811226386</v>
      </c>
      <c r="AK154" s="17">
        <v>0.106454091635767</v>
      </c>
      <c r="AL154" s="17"/>
      <c r="AM154" s="17">
        <v>0.109330942148336</v>
      </c>
      <c r="AN154" s="17">
        <v>0.10827728817553001</v>
      </c>
      <c r="AO154" s="17">
        <v>5.7784901666136299E-2</v>
      </c>
      <c r="AP154" s="17">
        <v>3.91874152769194E-2</v>
      </c>
      <c r="AQ154" s="17">
        <v>4.0886606435218402E-2</v>
      </c>
      <c r="AR154" s="17"/>
      <c r="AS154" s="17">
        <v>8.5052076086739703E-2</v>
      </c>
      <c r="AT154" s="17">
        <v>9.4476911237566297E-2</v>
      </c>
      <c r="AU154" s="17"/>
      <c r="AV154" s="17">
        <v>8.4049867391233393E-2</v>
      </c>
      <c r="AW154" s="17">
        <v>9.5237984977380202E-2</v>
      </c>
      <c r="AX154" s="17"/>
      <c r="AY154" s="17">
        <v>7.6403341662285101E-2</v>
      </c>
      <c r="AZ154" s="17">
        <v>8.6038658881633895E-2</v>
      </c>
      <c r="BA154" s="17">
        <v>0.136934716153294</v>
      </c>
      <c r="BB154" s="17"/>
      <c r="BC154" s="17">
        <v>8.1154563800208399E-2</v>
      </c>
      <c r="BD154" s="17">
        <v>9.9054708125679E-2</v>
      </c>
      <c r="BE154" s="17">
        <v>9.7616823895698507E-2</v>
      </c>
      <c r="BF154" s="17"/>
      <c r="BG154" s="17">
        <v>6.9479470516608993E-2</v>
      </c>
      <c r="BH154" s="17">
        <v>8.9607645138135406E-2</v>
      </c>
      <c r="BI154" s="17"/>
      <c r="BJ154" s="17">
        <v>6.6226902290688797E-2</v>
      </c>
      <c r="BK154" s="17">
        <v>9.3510367014087603E-2</v>
      </c>
      <c r="BL154" s="17"/>
      <c r="BM154" s="17">
        <v>7.2977295041636803E-2</v>
      </c>
      <c r="BN154" s="17">
        <v>9.1103530599878205E-2</v>
      </c>
      <c r="BO154" s="17">
        <v>0.111070538596912</v>
      </c>
      <c r="BP154" s="17">
        <v>0.10147541758084</v>
      </c>
      <c r="BQ154" s="17">
        <v>0.10730192321269399</v>
      </c>
      <c r="BR154" s="17">
        <v>0.109233411752408</v>
      </c>
      <c r="BS154" s="17">
        <v>7.5074456178074997E-2</v>
      </c>
      <c r="BT154" s="17"/>
      <c r="BU154" s="17">
        <v>4.9968765353484698E-2</v>
      </c>
      <c r="BV154" s="17">
        <v>3.47708328142666E-2</v>
      </c>
      <c r="BW154" s="17"/>
      <c r="BX154" s="17">
        <v>0.11074613385450301</v>
      </c>
      <c r="BY154" s="17">
        <v>9.5067272265241698E-2</v>
      </c>
      <c r="BZ154" s="17">
        <v>4.5374087530122502E-2</v>
      </c>
      <c r="CA154" s="17">
        <v>8.8827619354305595E-2</v>
      </c>
    </row>
    <row r="155" spans="2:79" x14ac:dyDescent="0.3">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row>
    <row r="156" spans="2:79" x14ac:dyDescent="0.3">
      <c r="B156" s="6" t="s">
        <v>179</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row>
    <row r="157" spans="2:79" x14ac:dyDescent="0.3">
      <c r="B157" s="24" t="s">
        <v>98</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row>
    <row r="158" spans="2:79" x14ac:dyDescent="0.3">
      <c r="B158" t="s">
        <v>171</v>
      </c>
      <c r="C158" s="17">
        <v>0.81690703196721204</v>
      </c>
      <c r="D158" s="17">
        <v>0.81527267144315296</v>
      </c>
      <c r="E158" s="17">
        <v>0.82047131024238495</v>
      </c>
      <c r="F158" s="17"/>
      <c r="G158" s="17">
        <v>0.67367505893269697</v>
      </c>
      <c r="H158" s="17">
        <v>0.75606861543373405</v>
      </c>
      <c r="I158" s="17">
        <v>0.81089567524286499</v>
      </c>
      <c r="J158" s="17">
        <v>0.83767088650563504</v>
      </c>
      <c r="K158" s="17">
        <v>0.87824769107235801</v>
      </c>
      <c r="L158" s="17">
        <v>0.90824036479137604</v>
      </c>
      <c r="M158" s="17"/>
      <c r="N158" s="17">
        <v>0.83591511544513097</v>
      </c>
      <c r="O158" s="17">
        <v>0.83112175680642297</v>
      </c>
      <c r="P158" s="17">
        <v>0.78731628341145699</v>
      </c>
      <c r="Q158" s="17">
        <v>0.80627533069225699</v>
      </c>
      <c r="R158" s="17"/>
      <c r="S158" s="17">
        <v>0.74179950009462303</v>
      </c>
      <c r="T158" s="17">
        <v>0.837370293381685</v>
      </c>
      <c r="U158" s="17">
        <v>0.864113827364835</v>
      </c>
      <c r="V158" s="17">
        <v>0.82778862877154802</v>
      </c>
      <c r="W158" s="17">
        <v>0.80707285585201005</v>
      </c>
      <c r="X158" s="17">
        <v>0.75471225674610398</v>
      </c>
      <c r="Y158" s="17">
        <v>0.89302319842156597</v>
      </c>
      <c r="Z158" s="17">
        <v>0.79124166803043605</v>
      </c>
      <c r="AA158" s="17">
        <v>0.82382925615135005</v>
      </c>
      <c r="AB158" s="17">
        <v>0.79754812819048904</v>
      </c>
      <c r="AC158" s="17">
        <v>0.88644977425790905</v>
      </c>
      <c r="AD158" s="17">
        <v>0.87666998857056899</v>
      </c>
      <c r="AE158" s="17"/>
      <c r="AF158" s="17">
        <v>0.78524789650402405</v>
      </c>
      <c r="AG158" s="17">
        <v>0.83947079666754898</v>
      </c>
      <c r="AH158" s="17">
        <v>0.78910702697494395</v>
      </c>
      <c r="AI158" s="17">
        <v>0.81446979158469301</v>
      </c>
      <c r="AJ158" s="17">
        <v>0.87614553457205901</v>
      </c>
      <c r="AK158" s="17">
        <v>0.80406254234855001</v>
      </c>
      <c r="AL158" s="17"/>
      <c r="AM158" s="17">
        <v>0.82249969102160003</v>
      </c>
      <c r="AN158" s="17">
        <v>0.81741306798007396</v>
      </c>
      <c r="AO158" s="17">
        <v>0.805951221413861</v>
      </c>
      <c r="AP158" s="17">
        <v>0.80832669409011104</v>
      </c>
      <c r="AQ158" s="17">
        <v>0.85647653429796999</v>
      </c>
      <c r="AR158" s="17"/>
      <c r="AS158" s="17">
        <v>0.84177233763715698</v>
      </c>
      <c r="AT158" s="17">
        <v>0.77582235460131999</v>
      </c>
      <c r="AU158" s="17"/>
      <c r="AV158" s="17">
        <v>0.84862052751342798</v>
      </c>
      <c r="AW158" s="17">
        <v>0.75904683626359504</v>
      </c>
      <c r="AX158" s="17"/>
      <c r="AY158" s="17">
        <v>0.79488549910560302</v>
      </c>
      <c r="AZ158" s="17">
        <v>0.81880917843395995</v>
      </c>
      <c r="BA158" s="17">
        <v>0.87577170965934803</v>
      </c>
      <c r="BB158" s="17"/>
      <c r="BC158" s="17">
        <v>0.828450003960994</v>
      </c>
      <c r="BD158" s="17">
        <v>0.81568349261948203</v>
      </c>
      <c r="BE158" s="17">
        <v>0.79515837482504204</v>
      </c>
      <c r="BF158" s="17"/>
      <c r="BG158" s="17">
        <v>0.80946656252336002</v>
      </c>
      <c r="BH158" s="17">
        <v>0.82988220958802605</v>
      </c>
      <c r="BI158" s="17"/>
      <c r="BJ158" s="17">
        <v>0.76956792386220796</v>
      </c>
      <c r="BK158" s="17">
        <v>0.84010503674195602</v>
      </c>
      <c r="BL158" s="17"/>
      <c r="BM158" s="17">
        <v>0.78546598778156995</v>
      </c>
      <c r="BN158" s="17">
        <v>0.83646293576836395</v>
      </c>
      <c r="BO158" s="17">
        <v>0.79957640717621503</v>
      </c>
      <c r="BP158" s="17">
        <v>0.80117556185646599</v>
      </c>
      <c r="BQ158" s="17">
        <v>0.73278825170583195</v>
      </c>
      <c r="BR158" s="17">
        <v>0.91847059750009796</v>
      </c>
      <c r="BS158" s="17">
        <v>0.74574251110574596</v>
      </c>
      <c r="BT158" s="17"/>
      <c r="BU158" s="17">
        <v>0.80288914093016095</v>
      </c>
      <c r="BV158" s="17">
        <v>0.77686566492752895</v>
      </c>
      <c r="BW158" s="17"/>
      <c r="BX158" s="17">
        <v>0.85285110327943703</v>
      </c>
      <c r="BY158" s="17">
        <v>0.83882673795851104</v>
      </c>
      <c r="BZ158" s="17">
        <v>0.76446968715080299</v>
      </c>
      <c r="CA158" s="17">
        <v>0.82387293018386099</v>
      </c>
    </row>
    <row r="159" spans="2:79" x14ac:dyDescent="0.3">
      <c r="B159" t="s">
        <v>172</v>
      </c>
      <c r="C159" s="17">
        <v>0.1555901899312</v>
      </c>
      <c r="D159" s="17">
        <v>0.16375378979418101</v>
      </c>
      <c r="E159" s="17">
        <v>0.14641943060148899</v>
      </c>
      <c r="F159" s="17"/>
      <c r="G159" s="17">
        <v>0.27607373657212098</v>
      </c>
      <c r="H159" s="17">
        <v>0.20173985622127899</v>
      </c>
      <c r="I159" s="17">
        <v>0.16133177769833501</v>
      </c>
      <c r="J159" s="17">
        <v>0.13926871518120301</v>
      </c>
      <c r="K159" s="17">
        <v>0.10508973688206399</v>
      </c>
      <c r="L159" s="17">
        <v>8.0619220282069096E-2</v>
      </c>
      <c r="M159" s="17"/>
      <c r="N159" s="17">
        <v>0.142489798417817</v>
      </c>
      <c r="O159" s="17">
        <v>0.143213580425954</v>
      </c>
      <c r="P159" s="17">
        <v>0.18346796840822999</v>
      </c>
      <c r="Q159" s="17">
        <v>0.15866423017193801</v>
      </c>
      <c r="R159" s="17"/>
      <c r="S159" s="17">
        <v>0.22714320974569099</v>
      </c>
      <c r="T159" s="17">
        <v>0.12730663559359201</v>
      </c>
      <c r="U159" s="17">
        <v>0.113648417217478</v>
      </c>
      <c r="V159" s="17">
        <v>0.15130388259100999</v>
      </c>
      <c r="W159" s="17">
        <v>0.13860189804661899</v>
      </c>
      <c r="X159" s="17">
        <v>0.211448588550705</v>
      </c>
      <c r="Y159" s="17">
        <v>9.61818682058031E-2</v>
      </c>
      <c r="Z159" s="17">
        <v>0.186511458034334</v>
      </c>
      <c r="AA159" s="17">
        <v>0.14316319807428801</v>
      </c>
      <c r="AB159" s="17">
        <v>0.17858285545361599</v>
      </c>
      <c r="AC159" s="17">
        <v>0.103127856291419</v>
      </c>
      <c r="AD159" s="17">
        <v>0.12333001142943099</v>
      </c>
      <c r="AE159" s="17"/>
      <c r="AF159" s="17">
        <v>0.18517917438939399</v>
      </c>
      <c r="AG159" s="17">
        <v>0.138023283285931</v>
      </c>
      <c r="AH159" s="17">
        <v>0.17986236213561099</v>
      </c>
      <c r="AI159" s="17">
        <v>0.15657765936981999</v>
      </c>
      <c r="AJ159" s="17">
        <v>0.106710735574404</v>
      </c>
      <c r="AK159" s="17">
        <v>0.14508424845110901</v>
      </c>
      <c r="AL159" s="17"/>
      <c r="AM159" s="17">
        <v>0.14956101407559499</v>
      </c>
      <c r="AN159" s="17">
        <v>0.16147838205091</v>
      </c>
      <c r="AO159" s="17">
        <v>0.161038711725176</v>
      </c>
      <c r="AP159" s="17">
        <v>0.17528613612758301</v>
      </c>
      <c r="AQ159" s="17">
        <v>0.10577378618811099</v>
      </c>
      <c r="AR159" s="17"/>
      <c r="AS159" s="17">
        <v>0.137639477224692</v>
      </c>
      <c r="AT159" s="17">
        <v>0.209110383880413</v>
      </c>
      <c r="AU159" s="17"/>
      <c r="AV159" s="17">
        <v>0.13434460762113501</v>
      </c>
      <c r="AW159" s="17">
        <v>0.22058179436528</v>
      </c>
      <c r="AX159" s="17"/>
      <c r="AY159" s="17">
        <v>0.16953605383171999</v>
      </c>
      <c r="AZ159" s="17">
        <v>0.15478102019423201</v>
      </c>
      <c r="BA159" s="17">
        <v>0.114670563752333</v>
      </c>
      <c r="BB159" s="17"/>
      <c r="BC159" s="17">
        <v>0.143738039153848</v>
      </c>
      <c r="BD159" s="17">
        <v>0.15149314079607801</v>
      </c>
      <c r="BE159" s="17">
        <v>0.184929952509825</v>
      </c>
      <c r="BF159" s="17"/>
      <c r="BG159" s="17">
        <v>0.171596491561985</v>
      </c>
      <c r="BH159" s="17">
        <v>0.14374159151923499</v>
      </c>
      <c r="BI159" s="17"/>
      <c r="BJ159" s="17">
        <v>0.20386426120984799</v>
      </c>
      <c r="BK159" s="17">
        <v>0.13464014872470001</v>
      </c>
      <c r="BL159" s="17"/>
      <c r="BM159" s="17">
        <v>0.18155797470570101</v>
      </c>
      <c r="BN159" s="17">
        <v>0.13875632288036199</v>
      </c>
      <c r="BO159" s="17">
        <v>0.17200406741100099</v>
      </c>
      <c r="BP159" s="17">
        <v>0.16805097451054099</v>
      </c>
      <c r="BQ159" s="17">
        <v>0.247585116593181</v>
      </c>
      <c r="BR159" s="17">
        <v>6.7879098881185498E-2</v>
      </c>
      <c r="BS159" s="17">
        <v>0.21124300467132401</v>
      </c>
      <c r="BT159" s="17"/>
      <c r="BU159" s="17">
        <v>0.17616885591067999</v>
      </c>
      <c r="BV159" s="17">
        <v>0.193940866415134</v>
      </c>
      <c r="BW159" s="17"/>
      <c r="BX159" s="17">
        <v>0.11983884358279399</v>
      </c>
      <c r="BY159" s="17">
        <v>0.13462185702503601</v>
      </c>
      <c r="BZ159" s="17">
        <v>0.203599842912564</v>
      </c>
      <c r="CA159" s="17">
        <v>0.14801803110834899</v>
      </c>
    </row>
    <row r="160" spans="2:79" x14ac:dyDescent="0.3">
      <c r="B160" t="s">
        <v>173</v>
      </c>
      <c r="C160" s="17">
        <v>2.1912964489001398E-2</v>
      </c>
      <c r="D160" s="17">
        <v>1.36146769003787E-2</v>
      </c>
      <c r="E160" s="17">
        <v>2.9217448882362801E-2</v>
      </c>
      <c r="F160" s="17"/>
      <c r="G160" s="17">
        <v>4.0545687080711497E-2</v>
      </c>
      <c r="H160" s="17">
        <v>3.6762777673146799E-2</v>
      </c>
      <c r="I160" s="17">
        <v>2.4962774169533498E-2</v>
      </c>
      <c r="J160" s="17">
        <v>1.4700058014351E-2</v>
      </c>
      <c r="K160" s="17">
        <v>1.28921485397022E-2</v>
      </c>
      <c r="L160" s="17">
        <v>6.9166103115880099E-3</v>
      </c>
      <c r="M160" s="17"/>
      <c r="N160" s="17">
        <v>2.15950861370518E-2</v>
      </c>
      <c r="O160" s="17">
        <v>2.1927918125022001E-2</v>
      </c>
      <c r="P160" s="17">
        <v>1.6918686325513899E-2</v>
      </c>
      <c r="Q160" s="17">
        <v>2.72493274373443E-2</v>
      </c>
      <c r="R160" s="17"/>
      <c r="S160" s="17">
        <v>2.79016210532026E-2</v>
      </c>
      <c r="T160" s="17">
        <v>3.5323071024723499E-2</v>
      </c>
      <c r="U160" s="17">
        <v>1.1171064216292201E-2</v>
      </c>
      <c r="V160" s="17">
        <v>2.0907488637441601E-2</v>
      </c>
      <c r="W160" s="17">
        <v>4.67567150931779E-2</v>
      </c>
      <c r="X160" s="17">
        <v>1.7276200134628199E-2</v>
      </c>
      <c r="Y160" s="17">
        <v>1.07949333726306E-2</v>
      </c>
      <c r="Z160" s="17">
        <v>1.13882039957629E-2</v>
      </c>
      <c r="AA160" s="17">
        <v>2.1330338262034398E-2</v>
      </c>
      <c r="AB160" s="17">
        <v>2.3869016355895899E-2</v>
      </c>
      <c r="AC160" s="17">
        <v>0</v>
      </c>
      <c r="AD160" s="17">
        <v>0</v>
      </c>
      <c r="AE160" s="17"/>
      <c r="AF160" s="17">
        <v>2.0286210968979101E-2</v>
      </c>
      <c r="AG160" s="17">
        <v>1.7131501434260701E-2</v>
      </c>
      <c r="AH160" s="17">
        <v>3.1030610889445299E-2</v>
      </c>
      <c r="AI160" s="17">
        <v>2.1340145958184301E-2</v>
      </c>
      <c r="AJ160" s="17">
        <v>1.2913273209954401E-2</v>
      </c>
      <c r="AK160" s="17">
        <v>5.0853209200340699E-2</v>
      </c>
      <c r="AL160" s="17"/>
      <c r="AM160" s="17">
        <v>2.5999348832856799E-2</v>
      </c>
      <c r="AN160" s="17">
        <v>1.4838781549793199E-2</v>
      </c>
      <c r="AO160" s="17">
        <v>2.9180331614195702E-2</v>
      </c>
      <c r="AP160" s="17">
        <v>1.28479196119304E-2</v>
      </c>
      <c r="AQ160" s="17">
        <v>3.7749679513919103E-2</v>
      </c>
      <c r="AR160" s="17"/>
      <c r="AS160" s="17">
        <v>1.6983680348913999E-2</v>
      </c>
      <c r="AT160" s="17">
        <v>1.12911015800547E-2</v>
      </c>
      <c r="AU160" s="17"/>
      <c r="AV160" s="17">
        <v>1.3353332173358899E-2</v>
      </c>
      <c r="AW160" s="17">
        <v>1.7298253108395199E-2</v>
      </c>
      <c r="AX160" s="17"/>
      <c r="AY160" s="17">
        <v>2.86246004920119E-2</v>
      </c>
      <c r="AZ160" s="17">
        <v>2.1937215223540699E-2</v>
      </c>
      <c r="BA160" s="17">
        <v>0</v>
      </c>
      <c r="BB160" s="17"/>
      <c r="BC160" s="17">
        <v>2.2879286437826399E-2</v>
      </c>
      <c r="BD160" s="17">
        <v>2.6601523920627201E-2</v>
      </c>
      <c r="BE160" s="17">
        <v>1.30408257327045E-2</v>
      </c>
      <c r="BF160" s="17"/>
      <c r="BG160" s="17">
        <v>1.55764939902567E-2</v>
      </c>
      <c r="BH160" s="17">
        <v>2.1076899065610201E-2</v>
      </c>
      <c r="BI160" s="17"/>
      <c r="BJ160" s="17">
        <v>2.2428578983088501E-2</v>
      </c>
      <c r="BK160" s="17">
        <v>2.0472227116023301E-2</v>
      </c>
      <c r="BL160" s="17"/>
      <c r="BM160" s="17">
        <v>2.50918623920325E-2</v>
      </c>
      <c r="BN160" s="17">
        <v>1.6383012363817898E-2</v>
      </c>
      <c r="BO160" s="17">
        <v>2.84195254127836E-2</v>
      </c>
      <c r="BP160" s="17">
        <v>3.07734636329931E-2</v>
      </c>
      <c r="BQ160" s="17">
        <v>1.9626631700986798E-2</v>
      </c>
      <c r="BR160" s="17">
        <v>9.3391115451384298E-3</v>
      </c>
      <c r="BS160" s="17">
        <v>4.3014484222930999E-2</v>
      </c>
      <c r="BT160" s="17"/>
      <c r="BU160" s="17">
        <v>2.09420031591585E-2</v>
      </c>
      <c r="BV160" s="17">
        <v>2.2822837563756099E-2</v>
      </c>
      <c r="BW160" s="17"/>
      <c r="BX160" s="17">
        <v>1.9691334614446301E-2</v>
      </c>
      <c r="BY160" s="17">
        <v>2.0420197574887999E-2</v>
      </c>
      <c r="BZ160" s="17">
        <v>2.9649173644319599E-2</v>
      </c>
      <c r="CA160" s="17">
        <v>2.19214241850521E-2</v>
      </c>
    </row>
    <row r="161" spans="2:79" x14ac:dyDescent="0.3">
      <c r="B161" t="s">
        <v>174</v>
      </c>
      <c r="C161" s="17">
        <v>5.5898136125866202E-3</v>
      </c>
      <c r="D161" s="17">
        <v>7.3588618622876601E-3</v>
      </c>
      <c r="E161" s="17">
        <v>3.8918102737634701E-3</v>
      </c>
      <c r="F161" s="17"/>
      <c r="G161" s="17">
        <v>9.7055174144702605E-3</v>
      </c>
      <c r="H161" s="17">
        <v>5.4287506718402904E-3</v>
      </c>
      <c r="I161" s="17">
        <v>2.8097728892663302E-3</v>
      </c>
      <c r="J161" s="17">
        <v>8.3603402988118806E-3</v>
      </c>
      <c r="K161" s="17">
        <v>3.7704235058758501E-3</v>
      </c>
      <c r="L161" s="17">
        <v>4.2238046149664097E-3</v>
      </c>
      <c r="M161" s="17"/>
      <c r="N161" s="17">
        <v>0</v>
      </c>
      <c r="O161" s="17">
        <v>3.73674464260115E-3</v>
      </c>
      <c r="P161" s="17">
        <v>1.2297061854799601E-2</v>
      </c>
      <c r="Q161" s="17">
        <v>7.8111116984610901E-3</v>
      </c>
      <c r="R161" s="17"/>
      <c r="S161" s="17">
        <v>3.15566910648308E-3</v>
      </c>
      <c r="T161" s="17">
        <v>0</v>
      </c>
      <c r="U161" s="17">
        <v>1.1066691201395199E-2</v>
      </c>
      <c r="V161" s="17">
        <v>0</v>
      </c>
      <c r="W161" s="17">
        <v>7.5685310081933903E-3</v>
      </c>
      <c r="X161" s="17">
        <v>1.6562954568563298E-2</v>
      </c>
      <c r="Y161" s="17">
        <v>0</v>
      </c>
      <c r="Z161" s="17">
        <v>1.0858669939467E-2</v>
      </c>
      <c r="AA161" s="17">
        <v>1.16772075123275E-2</v>
      </c>
      <c r="AB161" s="17">
        <v>0</v>
      </c>
      <c r="AC161" s="17">
        <v>1.04223694506725E-2</v>
      </c>
      <c r="AD161" s="17">
        <v>0</v>
      </c>
      <c r="AE161" s="17"/>
      <c r="AF161" s="17">
        <v>9.2867181376022397E-3</v>
      </c>
      <c r="AG161" s="17">
        <v>5.3744186122588302E-3</v>
      </c>
      <c r="AH161" s="17">
        <v>0</v>
      </c>
      <c r="AI161" s="17">
        <v>7.6124030873029802E-3</v>
      </c>
      <c r="AJ161" s="17">
        <v>4.2304566435824396E-3</v>
      </c>
      <c r="AK161" s="17">
        <v>0</v>
      </c>
      <c r="AL161" s="17"/>
      <c r="AM161" s="17">
        <v>1.9399460699482101E-3</v>
      </c>
      <c r="AN161" s="17">
        <v>6.2697684192228103E-3</v>
      </c>
      <c r="AO161" s="17">
        <v>3.8297352467670399E-3</v>
      </c>
      <c r="AP161" s="17">
        <v>3.53925017037552E-3</v>
      </c>
      <c r="AQ161" s="17">
        <v>0</v>
      </c>
      <c r="AR161" s="17"/>
      <c r="AS161" s="17">
        <v>3.6045047892370001E-3</v>
      </c>
      <c r="AT161" s="17">
        <v>3.7761599382120799E-3</v>
      </c>
      <c r="AU161" s="17"/>
      <c r="AV161" s="17">
        <v>3.6815326920778498E-3</v>
      </c>
      <c r="AW161" s="17">
        <v>3.0731162627306201E-3</v>
      </c>
      <c r="AX161" s="17"/>
      <c r="AY161" s="17">
        <v>6.95384657066453E-3</v>
      </c>
      <c r="AZ161" s="17">
        <v>4.4725861482679003E-3</v>
      </c>
      <c r="BA161" s="17">
        <v>9.5577265883190193E-3</v>
      </c>
      <c r="BB161" s="17"/>
      <c r="BC161" s="17">
        <v>4.9326704473311002E-3</v>
      </c>
      <c r="BD161" s="17">
        <v>6.2218426638130202E-3</v>
      </c>
      <c r="BE161" s="17">
        <v>6.8708469324279698E-3</v>
      </c>
      <c r="BF161" s="17"/>
      <c r="BG161" s="17">
        <v>3.3604519243982901E-3</v>
      </c>
      <c r="BH161" s="17">
        <v>5.2992998271292396E-3</v>
      </c>
      <c r="BI161" s="17"/>
      <c r="BJ161" s="17">
        <v>4.1392359448558704E-3</v>
      </c>
      <c r="BK161" s="17">
        <v>4.7825874173211998E-3</v>
      </c>
      <c r="BL161" s="17"/>
      <c r="BM161" s="17">
        <v>7.8841751206972597E-3</v>
      </c>
      <c r="BN161" s="17">
        <v>8.3977289874553798E-3</v>
      </c>
      <c r="BO161" s="17">
        <v>0</v>
      </c>
      <c r="BP161" s="17">
        <v>0</v>
      </c>
      <c r="BQ161" s="17">
        <v>0</v>
      </c>
      <c r="BR161" s="17">
        <v>4.3111920735780197E-3</v>
      </c>
      <c r="BS161" s="17">
        <v>0</v>
      </c>
      <c r="BT161" s="17"/>
      <c r="BU161" s="17">
        <v>0</v>
      </c>
      <c r="BV161" s="17">
        <v>6.3706310935808998E-3</v>
      </c>
      <c r="BW161" s="17"/>
      <c r="BX161" s="17">
        <v>7.6187185233231296E-3</v>
      </c>
      <c r="BY161" s="17">
        <v>6.1312074415649101E-3</v>
      </c>
      <c r="BZ161" s="17">
        <v>2.2812962923138801E-3</v>
      </c>
      <c r="CA161" s="17">
        <v>6.1876145227380101E-3</v>
      </c>
    </row>
    <row r="162" spans="2:79" x14ac:dyDescent="0.3">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row>
    <row r="163" spans="2:79" x14ac:dyDescent="0.3">
      <c r="B163" s="6" t="s">
        <v>180</v>
      </c>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row>
    <row r="164" spans="2:79" x14ac:dyDescent="0.3">
      <c r="B164" s="24" t="s">
        <v>98</v>
      </c>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row>
    <row r="165" spans="2:79" x14ac:dyDescent="0.3">
      <c r="B165" t="s">
        <v>171</v>
      </c>
      <c r="C165" s="17">
        <v>0.33599423213194402</v>
      </c>
      <c r="D165" s="17">
        <v>0.32656884942773301</v>
      </c>
      <c r="E165" s="17">
        <v>0.34473447609155999</v>
      </c>
      <c r="F165" s="17"/>
      <c r="G165" s="17">
        <v>0.40941425630675099</v>
      </c>
      <c r="H165" s="17">
        <v>0.45050339151650798</v>
      </c>
      <c r="I165" s="17">
        <v>0.35929612937665301</v>
      </c>
      <c r="J165" s="17">
        <v>0.276884283714182</v>
      </c>
      <c r="K165" s="17">
        <v>0.27389079714417502</v>
      </c>
      <c r="L165" s="17">
        <v>0.26499088796022202</v>
      </c>
      <c r="M165" s="17"/>
      <c r="N165" s="17">
        <v>0.41308879471446303</v>
      </c>
      <c r="O165" s="17">
        <v>0.31996074167466099</v>
      </c>
      <c r="P165" s="17">
        <v>0.30781988756835199</v>
      </c>
      <c r="Q165" s="17">
        <v>0.29823228223553599</v>
      </c>
      <c r="R165" s="17"/>
      <c r="S165" s="17">
        <v>0.397770492954998</v>
      </c>
      <c r="T165" s="17">
        <v>0.323038903855486</v>
      </c>
      <c r="U165" s="17">
        <v>0.34439623245838802</v>
      </c>
      <c r="V165" s="17">
        <v>0.354378892471017</v>
      </c>
      <c r="W165" s="17">
        <v>0.29543302366773</v>
      </c>
      <c r="X165" s="17">
        <v>0.33260912356651001</v>
      </c>
      <c r="Y165" s="17">
        <v>0.315655405084734</v>
      </c>
      <c r="Z165" s="17">
        <v>0.28950754628671899</v>
      </c>
      <c r="AA165" s="17">
        <v>0.36088205446771299</v>
      </c>
      <c r="AB165" s="17">
        <v>0.27097951445316099</v>
      </c>
      <c r="AC165" s="17">
        <v>0.299792418070984</v>
      </c>
      <c r="AD165" s="17">
        <v>0.41252700418372601</v>
      </c>
      <c r="AE165" s="17"/>
      <c r="AF165" s="17">
        <v>0.47296206220360598</v>
      </c>
      <c r="AG165" s="17">
        <v>0.28963946636969001</v>
      </c>
      <c r="AH165" s="17">
        <v>0.29054984753767199</v>
      </c>
      <c r="AI165" s="17">
        <v>0.27269976213460501</v>
      </c>
      <c r="AJ165" s="17">
        <v>0.307587547257196</v>
      </c>
      <c r="AK165" s="17">
        <v>0.33124570529828401</v>
      </c>
      <c r="AL165" s="17"/>
      <c r="AM165" s="17">
        <v>0.281661321887684</v>
      </c>
      <c r="AN165" s="17">
        <v>0.29750286169177098</v>
      </c>
      <c r="AO165" s="17">
        <v>0.38183628330387598</v>
      </c>
      <c r="AP165" s="17">
        <v>0.48709548649696799</v>
      </c>
      <c r="AQ165" s="17">
        <v>0.45765440510800298</v>
      </c>
      <c r="AR165" s="17"/>
      <c r="AS165" s="17">
        <v>0.35905054978077899</v>
      </c>
      <c r="AT165" s="17">
        <v>0.31835716537419101</v>
      </c>
      <c r="AU165" s="17"/>
      <c r="AV165" s="17">
        <v>0.35835612799692301</v>
      </c>
      <c r="AW165" s="17">
        <v>0.31829264321100498</v>
      </c>
      <c r="AX165" s="17"/>
      <c r="AY165" s="17">
        <v>0.39303981706992902</v>
      </c>
      <c r="AZ165" s="17">
        <v>0.32425743701006898</v>
      </c>
      <c r="BA165" s="17">
        <v>0.23503499146509299</v>
      </c>
      <c r="BB165" s="17"/>
      <c r="BC165" s="17">
        <v>0.35693392479305402</v>
      </c>
      <c r="BD165" s="17">
        <v>0.31157110479274203</v>
      </c>
      <c r="BE165" s="17">
        <v>0.30228601572792202</v>
      </c>
      <c r="BF165" s="17"/>
      <c r="BG165" s="17">
        <v>0.34433534317148301</v>
      </c>
      <c r="BH165" s="17">
        <v>0.33567471084207301</v>
      </c>
      <c r="BI165" s="17"/>
      <c r="BJ165" s="17">
        <v>0.41327919495707999</v>
      </c>
      <c r="BK165" s="17">
        <v>0.31389778785415401</v>
      </c>
      <c r="BL165" s="17"/>
      <c r="BM165" s="17">
        <v>0.37591737528811298</v>
      </c>
      <c r="BN165" s="17">
        <v>0.36331624929607198</v>
      </c>
      <c r="BO165" s="17">
        <v>0.25598334882916801</v>
      </c>
      <c r="BP165" s="17">
        <v>0.32849599901198101</v>
      </c>
      <c r="BQ165" s="17">
        <v>0.33643249429757499</v>
      </c>
      <c r="BR165" s="17">
        <v>0.27618642187672099</v>
      </c>
      <c r="BS165" s="17">
        <v>0.263297640278501</v>
      </c>
      <c r="BT165" s="17"/>
      <c r="BU165" s="17">
        <v>0.36582957221686102</v>
      </c>
      <c r="BV165" s="17">
        <v>0.43668239610111198</v>
      </c>
      <c r="BW165" s="17"/>
      <c r="BX165" s="17">
        <v>0.379784586195833</v>
      </c>
      <c r="BY165" s="17">
        <v>0.32913184319234401</v>
      </c>
      <c r="BZ165" s="17">
        <v>0.40662520629590299</v>
      </c>
      <c r="CA165" s="17">
        <v>0.33647514894041503</v>
      </c>
    </row>
    <row r="166" spans="2:79" x14ac:dyDescent="0.3">
      <c r="B166" t="s">
        <v>172</v>
      </c>
      <c r="C166" s="17">
        <v>0.50219271598521897</v>
      </c>
      <c r="D166" s="17">
        <v>0.52164715169059395</v>
      </c>
      <c r="E166" s="17">
        <v>0.48473889445490898</v>
      </c>
      <c r="F166" s="17"/>
      <c r="G166" s="17">
        <v>0.45691387035055497</v>
      </c>
      <c r="H166" s="17">
        <v>0.40167839321892002</v>
      </c>
      <c r="I166" s="17">
        <v>0.46136328475592497</v>
      </c>
      <c r="J166" s="17">
        <v>0.54123143407212204</v>
      </c>
      <c r="K166" s="17">
        <v>0.54637166706333196</v>
      </c>
      <c r="L166" s="17">
        <v>0.58564064404482097</v>
      </c>
      <c r="M166" s="17"/>
      <c r="N166" s="17">
        <v>0.48952074001395801</v>
      </c>
      <c r="O166" s="17">
        <v>0.501170218101605</v>
      </c>
      <c r="P166" s="17">
        <v>0.50108434012075997</v>
      </c>
      <c r="Q166" s="17">
        <v>0.51645715559889604</v>
      </c>
      <c r="R166" s="17"/>
      <c r="S166" s="17">
        <v>0.46227560051804201</v>
      </c>
      <c r="T166" s="17">
        <v>0.52328418163662205</v>
      </c>
      <c r="U166" s="17">
        <v>0.50247840590356496</v>
      </c>
      <c r="V166" s="17">
        <v>0.49076349601497499</v>
      </c>
      <c r="W166" s="17">
        <v>0.54483388231749097</v>
      </c>
      <c r="X166" s="17">
        <v>0.47303656266211602</v>
      </c>
      <c r="Y166" s="17">
        <v>0.497421889038696</v>
      </c>
      <c r="Z166" s="17">
        <v>0.54380766629731603</v>
      </c>
      <c r="AA166" s="17">
        <v>0.51161152624829098</v>
      </c>
      <c r="AB166" s="17">
        <v>0.51399576638563904</v>
      </c>
      <c r="AC166" s="17">
        <v>0.50711441442360405</v>
      </c>
      <c r="AD166" s="17">
        <v>0.49757797964187001</v>
      </c>
      <c r="AE166" s="17"/>
      <c r="AF166" s="17">
        <v>0.37692074596775299</v>
      </c>
      <c r="AG166" s="17">
        <v>0.55739532016856697</v>
      </c>
      <c r="AH166" s="17">
        <v>0.49283965416289699</v>
      </c>
      <c r="AI166" s="17">
        <v>0.54252737829154196</v>
      </c>
      <c r="AJ166" s="17">
        <v>0.58932473575084698</v>
      </c>
      <c r="AK166" s="17">
        <v>0.50665623723715703</v>
      </c>
      <c r="AL166" s="17"/>
      <c r="AM166" s="17">
        <v>0.52088307706649795</v>
      </c>
      <c r="AN166" s="17">
        <v>0.53663607751398501</v>
      </c>
      <c r="AO166" s="17">
        <v>0.49720812201077902</v>
      </c>
      <c r="AP166" s="17">
        <v>0.38995976945368699</v>
      </c>
      <c r="AQ166" s="17">
        <v>0.37104482430150598</v>
      </c>
      <c r="AR166" s="17"/>
      <c r="AS166" s="17">
        <v>0.500425173769659</v>
      </c>
      <c r="AT166" s="17">
        <v>0.48288391756843202</v>
      </c>
      <c r="AU166" s="17"/>
      <c r="AV166" s="17">
        <v>0.498073622735484</v>
      </c>
      <c r="AW166" s="17">
        <v>0.47502519362972601</v>
      </c>
      <c r="AX166" s="17"/>
      <c r="AY166" s="17">
        <v>0.45572238778754398</v>
      </c>
      <c r="AZ166" s="17">
        <v>0.51061145696353805</v>
      </c>
      <c r="BA166" s="17">
        <v>0.58601528495774202</v>
      </c>
      <c r="BB166" s="17"/>
      <c r="BC166" s="17">
        <v>0.48749042650573798</v>
      </c>
      <c r="BD166" s="17">
        <v>0.52757673512612602</v>
      </c>
      <c r="BE166" s="17">
        <v>0.51530916483843503</v>
      </c>
      <c r="BF166" s="17"/>
      <c r="BG166" s="17">
        <v>0.49004333393216198</v>
      </c>
      <c r="BH166" s="17">
        <v>0.50461461159544596</v>
      </c>
      <c r="BI166" s="17"/>
      <c r="BJ166" s="17">
        <v>0.43875473408300097</v>
      </c>
      <c r="BK166" s="17">
        <v>0.52106272385104402</v>
      </c>
      <c r="BL166" s="17"/>
      <c r="BM166" s="17">
        <v>0.47531008127891899</v>
      </c>
      <c r="BN166" s="17">
        <v>0.46133929532435902</v>
      </c>
      <c r="BO166" s="17">
        <v>0.57823219550226801</v>
      </c>
      <c r="BP166" s="17">
        <v>0.437385121358498</v>
      </c>
      <c r="BQ166" s="17">
        <v>0.50262321829144996</v>
      </c>
      <c r="BR166" s="17">
        <v>0.57651678041203003</v>
      </c>
      <c r="BS166" s="17">
        <v>0.52668551522490703</v>
      </c>
      <c r="BT166" s="17"/>
      <c r="BU166" s="17">
        <v>0.42232797283252499</v>
      </c>
      <c r="BV166" s="17">
        <v>0.40649309470101702</v>
      </c>
      <c r="BW166" s="17"/>
      <c r="BX166" s="17">
        <v>0.44630154953232398</v>
      </c>
      <c r="BY166" s="17">
        <v>0.48503449587918201</v>
      </c>
      <c r="BZ166" s="17">
        <v>0.48119163598351899</v>
      </c>
      <c r="CA166" s="17">
        <v>0.515744514148747</v>
      </c>
    </row>
    <row r="167" spans="2:79" x14ac:dyDescent="0.3">
      <c r="B167" t="s">
        <v>173</v>
      </c>
      <c r="C167" s="17">
        <v>0.130293654291502</v>
      </c>
      <c r="D167" s="17">
        <v>0.127635146461548</v>
      </c>
      <c r="E167" s="17">
        <v>0.132560360266682</v>
      </c>
      <c r="F167" s="17"/>
      <c r="G167" s="17">
        <v>0.10765015858198</v>
      </c>
      <c r="H167" s="17">
        <v>0.111916614514272</v>
      </c>
      <c r="I167" s="17">
        <v>0.14921486209901599</v>
      </c>
      <c r="J167" s="17">
        <v>0.149506659533715</v>
      </c>
      <c r="K167" s="17">
        <v>0.133279064060733</v>
      </c>
      <c r="L167" s="17">
        <v>0.127338447996864</v>
      </c>
      <c r="M167" s="17"/>
      <c r="N167" s="17">
        <v>8.37818578922115E-2</v>
      </c>
      <c r="O167" s="17">
        <v>0.15076879440384999</v>
      </c>
      <c r="P167" s="17">
        <v>0.15869880754249799</v>
      </c>
      <c r="Q167" s="17">
        <v>0.130776184074862</v>
      </c>
      <c r="R167" s="17"/>
      <c r="S167" s="17">
        <v>0.10339686441147899</v>
      </c>
      <c r="T167" s="17">
        <v>0.136191163214681</v>
      </c>
      <c r="U167" s="17">
        <v>0.123705615446305</v>
      </c>
      <c r="V167" s="17">
        <v>0.12339686399918399</v>
      </c>
      <c r="W167" s="17">
        <v>0.12641827480163501</v>
      </c>
      <c r="X167" s="17">
        <v>0.177826563893275</v>
      </c>
      <c r="Y167" s="17">
        <v>0.123247079370533</v>
      </c>
      <c r="Z167" s="17">
        <v>0.13268118858411601</v>
      </c>
      <c r="AA167" s="17">
        <v>0.106223954566755</v>
      </c>
      <c r="AB167" s="17">
        <v>0.17085477994366099</v>
      </c>
      <c r="AC167" s="17">
        <v>0.160306779281535</v>
      </c>
      <c r="AD167" s="17">
        <v>6.6301001880513397E-2</v>
      </c>
      <c r="AE167" s="17"/>
      <c r="AF167" s="17">
        <v>0.109314232708662</v>
      </c>
      <c r="AG167" s="17">
        <v>0.124407361831281</v>
      </c>
      <c r="AH167" s="17">
        <v>0.177855764727295</v>
      </c>
      <c r="AI167" s="17">
        <v>0.164439509398075</v>
      </c>
      <c r="AJ167" s="17">
        <v>7.6899379497241002E-2</v>
      </c>
      <c r="AK167" s="17">
        <v>0.12714872298549301</v>
      </c>
      <c r="AL167" s="17"/>
      <c r="AM167" s="17">
        <v>0.16607117045694</v>
      </c>
      <c r="AN167" s="17">
        <v>0.13418113427886</v>
      </c>
      <c r="AO167" s="17">
        <v>9.4551834821269096E-2</v>
      </c>
      <c r="AP167" s="17">
        <v>0.105499124627655</v>
      </c>
      <c r="AQ167" s="17">
        <v>0.148281070419469</v>
      </c>
      <c r="AR167" s="17"/>
      <c r="AS167" s="17">
        <v>0.11080340080423499</v>
      </c>
      <c r="AT167" s="17">
        <v>0.16358435079060299</v>
      </c>
      <c r="AU167" s="17"/>
      <c r="AV167" s="17">
        <v>0.11381661718451599</v>
      </c>
      <c r="AW167" s="17">
        <v>0.171926711844855</v>
      </c>
      <c r="AX167" s="17"/>
      <c r="AY167" s="17">
        <v>0.115616235324185</v>
      </c>
      <c r="AZ167" s="17">
        <v>0.13692890393080301</v>
      </c>
      <c r="BA167" s="17">
        <v>0.14028474182414899</v>
      </c>
      <c r="BB167" s="17"/>
      <c r="BC167" s="17">
        <v>0.11780141087908</v>
      </c>
      <c r="BD167" s="17">
        <v>0.14362641992353301</v>
      </c>
      <c r="BE167" s="17">
        <v>0.151877772950816</v>
      </c>
      <c r="BF167" s="17"/>
      <c r="BG167" s="17">
        <v>0.13839427128680201</v>
      </c>
      <c r="BH167" s="17">
        <v>0.126829306529705</v>
      </c>
      <c r="BI167" s="17"/>
      <c r="BJ167" s="17">
        <v>0.122102190562902</v>
      </c>
      <c r="BK167" s="17">
        <v>0.13150096863430599</v>
      </c>
      <c r="BL167" s="17"/>
      <c r="BM167" s="17">
        <v>0.119106991646343</v>
      </c>
      <c r="BN167" s="17">
        <v>0.14871562717624701</v>
      </c>
      <c r="BO167" s="17">
        <v>0.15666148703169699</v>
      </c>
      <c r="BP167" s="17">
        <v>0.18363557596610999</v>
      </c>
      <c r="BQ167" s="17">
        <v>0.122791907297317</v>
      </c>
      <c r="BR167" s="17">
        <v>0.122056514709519</v>
      </c>
      <c r="BS167" s="17">
        <v>0.13740023013902899</v>
      </c>
      <c r="BT167" s="17"/>
      <c r="BU167" s="17">
        <v>0.17782209775817101</v>
      </c>
      <c r="BV167" s="17">
        <v>0.124859800551088</v>
      </c>
      <c r="BW167" s="17"/>
      <c r="BX167" s="17">
        <v>0.14010878224332701</v>
      </c>
      <c r="BY167" s="17">
        <v>0.15214565261813201</v>
      </c>
      <c r="BZ167" s="17">
        <v>9.31942871451866E-2</v>
      </c>
      <c r="CA167" s="17">
        <v>0.123193510362678</v>
      </c>
    </row>
    <row r="168" spans="2:79" x14ac:dyDescent="0.3">
      <c r="B168" t="s">
        <v>174</v>
      </c>
      <c r="C168" s="17">
        <v>3.1519397591335499E-2</v>
      </c>
      <c r="D168" s="17">
        <v>2.4148852420124999E-2</v>
      </c>
      <c r="E168" s="17">
        <v>3.7966269186848603E-2</v>
      </c>
      <c r="F168" s="17"/>
      <c r="G168" s="17">
        <v>2.60217147607135E-2</v>
      </c>
      <c r="H168" s="17">
        <v>3.5901600750299897E-2</v>
      </c>
      <c r="I168" s="17">
        <v>3.01257237684063E-2</v>
      </c>
      <c r="J168" s="17">
        <v>3.2377622679981198E-2</v>
      </c>
      <c r="K168" s="17">
        <v>4.6458471731759397E-2</v>
      </c>
      <c r="L168" s="17">
        <v>2.2030019998093699E-2</v>
      </c>
      <c r="M168" s="17"/>
      <c r="N168" s="17">
        <v>1.36086073793676E-2</v>
      </c>
      <c r="O168" s="17">
        <v>2.8100245819884202E-2</v>
      </c>
      <c r="P168" s="17">
        <v>3.2396964768389699E-2</v>
      </c>
      <c r="Q168" s="17">
        <v>5.4534378090705798E-2</v>
      </c>
      <c r="R168" s="17"/>
      <c r="S168" s="17">
        <v>3.6557042115480297E-2</v>
      </c>
      <c r="T168" s="17">
        <v>1.74857512932108E-2</v>
      </c>
      <c r="U168" s="17">
        <v>2.9419746191741002E-2</v>
      </c>
      <c r="V168" s="17">
        <v>3.14607475148245E-2</v>
      </c>
      <c r="W168" s="17">
        <v>3.3314819213144498E-2</v>
      </c>
      <c r="X168" s="17">
        <v>1.6527749878099001E-2</v>
      </c>
      <c r="Y168" s="17">
        <v>6.3675626506037294E-2</v>
      </c>
      <c r="Z168" s="17">
        <v>3.4003598831850203E-2</v>
      </c>
      <c r="AA168" s="17">
        <v>2.1282464717241101E-2</v>
      </c>
      <c r="AB168" s="17">
        <v>4.4169939217538999E-2</v>
      </c>
      <c r="AC168" s="17">
        <v>3.2786388223876702E-2</v>
      </c>
      <c r="AD168" s="17">
        <v>2.3594014293890599E-2</v>
      </c>
      <c r="AE168" s="17"/>
      <c r="AF168" s="17">
        <v>4.0802959119979103E-2</v>
      </c>
      <c r="AG168" s="17">
        <v>2.8557851630462702E-2</v>
      </c>
      <c r="AH168" s="17">
        <v>3.8754733572135797E-2</v>
      </c>
      <c r="AI168" s="17">
        <v>2.0333350175777701E-2</v>
      </c>
      <c r="AJ168" s="17">
        <v>2.6188337494716302E-2</v>
      </c>
      <c r="AK168" s="17">
        <v>3.4949334479065897E-2</v>
      </c>
      <c r="AL168" s="17"/>
      <c r="AM168" s="17">
        <v>3.1384430588878298E-2</v>
      </c>
      <c r="AN168" s="17">
        <v>3.16799265153834E-2</v>
      </c>
      <c r="AO168" s="17">
        <v>2.6403759864076001E-2</v>
      </c>
      <c r="AP168" s="17">
        <v>1.7445619421689301E-2</v>
      </c>
      <c r="AQ168" s="17">
        <v>2.3019700171021201E-2</v>
      </c>
      <c r="AR168" s="17"/>
      <c r="AS168" s="17">
        <v>2.9720875645326699E-2</v>
      </c>
      <c r="AT168" s="17">
        <v>3.5174566266774197E-2</v>
      </c>
      <c r="AU168" s="17"/>
      <c r="AV168" s="17">
        <v>2.97536320830772E-2</v>
      </c>
      <c r="AW168" s="17">
        <v>3.47554513144138E-2</v>
      </c>
      <c r="AX168" s="17"/>
      <c r="AY168" s="17">
        <v>3.5621559818341898E-2</v>
      </c>
      <c r="AZ168" s="17">
        <v>2.82022020955894E-2</v>
      </c>
      <c r="BA168" s="17">
        <v>3.8664981753015998E-2</v>
      </c>
      <c r="BB168" s="17"/>
      <c r="BC168" s="17">
        <v>3.7774237822128097E-2</v>
      </c>
      <c r="BD168" s="17">
        <v>1.7225740157599499E-2</v>
      </c>
      <c r="BE168" s="17">
        <v>3.05270464828265E-2</v>
      </c>
      <c r="BF168" s="17"/>
      <c r="BG168" s="17">
        <v>2.7227051609553101E-2</v>
      </c>
      <c r="BH168" s="17">
        <v>3.2881371032776899E-2</v>
      </c>
      <c r="BI168" s="17"/>
      <c r="BJ168" s="17">
        <v>2.5863880397016599E-2</v>
      </c>
      <c r="BK168" s="17">
        <v>3.3538519660495598E-2</v>
      </c>
      <c r="BL168" s="17"/>
      <c r="BM168" s="17">
        <v>2.9665551786624701E-2</v>
      </c>
      <c r="BN168" s="17">
        <v>2.66288282033217E-2</v>
      </c>
      <c r="BO168" s="17">
        <v>9.1229686368665304E-3</v>
      </c>
      <c r="BP168" s="17">
        <v>5.04833036634115E-2</v>
      </c>
      <c r="BQ168" s="17">
        <v>3.8152380113657999E-2</v>
      </c>
      <c r="BR168" s="17">
        <v>2.52402830017305E-2</v>
      </c>
      <c r="BS168" s="17">
        <v>7.2616614357562906E-2</v>
      </c>
      <c r="BT168" s="17"/>
      <c r="BU168" s="17">
        <v>3.4020357192443E-2</v>
      </c>
      <c r="BV168" s="17">
        <v>3.1964708646783399E-2</v>
      </c>
      <c r="BW168" s="17"/>
      <c r="BX168" s="17">
        <v>3.3805082028515801E-2</v>
      </c>
      <c r="BY168" s="17">
        <v>3.3688008310342597E-2</v>
      </c>
      <c r="BZ168" s="17">
        <v>1.8988870575391201E-2</v>
      </c>
      <c r="CA168" s="17">
        <v>2.45868265481601E-2</v>
      </c>
    </row>
    <row r="169" spans="2:79" x14ac:dyDescent="0.3">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row>
    <row r="170" spans="2:79" x14ac:dyDescent="0.3">
      <c r="B170" s="6" t="s">
        <v>181</v>
      </c>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row>
    <row r="171" spans="2:79" x14ac:dyDescent="0.3">
      <c r="B171" s="24" t="s">
        <v>98</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row>
    <row r="172" spans="2:79" x14ac:dyDescent="0.3">
      <c r="B172" t="s">
        <v>171</v>
      </c>
      <c r="C172" s="17">
        <v>0.102171494647654</v>
      </c>
      <c r="D172" s="17">
        <v>0.10518956022489501</v>
      </c>
      <c r="E172" s="17">
        <v>9.9730824817203606E-2</v>
      </c>
      <c r="F172" s="17"/>
      <c r="G172" s="17">
        <v>0.152030459451269</v>
      </c>
      <c r="H172" s="17">
        <v>0.17398770707345401</v>
      </c>
      <c r="I172" s="17">
        <v>0.14939535213903499</v>
      </c>
      <c r="J172" s="17">
        <v>7.5252451469305703E-2</v>
      </c>
      <c r="K172" s="17">
        <v>4.8605040953432897E-2</v>
      </c>
      <c r="L172" s="17">
        <v>3.0258951047864899E-2</v>
      </c>
      <c r="M172" s="17"/>
      <c r="N172" s="17">
        <v>0.153753512855788</v>
      </c>
      <c r="O172" s="17">
        <v>8.3286919274295296E-2</v>
      </c>
      <c r="P172" s="17">
        <v>9.97549958624636E-2</v>
      </c>
      <c r="Q172" s="17">
        <v>7.1088590231532398E-2</v>
      </c>
      <c r="R172" s="17"/>
      <c r="S172" s="17">
        <v>0.163103328205464</v>
      </c>
      <c r="T172" s="17">
        <v>8.3375951684609997E-2</v>
      </c>
      <c r="U172" s="17">
        <v>7.3339503284983801E-2</v>
      </c>
      <c r="V172" s="17">
        <v>9.0408186249167896E-2</v>
      </c>
      <c r="W172" s="17">
        <v>8.7670171129729593E-2</v>
      </c>
      <c r="X172" s="17">
        <v>0.122337418094082</v>
      </c>
      <c r="Y172" s="17">
        <v>6.9836223671846595E-2</v>
      </c>
      <c r="Z172" s="17">
        <v>7.6864897760336698E-2</v>
      </c>
      <c r="AA172" s="17">
        <v>0.11511481269361799</v>
      </c>
      <c r="AB172" s="17">
        <v>5.8071887991092697E-2</v>
      </c>
      <c r="AC172" s="17">
        <v>0.109500900847478</v>
      </c>
      <c r="AD172" s="17">
        <v>0.17821177843736999</v>
      </c>
      <c r="AE172" s="17"/>
      <c r="AF172" s="17">
        <v>0.19594460397059499</v>
      </c>
      <c r="AG172" s="17">
        <v>6.6752690933501904E-2</v>
      </c>
      <c r="AH172" s="17">
        <v>8.9500577164383505E-2</v>
      </c>
      <c r="AI172" s="17">
        <v>5.9295224472523403E-2</v>
      </c>
      <c r="AJ172" s="17">
        <v>6.1668411718278998E-2</v>
      </c>
      <c r="AK172" s="17">
        <v>0.116661685156008</v>
      </c>
      <c r="AL172" s="17"/>
      <c r="AM172" s="17">
        <v>6.4795892622815696E-2</v>
      </c>
      <c r="AN172" s="17">
        <v>7.0063224618458195E-2</v>
      </c>
      <c r="AO172" s="17">
        <v>0.13493518450285899</v>
      </c>
      <c r="AP172" s="17">
        <v>0.18397721229099701</v>
      </c>
      <c r="AQ172" s="17">
        <v>0.220785727327518</v>
      </c>
      <c r="AR172" s="17"/>
      <c r="AS172" s="17">
        <v>0.119142243315171</v>
      </c>
      <c r="AT172" s="17">
        <v>5.9062936071336301E-2</v>
      </c>
      <c r="AU172" s="17"/>
      <c r="AV172" s="17">
        <v>0.118829542296845</v>
      </c>
      <c r="AW172" s="17">
        <v>7.4137775424895497E-2</v>
      </c>
      <c r="AX172" s="17"/>
      <c r="AY172" s="17">
        <v>0.11895441201403401</v>
      </c>
      <c r="AZ172" s="17">
        <v>0.101554497015047</v>
      </c>
      <c r="BA172" s="17">
        <v>4.6621165573392201E-2</v>
      </c>
      <c r="BB172" s="17"/>
      <c r="BC172" s="17">
        <v>9.4608572148647305E-2</v>
      </c>
      <c r="BD172" s="17">
        <v>0.100633425003123</v>
      </c>
      <c r="BE172" s="17">
        <v>0.120067042817236</v>
      </c>
      <c r="BF172" s="17"/>
      <c r="BG172" s="17">
        <v>8.9267910144430501E-2</v>
      </c>
      <c r="BH172" s="17">
        <v>0.10653038258481699</v>
      </c>
      <c r="BI172" s="17"/>
      <c r="BJ172" s="17">
        <v>0.16598635611419099</v>
      </c>
      <c r="BK172" s="17">
        <v>8.0175923907599894E-2</v>
      </c>
      <c r="BL172" s="17"/>
      <c r="BM172" s="17">
        <v>0.15603233370507499</v>
      </c>
      <c r="BN172" s="17">
        <v>0.105880313857507</v>
      </c>
      <c r="BO172" s="17">
        <v>9.9519582041382199E-2</v>
      </c>
      <c r="BP172" s="17">
        <v>7.2553875708845098E-2</v>
      </c>
      <c r="BQ172" s="17">
        <v>4.66543894858652E-2</v>
      </c>
      <c r="BR172" s="17">
        <v>1.9150070367653801E-2</v>
      </c>
      <c r="BS172" s="17">
        <v>5.8323694291836502E-2</v>
      </c>
      <c r="BT172" s="17"/>
      <c r="BU172" s="17">
        <v>0.1238220526828</v>
      </c>
      <c r="BV172" s="17">
        <v>0.177435808979378</v>
      </c>
      <c r="BW172" s="17"/>
      <c r="BX172" s="17">
        <v>0.113717429033157</v>
      </c>
      <c r="BY172" s="17">
        <v>0.120666202154874</v>
      </c>
      <c r="BZ172" s="17">
        <v>0.13475657349522399</v>
      </c>
      <c r="CA172" s="17">
        <v>0.13643017742717101</v>
      </c>
    </row>
    <row r="173" spans="2:79" x14ac:dyDescent="0.3">
      <c r="B173" t="s">
        <v>172</v>
      </c>
      <c r="C173" s="17">
        <v>0.39041374180254501</v>
      </c>
      <c r="D173" s="17">
        <v>0.379577827821036</v>
      </c>
      <c r="E173" s="17">
        <v>0.40083591392436602</v>
      </c>
      <c r="F173" s="17"/>
      <c r="G173" s="17">
        <v>0.42820736920704999</v>
      </c>
      <c r="H173" s="17">
        <v>0.45831968604879297</v>
      </c>
      <c r="I173" s="17">
        <v>0.38935265723846202</v>
      </c>
      <c r="J173" s="17">
        <v>0.36768677199835198</v>
      </c>
      <c r="K173" s="17">
        <v>0.313511658676074</v>
      </c>
      <c r="L173" s="17">
        <v>0.38111269399759801</v>
      </c>
      <c r="M173" s="17"/>
      <c r="N173" s="17">
        <v>0.43091118227071901</v>
      </c>
      <c r="O173" s="17">
        <v>0.40521007274968202</v>
      </c>
      <c r="P173" s="17">
        <v>0.38221099636280997</v>
      </c>
      <c r="Q173" s="17">
        <v>0.33774863733023602</v>
      </c>
      <c r="R173" s="17"/>
      <c r="S173" s="17">
        <v>0.42537759007926101</v>
      </c>
      <c r="T173" s="17">
        <v>0.421518825065609</v>
      </c>
      <c r="U173" s="17">
        <v>0.380973717371131</v>
      </c>
      <c r="V173" s="17">
        <v>0.38374863049659902</v>
      </c>
      <c r="W173" s="17">
        <v>0.40544727338587899</v>
      </c>
      <c r="X173" s="17">
        <v>0.35106863634586899</v>
      </c>
      <c r="Y173" s="17">
        <v>0.39720480615146803</v>
      </c>
      <c r="Z173" s="17">
        <v>0.407976291455521</v>
      </c>
      <c r="AA173" s="17">
        <v>0.405043532556571</v>
      </c>
      <c r="AB173" s="17">
        <v>0.38370501057489398</v>
      </c>
      <c r="AC173" s="17">
        <v>0.31318518545433199</v>
      </c>
      <c r="AD173" s="17">
        <v>0.274887341928434</v>
      </c>
      <c r="AE173" s="17"/>
      <c r="AF173" s="17">
        <v>0.416102679661843</v>
      </c>
      <c r="AG173" s="17">
        <v>0.40610783165694397</v>
      </c>
      <c r="AH173" s="17">
        <v>0.35709703463975001</v>
      </c>
      <c r="AI173" s="17">
        <v>0.368036979330296</v>
      </c>
      <c r="AJ173" s="17">
        <v>0.39436141888936699</v>
      </c>
      <c r="AK173" s="17">
        <v>0.34025193404528697</v>
      </c>
      <c r="AL173" s="17"/>
      <c r="AM173" s="17">
        <v>0.32771060988783601</v>
      </c>
      <c r="AN173" s="17">
        <v>0.35750464978159602</v>
      </c>
      <c r="AO173" s="17">
        <v>0.43852872288519901</v>
      </c>
      <c r="AP173" s="17">
        <v>0.47288507846952799</v>
      </c>
      <c r="AQ173" s="17">
        <v>0.41971573990257999</v>
      </c>
      <c r="AR173" s="17"/>
      <c r="AS173" s="17">
        <v>0.38864083712443398</v>
      </c>
      <c r="AT173" s="17">
        <v>0.43198141188760503</v>
      </c>
      <c r="AU173" s="17"/>
      <c r="AV173" s="17">
        <v>0.392994987224286</v>
      </c>
      <c r="AW173" s="17">
        <v>0.40704008033207201</v>
      </c>
      <c r="AX173" s="17"/>
      <c r="AY173" s="17">
        <v>0.39145260512972402</v>
      </c>
      <c r="AZ173" s="17">
        <v>0.39892949850179199</v>
      </c>
      <c r="BA173" s="17">
        <v>0.33643586215312599</v>
      </c>
      <c r="BB173" s="17"/>
      <c r="BC173" s="17">
        <v>0.40491295844798902</v>
      </c>
      <c r="BD173" s="17">
        <v>0.353222291723162</v>
      </c>
      <c r="BE173" s="17">
        <v>0.38192275547597299</v>
      </c>
      <c r="BF173" s="17"/>
      <c r="BG173" s="17">
        <v>0.39146779063058701</v>
      </c>
      <c r="BH173" s="17">
        <v>0.38756459354057399</v>
      </c>
      <c r="BI173" s="17"/>
      <c r="BJ173" s="17">
        <v>0.45571576658470098</v>
      </c>
      <c r="BK173" s="17">
        <v>0.36924906792944701</v>
      </c>
      <c r="BL173" s="17"/>
      <c r="BM173" s="17">
        <v>0.38771612771018599</v>
      </c>
      <c r="BN173" s="17">
        <v>0.40755588006858801</v>
      </c>
      <c r="BO173" s="17">
        <v>0.31284378708483301</v>
      </c>
      <c r="BP173" s="17">
        <v>0.32617085710855898</v>
      </c>
      <c r="BQ173" s="17">
        <v>0.47137718899787301</v>
      </c>
      <c r="BR173" s="17">
        <v>0.395488920679609</v>
      </c>
      <c r="BS173" s="17">
        <v>0.39535254980971202</v>
      </c>
      <c r="BT173" s="17"/>
      <c r="BU173" s="17">
        <v>0.34656383944705099</v>
      </c>
      <c r="BV173" s="17">
        <v>0.41140506348453998</v>
      </c>
      <c r="BW173" s="17"/>
      <c r="BX173" s="17">
        <v>0.36836223456803002</v>
      </c>
      <c r="BY173" s="17">
        <v>0.348578667780166</v>
      </c>
      <c r="BZ173" s="17">
        <v>0.48544635252256901</v>
      </c>
      <c r="CA173" s="17">
        <v>0.38502201797722602</v>
      </c>
    </row>
    <row r="174" spans="2:79" x14ac:dyDescent="0.3">
      <c r="B174" t="s">
        <v>173</v>
      </c>
      <c r="C174" s="17">
        <v>0.38349928157792401</v>
      </c>
      <c r="D174" s="17">
        <v>0.39258909435846001</v>
      </c>
      <c r="E174" s="17">
        <v>0.37456445421529799</v>
      </c>
      <c r="F174" s="17"/>
      <c r="G174" s="17">
        <v>0.31952613023794901</v>
      </c>
      <c r="H174" s="17">
        <v>0.27824587028634301</v>
      </c>
      <c r="I174" s="17">
        <v>0.35526682880919402</v>
      </c>
      <c r="J174" s="17">
        <v>0.39345767690141797</v>
      </c>
      <c r="K174" s="17">
        <v>0.492965991045135</v>
      </c>
      <c r="L174" s="17">
        <v>0.45268768559975497</v>
      </c>
      <c r="M174" s="17"/>
      <c r="N174" s="17">
        <v>0.31263719511076399</v>
      </c>
      <c r="O174" s="17">
        <v>0.39254733305783301</v>
      </c>
      <c r="P174" s="17">
        <v>0.40463952446673701</v>
      </c>
      <c r="Q174" s="17">
        <v>0.43199184355287601</v>
      </c>
      <c r="R174" s="17"/>
      <c r="S174" s="17">
        <v>0.31135893239920698</v>
      </c>
      <c r="T174" s="17">
        <v>0.389484971286016</v>
      </c>
      <c r="U174" s="17">
        <v>0.42761587775870902</v>
      </c>
      <c r="V174" s="17">
        <v>0.383758978818173</v>
      </c>
      <c r="W174" s="17">
        <v>0.35129742348940002</v>
      </c>
      <c r="X174" s="17">
        <v>0.39274043483076299</v>
      </c>
      <c r="Y174" s="17">
        <v>0.413963165521534</v>
      </c>
      <c r="Z174" s="17">
        <v>0.39898246711611401</v>
      </c>
      <c r="AA174" s="17">
        <v>0.36041055194327098</v>
      </c>
      <c r="AB174" s="17">
        <v>0.42985621463356199</v>
      </c>
      <c r="AC174" s="17">
        <v>0.43920424597812802</v>
      </c>
      <c r="AD174" s="17">
        <v>0.37296982473712598</v>
      </c>
      <c r="AE174" s="17"/>
      <c r="AF174" s="17">
        <v>0.29182184836729802</v>
      </c>
      <c r="AG174" s="17">
        <v>0.39635664245709501</v>
      </c>
      <c r="AH174" s="17">
        <v>0.41062773986248502</v>
      </c>
      <c r="AI174" s="17">
        <v>0.44845811886697401</v>
      </c>
      <c r="AJ174" s="17">
        <v>0.40341917255105098</v>
      </c>
      <c r="AK174" s="17">
        <v>0.409081380998704</v>
      </c>
      <c r="AL174" s="17"/>
      <c r="AM174" s="17">
        <v>0.43870090355723401</v>
      </c>
      <c r="AN174" s="17">
        <v>0.42272675130346199</v>
      </c>
      <c r="AO174" s="17">
        <v>0.34491833610547001</v>
      </c>
      <c r="AP174" s="17">
        <v>0.282823693042696</v>
      </c>
      <c r="AQ174" s="17">
        <v>0.23257327085770099</v>
      </c>
      <c r="AR174" s="17"/>
      <c r="AS174" s="17">
        <v>0.37405335137102702</v>
      </c>
      <c r="AT174" s="17">
        <v>0.36605722127199603</v>
      </c>
      <c r="AU174" s="17"/>
      <c r="AV174" s="17">
        <v>0.36771023318421098</v>
      </c>
      <c r="AW174" s="17">
        <v>0.366963768521121</v>
      </c>
      <c r="AX174" s="17"/>
      <c r="AY174" s="17">
        <v>0.36947614636620002</v>
      </c>
      <c r="AZ174" s="17">
        <v>0.37942452526893</v>
      </c>
      <c r="BA174" s="17">
        <v>0.45116104565454801</v>
      </c>
      <c r="BB174" s="17"/>
      <c r="BC174" s="17">
        <v>0.37568343270564097</v>
      </c>
      <c r="BD174" s="17">
        <v>0.43850738851537002</v>
      </c>
      <c r="BE174" s="17">
        <v>0.35577429837054098</v>
      </c>
      <c r="BF174" s="17"/>
      <c r="BG174" s="17">
        <v>0.38995150228041298</v>
      </c>
      <c r="BH174" s="17">
        <v>0.38582813472028799</v>
      </c>
      <c r="BI174" s="17"/>
      <c r="BJ174" s="17">
        <v>0.306646540483754</v>
      </c>
      <c r="BK174" s="17">
        <v>0.41117275732716402</v>
      </c>
      <c r="BL174" s="17"/>
      <c r="BM174" s="17">
        <v>0.34310184035194802</v>
      </c>
      <c r="BN174" s="17">
        <v>0.33339643084826798</v>
      </c>
      <c r="BO174" s="17">
        <v>0.499585766303352</v>
      </c>
      <c r="BP174" s="17">
        <v>0.45489484689861998</v>
      </c>
      <c r="BQ174" s="17">
        <v>0.33211030934365698</v>
      </c>
      <c r="BR174" s="17">
        <v>0.46588064778284899</v>
      </c>
      <c r="BS174" s="17">
        <v>0.41045813039478601</v>
      </c>
      <c r="BT174" s="17"/>
      <c r="BU174" s="17">
        <v>0.47937566122202402</v>
      </c>
      <c r="BV174" s="17">
        <v>0.34838501587647502</v>
      </c>
      <c r="BW174" s="17"/>
      <c r="BX174" s="17">
        <v>0.39209630763266101</v>
      </c>
      <c r="BY174" s="17">
        <v>0.39625352385017798</v>
      </c>
      <c r="BZ174" s="17">
        <v>0.31784694617499698</v>
      </c>
      <c r="CA174" s="17">
        <v>0.36478316502868302</v>
      </c>
    </row>
    <row r="175" spans="2:79" x14ac:dyDescent="0.3">
      <c r="B175" t="s">
        <v>174</v>
      </c>
      <c r="C175" s="17">
        <v>0.123915481971877</v>
      </c>
      <c r="D175" s="17">
        <v>0.122643517595608</v>
      </c>
      <c r="E175" s="17">
        <v>0.124868807043133</v>
      </c>
      <c r="F175" s="17"/>
      <c r="G175" s="17">
        <v>0.10023604110373199</v>
      </c>
      <c r="H175" s="17">
        <v>8.9446736591409906E-2</v>
      </c>
      <c r="I175" s="17">
        <v>0.105985161813308</v>
      </c>
      <c r="J175" s="17">
        <v>0.16360309963092401</v>
      </c>
      <c r="K175" s="17">
        <v>0.14491730932535801</v>
      </c>
      <c r="L175" s="17">
        <v>0.135940669354782</v>
      </c>
      <c r="M175" s="17"/>
      <c r="N175" s="17">
        <v>0.102698109762729</v>
      </c>
      <c r="O175" s="17">
        <v>0.11895567491818999</v>
      </c>
      <c r="P175" s="17">
        <v>0.113394483307989</v>
      </c>
      <c r="Q175" s="17">
        <v>0.159170928885355</v>
      </c>
      <c r="R175" s="17"/>
      <c r="S175" s="17">
        <v>0.100160149316067</v>
      </c>
      <c r="T175" s="17">
        <v>0.105620251963765</v>
      </c>
      <c r="U175" s="17">
        <v>0.118070901585177</v>
      </c>
      <c r="V175" s="17">
        <v>0.14208420443606001</v>
      </c>
      <c r="W175" s="17">
        <v>0.15558513199499199</v>
      </c>
      <c r="X175" s="17">
        <v>0.133853510729286</v>
      </c>
      <c r="Y175" s="17">
        <v>0.118995804655151</v>
      </c>
      <c r="Z175" s="17">
        <v>0.11617634366802899</v>
      </c>
      <c r="AA175" s="17">
        <v>0.119431102806541</v>
      </c>
      <c r="AB175" s="17">
        <v>0.128366886800451</v>
      </c>
      <c r="AC175" s="17">
        <v>0.138109667720062</v>
      </c>
      <c r="AD175" s="17">
        <v>0.173931054897071</v>
      </c>
      <c r="AE175" s="17"/>
      <c r="AF175" s="17">
        <v>9.6130868000264394E-2</v>
      </c>
      <c r="AG175" s="17">
        <v>0.13078283495245899</v>
      </c>
      <c r="AH175" s="17">
        <v>0.14277464833338099</v>
      </c>
      <c r="AI175" s="17">
        <v>0.12420967733020701</v>
      </c>
      <c r="AJ175" s="17">
        <v>0.14055099684130301</v>
      </c>
      <c r="AK175" s="17">
        <v>0.134004999800001</v>
      </c>
      <c r="AL175" s="17"/>
      <c r="AM175" s="17">
        <v>0.16879259393211399</v>
      </c>
      <c r="AN175" s="17">
        <v>0.14970537429648401</v>
      </c>
      <c r="AO175" s="17">
        <v>8.16177565064721E-2</v>
      </c>
      <c r="AP175" s="17">
        <v>6.0314016196779299E-2</v>
      </c>
      <c r="AQ175" s="17">
        <v>0.12692526191220099</v>
      </c>
      <c r="AR175" s="17"/>
      <c r="AS175" s="17">
        <v>0.118163568189369</v>
      </c>
      <c r="AT175" s="17">
        <v>0.142898430769063</v>
      </c>
      <c r="AU175" s="17"/>
      <c r="AV175" s="17">
        <v>0.120465237294658</v>
      </c>
      <c r="AW175" s="17">
        <v>0.15185837572191099</v>
      </c>
      <c r="AX175" s="17"/>
      <c r="AY175" s="17">
        <v>0.120116836490043</v>
      </c>
      <c r="AZ175" s="17">
        <v>0.120091479214231</v>
      </c>
      <c r="BA175" s="17">
        <v>0.16578192661893301</v>
      </c>
      <c r="BB175" s="17"/>
      <c r="BC175" s="17">
        <v>0.124795036697722</v>
      </c>
      <c r="BD175" s="17">
        <v>0.10763689475834599</v>
      </c>
      <c r="BE175" s="17">
        <v>0.14223590333625</v>
      </c>
      <c r="BF175" s="17"/>
      <c r="BG175" s="17">
        <v>0.12931279694457001</v>
      </c>
      <c r="BH175" s="17">
        <v>0.12007688915432101</v>
      </c>
      <c r="BI175" s="17"/>
      <c r="BJ175" s="17">
        <v>7.16513368173545E-2</v>
      </c>
      <c r="BK175" s="17">
        <v>0.139402250835789</v>
      </c>
      <c r="BL175" s="17"/>
      <c r="BM175" s="17">
        <v>0.113149698232791</v>
      </c>
      <c r="BN175" s="17">
        <v>0.153167375225636</v>
      </c>
      <c r="BO175" s="17">
        <v>8.8050864570433304E-2</v>
      </c>
      <c r="BP175" s="17">
        <v>0.14638042028397499</v>
      </c>
      <c r="BQ175" s="17">
        <v>0.149858112172605</v>
      </c>
      <c r="BR175" s="17">
        <v>0.119480361169888</v>
      </c>
      <c r="BS175" s="17">
        <v>0.13586562550366599</v>
      </c>
      <c r="BT175" s="17"/>
      <c r="BU175" s="17">
        <v>5.0238446648124803E-2</v>
      </c>
      <c r="BV175" s="17">
        <v>6.2774111659607001E-2</v>
      </c>
      <c r="BW175" s="17"/>
      <c r="BX175" s="17">
        <v>0.12582402876615101</v>
      </c>
      <c r="BY175" s="17">
        <v>0.13450160621478199</v>
      </c>
      <c r="BZ175" s="17">
        <v>6.1950127807210098E-2</v>
      </c>
      <c r="CA175" s="17">
        <v>0.11376463956692</v>
      </c>
    </row>
    <row r="176" spans="2:79" x14ac:dyDescent="0.3">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row>
    <row r="177" spans="2:79" x14ac:dyDescent="0.3">
      <c r="B177" s="6" t="s">
        <v>198</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row>
    <row r="178" spans="2:79" x14ac:dyDescent="0.3">
      <c r="B178" s="24" t="s">
        <v>98</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row>
    <row r="179" spans="2:79" x14ac:dyDescent="0.3">
      <c r="B179" t="s">
        <v>193</v>
      </c>
      <c r="C179" s="17">
        <v>0.23899704118538001</v>
      </c>
      <c r="D179" s="17">
        <v>0.236767507595913</v>
      </c>
      <c r="E179" s="17">
        <v>0.24042959773342701</v>
      </c>
      <c r="F179" s="17"/>
      <c r="G179" s="17">
        <v>0.301791005850786</v>
      </c>
      <c r="H179" s="17">
        <v>0.36610008427978402</v>
      </c>
      <c r="I179" s="17">
        <v>0.28148879073525401</v>
      </c>
      <c r="J179" s="17">
        <v>0.19992021035501001</v>
      </c>
      <c r="K179" s="17">
        <v>0.15466104029152999</v>
      </c>
      <c r="L179" s="17">
        <v>0.14799483383427101</v>
      </c>
      <c r="M179" s="17"/>
      <c r="N179" s="17">
        <v>0.29145071308118198</v>
      </c>
      <c r="O179" s="17">
        <v>0.228370069930877</v>
      </c>
      <c r="P179" s="17">
        <v>0.222916283957906</v>
      </c>
      <c r="Q179" s="17">
        <v>0.21229335073246899</v>
      </c>
      <c r="R179" s="17"/>
      <c r="S179" s="17">
        <v>0.33533069759141498</v>
      </c>
      <c r="T179" s="17">
        <v>0.18586256725920999</v>
      </c>
      <c r="U179" s="17">
        <v>0.21978331978716201</v>
      </c>
      <c r="V179" s="17">
        <v>0.25810549484606299</v>
      </c>
      <c r="W179" s="17">
        <v>0.17779085465911301</v>
      </c>
      <c r="X179" s="17">
        <v>0.26259558945024902</v>
      </c>
      <c r="Y179" s="17">
        <v>0.199271403726928</v>
      </c>
      <c r="Z179" s="17">
        <v>0.24066189058262399</v>
      </c>
      <c r="AA179" s="17">
        <v>0.26992002549608501</v>
      </c>
      <c r="AB179" s="17">
        <v>0.18893771749766899</v>
      </c>
      <c r="AC179" s="17">
        <v>0.21605205495004601</v>
      </c>
      <c r="AD179" s="17">
        <v>0.26565309051001201</v>
      </c>
      <c r="AE179" s="17"/>
      <c r="AF179" s="17">
        <v>0.36900237568815403</v>
      </c>
      <c r="AG179" s="17">
        <v>0.22563872046212599</v>
      </c>
      <c r="AH179" s="17">
        <v>0.20499849736700301</v>
      </c>
      <c r="AI179" s="17">
        <v>0.15448877275157</v>
      </c>
      <c r="AJ179" s="17">
        <v>0.144716681162538</v>
      </c>
      <c r="AK179" s="17">
        <v>0.28044112671959998</v>
      </c>
      <c r="AL179" s="17"/>
      <c r="AM179" s="17">
        <v>0.16904192664363399</v>
      </c>
      <c r="AN179" s="17">
        <v>0.202644228272644</v>
      </c>
      <c r="AO179" s="17">
        <v>0.285306351454572</v>
      </c>
      <c r="AP179" s="17">
        <v>0.35808018669159702</v>
      </c>
      <c r="AQ179" s="17">
        <v>0.43117970250286197</v>
      </c>
      <c r="AR179" s="17"/>
      <c r="AS179" s="17">
        <v>0.25085932419328699</v>
      </c>
      <c r="AT179" s="17">
        <v>0.26233004424686401</v>
      </c>
      <c r="AU179" s="17"/>
      <c r="AV179" s="17">
        <v>0.23971988847816</v>
      </c>
      <c r="AW179" s="17">
        <v>0.287246010531441</v>
      </c>
      <c r="AX179" s="17"/>
      <c r="AY179" s="17">
        <v>0.291878373611486</v>
      </c>
      <c r="AZ179" s="17">
        <v>0.22209024525950699</v>
      </c>
      <c r="BA179" s="17">
        <v>0.18988049387524</v>
      </c>
      <c r="BB179" s="17"/>
      <c r="BC179" s="17">
        <v>0.22306633160156</v>
      </c>
      <c r="BD179" s="17">
        <v>0.22687696885420999</v>
      </c>
      <c r="BE179" s="17">
        <v>0.283207160086965</v>
      </c>
      <c r="BF179" s="17"/>
      <c r="BG179" s="17">
        <v>0.24588548705969701</v>
      </c>
      <c r="BH179" s="17">
        <v>0.23873065406091601</v>
      </c>
      <c r="BI179" s="17"/>
      <c r="BJ179" s="17">
        <v>0.29196794923458302</v>
      </c>
      <c r="BK179" s="17">
        <v>0.22507540683046701</v>
      </c>
      <c r="BL179" s="17"/>
      <c r="BM179" s="17">
        <v>0.29148583561411601</v>
      </c>
      <c r="BN179" s="17">
        <v>0.23805682090118799</v>
      </c>
      <c r="BO179" s="17">
        <v>0.305826288597848</v>
      </c>
      <c r="BP179" s="17">
        <v>0.21787631611852201</v>
      </c>
      <c r="BQ179" s="17">
        <v>0.21422520155789601</v>
      </c>
      <c r="BR179" s="17">
        <v>0.12786188159423401</v>
      </c>
      <c r="BS179" s="17">
        <v>0.22460080009075001</v>
      </c>
      <c r="BT179" s="17"/>
      <c r="BU179" s="17">
        <v>0.26296094488676203</v>
      </c>
      <c r="BV179" s="17">
        <v>0.359179536516394</v>
      </c>
      <c r="BW179" s="17"/>
      <c r="BX179" s="17">
        <v>0.29932158466281999</v>
      </c>
      <c r="BY179" s="17">
        <v>0.23640400992934499</v>
      </c>
      <c r="BZ179" s="17">
        <v>0.28516657268476697</v>
      </c>
      <c r="CA179" s="17">
        <v>0.24633629065964199</v>
      </c>
    </row>
    <row r="180" spans="2:79" x14ac:dyDescent="0.3">
      <c r="B180" t="s">
        <v>194</v>
      </c>
      <c r="C180" s="17">
        <v>0.35672942896293802</v>
      </c>
      <c r="D180" s="17">
        <v>0.36494559590481501</v>
      </c>
      <c r="E180" s="17">
        <v>0.34946597369236998</v>
      </c>
      <c r="F180" s="17"/>
      <c r="G180" s="17">
        <v>0.40321358249735201</v>
      </c>
      <c r="H180" s="17">
        <v>0.33498319248465003</v>
      </c>
      <c r="I180" s="17">
        <v>0.33024336370469298</v>
      </c>
      <c r="J180" s="17">
        <v>0.35685438901872502</v>
      </c>
      <c r="K180" s="17">
        <v>0.36193957968027901</v>
      </c>
      <c r="L180" s="17">
        <v>0.36138398511012398</v>
      </c>
      <c r="M180" s="17"/>
      <c r="N180" s="17">
        <v>0.39585143750424401</v>
      </c>
      <c r="O180" s="17">
        <v>0.36046184333742198</v>
      </c>
      <c r="P180" s="17">
        <v>0.321377217552546</v>
      </c>
      <c r="Q180" s="17">
        <v>0.33813758739422001</v>
      </c>
      <c r="R180" s="17"/>
      <c r="S180" s="17">
        <v>0.36323063437610298</v>
      </c>
      <c r="T180" s="17">
        <v>0.37483597535330099</v>
      </c>
      <c r="U180" s="17">
        <v>0.38185114297163297</v>
      </c>
      <c r="V180" s="17">
        <v>0.33936812508512698</v>
      </c>
      <c r="W180" s="17">
        <v>0.39141355593614902</v>
      </c>
      <c r="X180" s="17">
        <v>0.340008611737244</v>
      </c>
      <c r="Y180" s="17">
        <v>0.31318785793285597</v>
      </c>
      <c r="Z180" s="17">
        <v>0.33715609353176901</v>
      </c>
      <c r="AA180" s="17">
        <v>0.38245412274882301</v>
      </c>
      <c r="AB180" s="17">
        <v>0.347190299957291</v>
      </c>
      <c r="AC180" s="17">
        <v>0.33355872239633499</v>
      </c>
      <c r="AD180" s="17">
        <v>0.31739066597265397</v>
      </c>
      <c r="AE180" s="17"/>
      <c r="AF180" s="17">
        <v>0.34734553224687498</v>
      </c>
      <c r="AG180" s="17">
        <v>0.35429536007822698</v>
      </c>
      <c r="AH180" s="17">
        <v>0.35128372827929299</v>
      </c>
      <c r="AI180" s="17">
        <v>0.36446373282316402</v>
      </c>
      <c r="AJ180" s="17">
        <v>0.371387909349223</v>
      </c>
      <c r="AK180" s="17">
        <v>0.36421450344867901</v>
      </c>
      <c r="AL180" s="17"/>
      <c r="AM180" s="17">
        <v>0.36510082591315901</v>
      </c>
      <c r="AN180" s="17">
        <v>0.360237345193401</v>
      </c>
      <c r="AO180" s="17">
        <v>0.36719045374291298</v>
      </c>
      <c r="AP180" s="17">
        <v>0.33264939178226299</v>
      </c>
      <c r="AQ180" s="17">
        <v>0.44772289185870701</v>
      </c>
      <c r="AR180" s="17"/>
      <c r="AS180" s="17">
        <v>0.35578632282484202</v>
      </c>
      <c r="AT180" s="17">
        <v>0.39954169564900499</v>
      </c>
      <c r="AU180" s="17"/>
      <c r="AV180" s="17">
        <v>0.35547366403423197</v>
      </c>
      <c r="AW180" s="17">
        <v>0.36525263600008301</v>
      </c>
      <c r="AX180" s="17"/>
      <c r="AY180" s="17">
        <v>0.32482236330861602</v>
      </c>
      <c r="AZ180" s="17">
        <v>0.373967855985051</v>
      </c>
      <c r="BA180" s="17">
        <v>0.33156049249784902</v>
      </c>
      <c r="BB180" s="17"/>
      <c r="BC180" s="17">
        <v>0.37431088519684902</v>
      </c>
      <c r="BD180" s="17">
        <v>0.33366534167246098</v>
      </c>
      <c r="BE180" s="17">
        <v>0.33788138338694301</v>
      </c>
      <c r="BF180" s="17"/>
      <c r="BG180" s="17">
        <v>0.384506901088843</v>
      </c>
      <c r="BH180" s="17">
        <v>0.34242676586278098</v>
      </c>
      <c r="BI180" s="17"/>
      <c r="BJ180" s="17">
        <v>0.37179924183118901</v>
      </c>
      <c r="BK180" s="17">
        <v>0.34882329899926501</v>
      </c>
      <c r="BL180" s="17"/>
      <c r="BM180" s="17">
        <v>0.35259727275469199</v>
      </c>
      <c r="BN180" s="17">
        <v>0.35443000299059402</v>
      </c>
      <c r="BO180" s="17">
        <v>0.30816365242589799</v>
      </c>
      <c r="BP180" s="17">
        <v>0.329610902390788</v>
      </c>
      <c r="BQ180" s="17">
        <v>0.54881727048195506</v>
      </c>
      <c r="BR180" s="17">
        <v>0.33617913619628698</v>
      </c>
      <c r="BS180" s="17">
        <v>0.37106900116783598</v>
      </c>
      <c r="BT180" s="17"/>
      <c r="BU180" s="17">
        <v>0.337610779546416</v>
      </c>
      <c r="BV180" s="17">
        <v>0.40642181226890201</v>
      </c>
      <c r="BW180" s="17"/>
      <c r="BX180" s="17">
        <v>0.29899646642668798</v>
      </c>
      <c r="BY180" s="17">
        <v>0.35560221679714299</v>
      </c>
      <c r="BZ180" s="17">
        <v>0.39246120196027101</v>
      </c>
      <c r="CA180" s="17">
        <v>0.33019600589953502</v>
      </c>
    </row>
    <row r="181" spans="2:79" x14ac:dyDescent="0.3">
      <c r="B181" t="s">
        <v>195</v>
      </c>
      <c r="C181" s="17">
        <v>0.284997018194039</v>
      </c>
      <c r="D181" s="17">
        <v>0.287514853165034</v>
      </c>
      <c r="E181" s="17">
        <v>0.28194526366513001</v>
      </c>
      <c r="F181" s="17"/>
      <c r="G181" s="17">
        <v>0.22913039647407199</v>
      </c>
      <c r="H181" s="17">
        <v>0.215665160300583</v>
      </c>
      <c r="I181" s="17">
        <v>0.25891284273281501</v>
      </c>
      <c r="J181" s="17">
        <v>0.27565096104910503</v>
      </c>
      <c r="K181" s="17">
        <v>0.32408843656550002</v>
      </c>
      <c r="L181" s="17">
        <v>0.38076953674675801</v>
      </c>
      <c r="M181" s="17"/>
      <c r="N181" s="17">
        <v>0.26248373460750701</v>
      </c>
      <c r="O181" s="17">
        <v>0.297694948946713</v>
      </c>
      <c r="P181" s="17">
        <v>0.30619065024979802</v>
      </c>
      <c r="Q181" s="17">
        <v>0.27622179498327398</v>
      </c>
      <c r="R181" s="17"/>
      <c r="S181" s="17">
        <v>0.221184432244104</v>
      </c>
      <c r="T181" s="17">
        <v>0.27639203065330098</v>
      </c>
      <c r="U181" s="17">
        <v>0.31535623044133398</v>
      </c>
      <c r="V181" s="17">
        <v>0.27891603937319298</v>
      </c>
      <c r="W181" s="17">
        <v>0.33047224853735402</v>
      </c>
      <c r="X181" s="17">
        <v>0.25759043430210599</v>
      </c>
      <c r="Y181" s="17">
        <v>0.32837235773460199</v>
      </c>
      <c r="Z181" s="17">
        <v>0.30533238691201903</v>
      </c>
      <c r="AA181" s="17">
        <v>0.25343726064093097</v>
      </c>
      <c r="AB181" s="17">
        <v>0.32947521458732998</v>
      </c>
      <c r="AC181" s="17">
        <v>0.33325382137913301</v>
      </c>
      <c r="AD181" s="17">
        <v>0.291286157909185</v>
      </c>
      <c r="AE181" s="17"/>
      <c r="AF181" s="17">
        <v>0.21278183765490499</v>
      </c>
      <c r="AG181" s="17">
        <v>0.29252622579035797</v>
      </c>
      <c r="AH181" s="17">
        <v>0.29838181793709001</v>
      </c>
      <c r="AI181" s="17">
        <v>0.360539794475421</v>
      </c>
      <c r="AJ181" s="17">
        <v>0.30336178204967801</v>
      </c>
      <c r="AK181" s="17">
        <v>0.25038075669334497</v>
      </c>
      <c r="AL181" s="17"/>
      <c r="AM181" s="17">
        <v>0.30163411230534898</v>
      </c>
      <c r="AN181" s="17">
        <v>0.33510800914552902</v>
      </c>
      <c r="AO181" s="17">
        <v>0.25362130061659299</v>
      </c>
      <c r="AP181" s="17">
        <v>0.24119832976789499</v>
      </c>
      <c r="AQ181" s="17">
        <v>5.6163914358655899E-2</v>
      </c>
      <c r="AR181" s="17"/>
      <c r="AS181" s="17">
        <v>0.287030877825247</v>
      </c>
      <c r="AT181" s="17">
        <v>0.21083835850728599</v>
      </c>
      <c r="AU181" s="17"/>
      <c r="AV181" s="17">
        <v>0.29396476592936799</v>
      </c>
      <c r="AW181" s="17">
        <v>0.24646754803618801</v>
      </c>
      <c r="AX181" s="17"/>
      <c r="AY181" s="17">
        <v>0.26289274202360602</v>
      </c>
      <c r="AZ181" s="17">
        <v>0.29330996057887798</v>
      </c>
      <c r="BA181" s="17">
        <v>0.304830026027259</v>
      </c>
      <c r="BB181" s="17"/>
      <c r="BC181" s="17">
        <v>0.29351049556688003</v>
      </c>
      <c r="BD181" s="17">
        <v>0.28821943013395401</v>
      </c>
      <c r="BE181" s="17">
        <v>0.26368417248633302</v>
      </c>
      <c r="BF181" s="17"/>
      <c r="BG181" s="17">
        <v>0.24112148254516699</v>
      </c>
      <c r="BH181" s="17">
        <v>0.304028394248676</v>
      </c>
      <c r="BI181" s="17"/>
      <c r="BJ181" s="17">
        <v>0.251798218832883</v>
      </c>
      <c r="BK181" s="17">
        <v>0.29829577235480098</v>
      </c>
      <c r="BL181" s="17"/>
      <c r="BM181" s="17">
        <v>0.24660412816087399</v>
      </c>
      <c r="BN181" s="17">
        <v>0.26486850125665101</v>
      </c>
      <c r="BO181" s="17">
        <v>0.24858771312821201</v>
      </c>
      <c r="BP181" s="17">
        <v>0.27368723668601203</v>
      </c>
      <c r="BQ181" s="17">
        <v>0.20739363697733701</v>
      </c>
      <c r="BR181" s="17">
        <v>0.416192161593332</v>
      </c>
      <c r="BS181" s="17">
        <v>0.26641252115269198</v>
      </c>
      <c r="BT181" s="17"/>
      <c r="BU181" s="17">
        <v>0.29722606746159502</v>
      </c>
      <c r="BV181" s="17">
        <v>0.184893346086137</v>
      </c>
      <c r="BW181" s="17"/>
      <c r="BX181" s="17">
        <v>0.28926323941347198</v>
      </c>
      <c r="BY181" s="17">
        <v>0.27958725395561101</v>
      </c>
      <c r="BZ181" s="17">
        <v>0.26310565659847401</v>
      </c>
      <c r="CA181" s="17">
        <v>0.31219415192682098</v>
      </c>
    </row>
    <row r="182" spans="2:79" x14ac:dyDescent="0.3">
      <c r="B182" t="s">
        <v>196</v>
      </c>
      <c r="C182" s="17">
        <v>8.8553379972077406E-2</v>
      </c>
      <c r="D182" s="17">
        <v>8.1855653909537404E-2</v>
      </c>
      <c r="E182" s="17">
        <v>9.5522436482495796E-2</v>
      </c>
      <c r="F182" s="17"/>
      <c r="G182" s="17">
        <v>4.0743672887362997E-2</v>
      </c>
      <c r="H182" s="17">
        <v>5.3624541591939197E-2</v>
      </c>
      <c r="I182" s="17">
        <v>9.1742689324202403E-2</v>
      </c>
      <c r="J182" s="17">
        <v>0.12441621237665</v>
      </c>
      <c r="K182" s="17">
        <v>0.124367174723351</v>
      </c>
      <c r="L182" s="17">
        <v>9.2994561492709807E-2</v>
      </c>
      <c r="M182" s="17"/>
      <c r="N182" s="17">
        <v>4.2643787112596102E-2</v>
      </c>
      <c r="O182" s="17">
        <v>9.1403528146331903E-2</v>
      </c>
      <c r="P182" s="17">
        <v>0.11971103393180201</v>
      </c>
      <c r="Q182" s="17">
        <v>0.106945168338904</v>
      </c>
      <c r="R182" s="17"/>
      <c r="S182" s="17">
        <v>6.6269478551061703E-2</v>
      </c>
      <c r="T182" s="17">
        <v>0.117066737284809</v>
      </c>
      <c r="U182" s="17">
        <v>4.6592222757783602E-2</v>
      </c>
      <c r="V182" s="17">
        <v>9.1671330185628994E-2</v>
      </c>
      <c r="W182" s="17">
        <v>8.1123202495689495E-2</v>
      </c>
      <c r="X182" s="17">
        <v>8.3415426622819394E-2</v>
      </c>
      <c r="Y182" s="17">
        <v>0.14147994228515201</v>
      </c>
      <c r="Z182" s="17">
        <v>0.10686450277923699</v>
      </c>
      <c r="AA182" s="17">
        <v>6.9767418668157596E-2</v>
      </c>
      <c r="AB182" s="17">
        <v>9.6926406417221805E-2</v>
      </c>
      <c r="AC182" s="17">
        <v>6.29259134023719E-2</v>
      </c>
      <c r="AD182" s="17">
        <v>0.12567008560814999</v>
      </c>
      <c r="AE182" s="17"/>
      <c r="AF182" s="17">
        <v>5.6653260186967098E-2</v>
      </c>
      <c r="AG182" s="17">
        <v>9.6807459774983895E-2</v>
      </c>
      <c r="AH182" s="17">
        <v>0.106143073640521</v>
      </c>
      <c r="AI182" s="17">
        <v>8.0878711256342301E-2</v>
      </c>
      <c r="AJ182" s="17">
        <v>0.13705097561801399</v>
      </c>
      <c r="AK182" s="17">
        <v>7.6265026812880402E-2</v>
      </c>
      <c r="AL182" s="17"/>
      <c r="AM182" s="17">
        <v>0.117833377098247</v>
      </c>
      <c r="AN182" s="17">
        <v>7.4170904648264896E-2</v>
      </c>
      <c r="AO182" s="17">
        <v>7.64777649666252E-2</v>
      </c>
      <c r="AP182" s="17">
        <v>4.7933662993102998E-2</v>
      </c>
      <c r="AQ182" s="17">
        <v>4.5421213445091702E-2</v>
      </c>
      <c r="AR182" s="17"/>
      <c r="AS182" s="17">
        <v>8.0943520476282199E-2</v>
      </c>
      <c r="AT182" s="17">
        <v>0.104739432382536</v>
      </c>
      <c r="AU182" s="17"/>
      <c r="AV182" s="17">
        <v>8.4517299415705099E-2</v>
      </c>
      <c r="AW182" s="17">
        <v>7.3010723835754202E-2</v>
      </c>
      <c r="AX182" s="17"/>
      <c r="AY182" s="17">
        <v>8.3351128735218702E-2</v>
      </c>
      <c r="AZ182" s="17">
        <v>8.3083587169310302E-2</v>
      </c>
      <c r="BA182" s="17">
        <v>0.14201779678291199</v>
      </c>
      <c r="BB182" s="17"/>
      <c r="BC182" s="17">
        <v>7.6746705854538702E-2</v>
      </c>
      <c r="BD182" s="17">
        <v>0.12487844818968299</v>
      </c>
      <c r="BE182" s="17">
        <v>8.5554667340893897E-2</v>
      </c>
      <c r="BF182" s="17"/>
      <c r="BG182" s="17">
        <v>9.0138730637305403E-2</v>
      </c>
      <c r="BH182" s="17">
        <v>8.9287579437902595E-2</v>
      </c>
      <c r="BI182" s="17"/>
      <c r="BJ182" s="17">
        <v>6.9482268981096398E-2</v>
      </c>
      <c r="BK182" s="17">
        <v>9.3225704056391606E-2</v>
      </c>
      <c r="BL182" s="17"/>
      <c r="BM182" s="17">
        <v>8.6797060401974005E-2</v>
      </c>
      <c r="BN182" s="17">
        <v>9.0999941922935298E-2</v>
      </c>
      <c r="BO182" s="17">
        <v>9.6014387929240802E-2</v>
      </c>
      <c r="BP182" s="17">
        <v>0.110231312199414</v>
      </c>
      <c r="BQ182" s="17">
        <v>9.87445343350234E-3</v>
      </c>
      <c r="BR182" s="17">
        <v>9.9555751764810296E-2</v>
      </c>
      <c r="BS182" s="17">
        <v>9.4414261616585296E-2</v>
      </c>
      <c r="BT182" s="17"/>
      <c r="BU182" s="17">
        <v>7.8457044142983698E-2</v>
      </c>
      <c r="BV182" s="17">
        <v>3.0829814020528999E-2</v>
      </c>
      <c r="BW182" s="17"/>
      <c r="BX182" s="17">
        <v>6.8522306134990996E-2</v>
      </c>
      <c r="BY182" s="17">
        <v>0.106490303263543</v>
      </c>
      <c r="BZ182" s="17">
        <v>4.1623207617125298E-2</v>
      </c>
      <c r="CA182" s="17">
        <v>9.7890310588627599E-2</v>
      </c>
    </row>
    <row r="183" spans="2:79" x14ac:dyDescent="0.3">
      <c r="B183" t="s">
        <v>101</v>
      </c>
      <c r="C183" s="17">
        <v>3.0723131685565199E-2</v>
      </c>
      <c r="D183" s="17">
        <v>2.89163894247014E-2</v>
      </c>
      <c r="E183" s="17">
        <v>3.2636728426576403E-2</v>
      </c>
      <c r="F183" s="17"/>
      <c r="G183" s="17">
        <v>2.51213422904265E-2</v>
      </c>
      <c r="H183" s="17">
        <v>2.9627021343043999E-2</v>
      </c>
      <c r="I183" s="17">
        <v>3.7612313503035497E-2</v>
      </c>
      <c r="J183" s="17">
        <v>4.3158227200510303E-2</v>
      </c>
      <c r="K183" s="17">
        <v>3.4943768739340401E-2</v>
      </c>
      <c r="L183" s="17">
        <v>1.6857082816136799E-2</v>
      </c>
      <c r="M183" s="17"/>
      <c r="N183" s="17">
        <v>7.5703276944706702E-3</v>
      </c>
      <c r="O183" s="17">
        <v>2.2069609638655899E-2</v>
      </c>
      <c r="P183" s="17">
        <v>2.98048143079476E-2</v>
      </c>
      <c r="Q183" s="17">
        <v>6.6402098551132299E-2</v>
      </c>
      <c r="R183" s="17"/>
      <c r="S183" s="17">
        <v>1.39847572373165E-2</v>
      </c>
      <c r="T183" s="17">
        <v>4.5842689449378797E-2</v>
      </c>
      <c r="U183" s="17">
        <v>3.64170840420866E-2</v>
      </c>
      <c r="V183" s="17">
        <v>3.1939010509987903E-2</v>
      </c>
      <c r="W183" s="17">
        <v>1.9200138371693799E-2</v>
      </c>
      <c r="X183" s="17">
        <v>5.63899378875811E-2</v>
      </c>
      <c r="Y183" s="17">
        <v>1.7688438320463001E-2</v>
      </c>
      <c r="Z183" s="17">
        <v>9.9851261943508691E-3</v>
      </c>
      <c r="AA183" s="17">
        <v>2.4421172446003701E-2</v>
      </c>
      <c r="AB183" s="17">
        <v>3.7470361540488599E-2</v>
      </c>
      <c r="AC183" s="17">
        <v>5.42094878721135E-2</v>
      </c>
      <c r="AD183" s="17">
        <v>0</v>
      </c>
      <c r="AE183" s="17"/>
      <c r="AF183" s="17">
        <v>1.4216994223099201E-2</v>
      </c>
      <c r="AG183" s="17">
        <v>3.0732233894305499E-2</v>
      </c>
      <c r="AH183" s="17">
        <v>3.9192882776093597E-2</v>
      </c>
      <c r="AI183" s="17">
        <v>3.9628988693502697E-2</v>
      </c>
      <c r="AJ183" s="17">
        <v>4.3482651820545802E-2</v>
      </c>
      <c r="AK183" s="17">
        <v>2.8698586325495299E-2</v>
      </c>
      <c r="AL183" s="17"/>
      <c r="AM183" s="17">
        <v>4.6389758039611102E-2</v>
      </c>
      <c r="AN183" s="17">
        <v>2.7839512740161301E-2</v>
      </c>
      <c r="AO183" s="17">
        <v>1.7404129219297002E-2</v>
      </c>
      <c r="AP183" s="17">
        <v>2.0138428765141599E-2</v>
      </c>
      <c r="AQ183" s="17">
        <v>1.9512277834682699E-2</v>
      </c>
      <c r="AR183" s="17"/>
      <c r="AS183" s="17">
        <v>2.53799546803412E-2</v>
      </c>
      <c r="AT183" s="17">
        <v>2.2550469214309001E-2</v>
      </c>
      <c r="AU183" s="17"/>
      <c r="AV183" s="17">
        <v>2.6324382142535602E-2</v>
      </c>
      <c r="AW183" s="17">
        <v>2.8023081596534001E-2</v>
      </c>
      <c r="AX183" s="17"/>
      <c r="AY183" s="17">
        <v>3.7055392321074201E-2</v>
      </c>
      <c r="AZ183" s="17">
        <v>2.75483510072548E-2</v>
      </c>
      <c r="BA183" s="17">
        <v>3.1711190816740002E-2</v>
      </c>
      <c r="BB183" s="17"/>
      <c r="BC183" s="17">
        <v>3.2365581780172598E-2</v>
      </c>
      <c r="BD183" s="17">
        <v>2.63598111496917E-2</v>
      </c>
      <c r="BE183" s="17">
        <v>2.9672616698866099E-2</v>
      </c>
      <c r="BF183" s="17"/>
      <c r="BG183" s="17">
        <v>3.83473986689883E-2</v>
      </c>
      <c r="BH183" s="17">
        <v>2.5526606389724201E-2</v>
      </c>
      <c r="BI183" s="17"/>
      <c r="BJ183" s="17">
        <v>1.4952321120248699E-2</v>
      </c>
      <c r="BK183" s="17">
        <v>3.4579817759075399E-2</v>
      </c>
      <c r="BL183" s="17"/>
      <c r="BM183" s="17">
        <v>2.2515703068343999E-2</v>
      </c>
      <c r="BN183" s="17">
        <v>5.1644732928632801E-2</v>
      </c>
      <c r="BO183" s="17">
        <v>4.1407957918800697E-2</v>
      </c>
      <c r="BP183" s="17">
        <v>6.8594232605262401E-2</v>
      </c>
      <c r="BQ183" s="17">
        <v>1.9689437549310199E-2</v>
      </c>
      <c r="BR183" s="17">
        <v>2.0211068851336798E-2</v>
      </c>
      <c r="BS183" s="17">
        <v>4.3503415972136299E-2</v>
      </c>
      <c r="BT183" s="17"/>
      <c r="BU183" s="17">
        <v>2.37451639622435E-2</v>
      </c>
      <c r="BV183" s="17">
        <v>1.86754911080384E-2</v>
      </c>
      <c r="BW183" s="17"/>
      <c r="BX183" s="17">
        <v>4.3896403362029199E-2</v>
      </c>
      <c r="BY183" s="17">
        <v>2.19162160543587E-2</v>
      </c>
      <c r="BZ183" s="17">
        <v>1.7643361139362799E-2</v>
      </c>
      <c r="CA183" s="17">
        <v>1.33832409253736E-2</v>
      </c>
    </row>
    <row r="184" spans="2:79" x14ac:dyDescent="0.3">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row>
    <row r="185" spans="2:79" x14ac:dyDescent="0.3">
      <c r="B185" s="6" t="s">
        <v>199</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row>
    <row r="186" spans="2:79" x14ac:dyDescent="0.3">
      <c r="B186" s="24" t="s">
        <v>98</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row>
    <row r="187" spans="2:79" x14ac:dyDescent="0.3">
      <c r="B187" t="s">
        <v>193</v>
      </c>
      <c r="C187" s="17">
        <v>0.12915929662499701</v>
      </c>
      <c r="D187" s="17">
        <v>0.11964381910175199</v>
      </c>
      <c r="E187" s="17">
        <v>0.13812570963905199</v>
      </c>
      <c r="F187" s="17"/>
      <c r="G187" s="17">
        <v>0.154355822227041</v>
      </c>
      <c r="H187" s="17">
        <v>0.194463960338006</v>
      </c>
      <c r="I187" s="17">
        <v>0.19000767292903001</v>
      </c>
      <c r="J187" s="17">
        <v>0.12943218669034401</v>
      </c>
      <c r="K187" s="17">
        <v>6.3703898309129897E-2</v>
      </c>
      <c r="L187" s="17">
        <v>5.3839040370965603E-2</v>
      </c>
      <c r="M187" s="17"/>
      <c r="N187" s="17">
        <v>0.15707542125319801</v>
      </c>
      <c r="O187" s="17">
        <v>0.112384713389946</v>
      </c>
      <c r="P187" s="17">
        <v>0.112511287866566</v>
      </c>
      <c r="Q187" s="17">
        <v>0.13277152519690699</v>
      </c>
      <c r="R187" s="17"/>
      <c r="S187" s="17">
        <v>0.16260439509454999</v>
      </c>
      <c r="T187" s="17">
        <v>0.10578442570996199</v>
      </c>
      <c r="U187" s="17">
        <v>0.101154012307168</v>
      </c>
      <c r="V187" s="17">
        <v>0.127912414301807</v>
      </c>
      <c r="W187" s="17">
        <v>8.440457480112E-2</v>
      </c>
      <c r="X187" s="17">
        <v>0.168078246207995</v>
      </c>
      <c r="Y187" s="17">
        <v>0.13367733462037701</v>
      </c>
      <c r="Z187" s="17">
        <v>0.11654571510385101</v>
      </c>
      <c r="AA187" s="17">
        <v>0.14871221792870001</v>
      </c>
      <c r="AB187" s="17">
        <v>0.121247006333205</v>
      </c>
      <c r="AC187" s="17">
        <v>8.9671682297008407E-2</v>
      </c>
      <c r="AD187" s="17">
        <v>0.163892260331963</v>
      </c>
      <c r="AE187" s="17"/>
      <c r="AF187" s="17">
        <v>0.23070984434021599</v>
      </c>
      <c r="AG187" s="17">
        <v>9.0382955305156998E-2</v>
      </c>
      <c r="AH187" s="17">
        <v>0.120035247831191</v>
      </c>
      <c r="AI187" s="17">
        <v>8.8320393207771297E-2</v>
      </c>
      <c r="AJ187" s="17">
        <v>7.77759847629719E-2</v>
      </c>
      <c r="AK187" s="17">
        <v>0.13151792951392699</v>
      </c>
      <c r="AL187" s="17"/>
      <c r="AM187" s="17">
        <v>8.4408057170756307E-2</v>
      </c>
      <c r="AN187" s="17">
        <v>9.4523740227530198E-2</v>
      </c>
      <c r="AO187" s="17">
        <v>0.16657232391087801</v>
      </c>
      <c r="AP187" s="17">
        <v>0.20721498635164501</v>
      </c>
      <c r="AQ187" s="17">
        <v>0.25464033555892601</v>
      </c>
      <c r="AR187" s="17"/>
      <c r="AS187" s="17">
        <v>0.13499604869695001</v>
      </c>
      <c r="AT187" s="17">
        <v>0.115429638489151</v>
      </c>
      <c r="AU187" s="17"/>
      <c r="AV187" s="17">
        <v>0.14088490713033</v>
      </c>
      <c r="AW187" s="17">
        <v>0.128151085831652</v>
      </c>
      <c r="AX187" s="17"/>
      <c r="AY187" s="17">
        <v>0.15131158005892201</v>
      </c>
      <c r="AZ187" s="17">
        <v>0.12743921691787499</v>
      </c>
      <c r="BA187" s="17">
        <v>8.0059547991257501E-2</v>
      </c>
      <c r="BB187" s="17"/>
      <c r="BC187" s="17">
        <v>0.12201742491281301</v>
      </c>
      <c r="BD187" s="17">
        <v>0.12564923966646999</v>
      </c>
      <c r="BE187" s="17">
        <v>0.14913440791573401</v>
      </c>
      <c r="BF187" s="17"/>
      <c r="BG187" s="17">
        <v>0.117629553614856</v>
      </c>
      <c r="BH187" s="17">
        <v>0.13444114259317999</v>
      </c>
      <c r="BI187" s="17"/>
      <c r="BJ187" s="17">
        <v>0.19606110965889101</v>
      </c>
      <c r="BK187" s="17">
        <v>0.10979686406056401</v>
      </c>
      <c r="BL187" s="17"/>
      <c r="BM187" s="17">
        <v>0.17138586382378501</v>
      </c>
      <c r="BN187" s="17">
        <v>0.15183977655377101</v>
      </c>
      <c r="BO187" s="17">
        <v>0.10338041261108399</v>
      </c>
      <c r="BP187" s="17">
        <v>0.121761064602569</v>
      </c>
      <c r="BQ187" s="17">
        <v>8.1625333957601201E-2</v>
      </c>
      <c r="BR187" s="17">
        <v>4.3653432584168199E-2</v>
      </c>
      <c r="BS187" s="17">
        <v>0.12239976220076</v>
      </c>
      <c r="BT187" s="17"/>
      <c r="BU187" s="17">
        <v>0.175347542497967</v>
      </c>
      <c r="BV187" s="17">
        <v>0.25101673933479401</v>
      </c>
      <c r="BW187" s="17"/>
      <c r="BX187" s="17">
        <v>0.18577617503105301</v>
      </c>
      <c r="BY187" s="17">
        <v>0.14124029802139201</v>
      </c>
      <c r="BZ187" s="17">
        <v>0.16224425262077399</v>
      </c>
      <c r="CA187" s="17">
        <v>0.14356419003714899</v>
      </c>
    </row>
    <row r="188" spans="2:79" x14ac:dyDescent="0.3">
      <c r="B188" t="s">
        <v>194</v>
      </c>
      <c r="C188" s="17">
        <v>0.31699675240750602</v>
      </c>
      <c r="D188" s="17">
        <v>0.321240557086448</v>
      </c>
      <c r="E188" s="17">
        <v>0.31441842369688999</v>
      </c>
      <c r="F188" s="17"/>
      <c r="G188" s="17">
        <v>0.385599462465677</v>
      </c>
      <c r="H188" s="17">
        <v>0.39743048208896198</v>
      </c>
      <c r="I188" s="17">
        <v>0.31861214451076397</v>
      </c>
      <c r="J188" s="17">
        <v>0.27425483050495802</v>
      </c>
      <c r="K188" s="17">
        <v>0.29114766532822101</v>
      </c>
      <c r="L188" s="17">
        <v>0.25684450226559902</v>
      </c>
      <c r="M188" s="17"/>
      <c r="N188" s="17">
        <v>0.35670573992884702</v>
      </c>
      <c r="O188" s="17">
        <v>0.33356787480121203</v>
      </c>
      <c r="P188" s="17">
        <v>0.28591350372199298</v>
      </c>
      <c r="Q188" s="17">
        <v>0.28980164640551698</v>
      </c>
      <c r="R188" s="17"/>
      <c r="S188" s="17">
        <v>0.41032817957213003</v>
      </c>
      <c r="T188" s="17">
        <v>0.29065864685285098</v>
      </c>
      <c r="U188" s="17">
        <v>0.35040536025955099</v>
      </c>
      <c r="V188" s="17">
        <v>0.25973258596075</v>
      </c>
      <c r="W188" s="17">
        <v>0.35614164513163599</v>
      </c>
      <c r="X188" s="17">
        <v>0.30501448482322302</v>
      </c>
      <c r="Y188" s="17">
        <v>0.26756695719873003</v>
      </c>
      <c r="Z188" s="17">
        <v>0.31920641236625802</v>
      </c>
      <c r="AA188" s="17">
        <v>0.31418595208502897</v>
      </c>
      <c r="AB188" s="17">
        <v>0.26038024034837598</v>
      </c>
      <c r="AC188" s="17">
        <v>0.35339372631319999</v>
      </c>
      <c r="AD188" s="17">
        <v>0.27133292083048799</v>
      </c>
      <c r="AE188" s="17"/>
      <c r="AF188" s="17">
        <v>0.38900952856410997</v>
      </c>
      <c r="AG188" s="17">
        <v>0.34169300457470902</v>
      </c>
      <c r="AH188" s="17">
        <v>0.28797802863291599</v>
      </c>
      <c r="AI188" s="17">
        <v>0.25074837010482598</v>
      </c>
      <c r="AJ188" s="17">
        <v>0.26119523129005001</v>
      </c>
      <c r="AK188" s="17">
        <v>0.26698107090045498</v>
      </c>
      <c r="AL188" s="17"/>
      <c r="AM188" s="17">
        <v>0.29237819459605202</v>
      </c>
      <c r="AN188" s="17">
        <v>0.28486216602354197</v>
      </c>
      <c r="AO188" s="17">
        <v>0.35039676747064802</v>
      </c>
      <c r="AP188" s="17">
        <v>0.39765012686386703</v>
      </c>
      <c r="AQ188" s="17">
        <v>0.33979607175396698</v>
      </c>
      <c r="AR188" s="17"/>
      <c r="AS188" s="17">
        <v>0.32522581234578302</v>
      </c>
      <c r="AT188" s="17">
        <v>0.33949343958751399</v>
      </c>
      <c r="AU188" s="17"/>
      <c r="AV188" s="17">
        <v>0.30504679244752098</v>
      </c>
      <c r="AW188" s="17">
        <v>0.37459628237308001</v>
      </c>
      <c r="AX188" s="17"/>
      <c r="AY188" s="17">
        <v>0.31352261433324702</v>
      </c>
      <c r="AZ188" s="17">
        <v>0.31869292638937902</v>
      </c>
      <c r="BA188" s="17">
        <v>0.29768032534920402</v>
      </c>
      <c r="BB188" s="17"/>
      <c r="BC188" s="17">
        <v>0.32288074155908902</v>
      </c>
      <c r="BD188" s="17">
        <v>0.29323398422083402</v>
      </c>
      <c r="BE188" s="17">
        <v>0.319812042763294</v>
      </c>
      <c r="BF188" s="17"/>
      <c r="BG188" s="17">
        <v>0.32120105388029602</v>
      </c>
      <c r="BH188" s="17">
        <v>0.31587275578328</v>
      </c>
      <c r="BI188" s="17"/>
      <c r="BJ188" s="17">
        <v>0.36473362983708302</v>
      </c>
      <c r="BK188" s="17">
        <v>0.30167024200251502</v>
      </c>
      <c r="BL188" s="17"/>
      <c r="BM188" s="17">
        <v>0.35941239581242002</v>
      </c>
      <c r="BN188" s="17">
        <v>0.28969001064767802</v>
      </c>
      <c r="BO188" s="17">
        <v>0.38808745399370398</v>
      </c>
      <c r="BP188" s="17">
        <v>0.27029447073999002</v>
      </c>
      <c r="BQ188" s="17">
        <v>0.34462878382044498</v>
      </c>
      <c r="BR188" s="17">
        <v>0.236229750522752</v>
      </c>
      <c r="BS188" s="17">
        <v>0.313545328735364</v>
      </c>
      <c r="BT188" s="17"/>
      <c r="BU188" s="17">
        <v>0.28593011244183197</v>
      </c>
      <c r="BV188" s="17">
        <v>0.35828647243005501</v>
      </c>
      <c r="BW188" s="17"/>
      <c r="BX188" s="17">
        <v>0.267888097693321</v>
      </c>
      <c r="BY188" s="17">
        <v>0.30009930943956697</v>
      </c>
      <c r="BZ188" s="17">
        <v>0.38407394523293498</v>
      </c>
      <c r="CA188" s="17">
        <v>0.31296092001512898</v>
      </c>
    </row>
    <row r="189" spans="2:79" x14ac:dyDescent="0.3">
      <c r="B189" t="s">
        <v>195</v>
      </c>
      <c r="C189" s="17">
        <v>0.37043054469634401</v>
      </c>
      <c r="D189" s="17">
        <v>0.38112172318551601</v>
      </c>
      <c r="E189" s="17">
        <v>0.35875061729458801</v>
      </c>
      <c r="F189" s="17"/>
      <c r="G189" s="17">
        <v>0.35746897803576699</v>
      </c>
      <c r="H189" s="17">
        <v>0.30029424643413399</v>
      </c>
      <c r="I189" s="17">
        <v>0.31772091358634602</v>
      </c>
      <c r="J189" s="17">
        <v>0.36090857257103798</v>
      </c>
      <c r="K189" s="17">
        <v>0.39970210393924699</v>
      </c>
      <c r="L189" s="17">
        <v>0.46669908452165498</v>
      </c>
      <c r="M189" s="17"/>
      <c r="N189" s="17">
        <v>0.35972404378174999</v>
      </c>
      <c r="O189" s="17">
        <v>0.38311778905402</v>
      </c>
      <c r="P189" s="17">
        <v>0.38450681198491998</v>
      </c>
      <c r="Q189" s="17">
        <v>0.35271380758534499</v>
      </c>
      <c r="R189" s="17"/>
      <c r="S189" s="17">
        <v>0.31092338118247698</v>
      </c>
      <c r="T189" s="17">
        <v>0.40172299019515201</v>
      </c>
      <c r="U189" s="17">
        <v>0.36577484374119201</v>
      </c>
      <c r="V189" s="17">
        <v>0.42109208715070401</v>
      </c>
      <c r="W189" s="17">
        <v>0.37866614674938098</v>
      </c>
      <c r="X189" s="17">
        <v>0.35088958232585099</v>
      </c>
      <c r="Y189" s="17">
        <v>0.36758945794077402</v>
      </c>
      <c r="Z189" s="17">
        <v>0.39291631415711697</v>
      </c>
      <c r="AA189" s="17">
        <v>0.35860137781481599</v>
      </c>
      <c r="AB189" s="17">
        <v>0.39511279245972403</v>
      </c>
      <c r="AC189" s="17">
        <v>0.37345389878233598</v>
      </c>
      <c r="AD189" s="17">
        <v>0.35391288928210701</v>
      </c>
      <c r="AE189" s="17"/>
      <c r="AF189" s="17">
        <v>0.25916498575568903</v>
      </c>
      <c r="AG189" s="17">
        <v>0.379989032227876</v>
      </c>
      <c r="AH189" s="17">
        <v>0.40512641172861602</v>
      </c>
      <c r="AI189" s="17">
        <v>0.44123677680057699</v>
      </c>
      <c r="AJ189" s="17">
        <v>0.42337379639212402</v>
      </c>
      <c r="AK189" s="17">
        <v>0.39659704474867102</v>
      </c>
      <c r="AL189" s="17"/>
      <c r="AM189" s="17">
        <v>0.37809815298550498</v>
      </c>
      <c r="AN189" s="17">
        <v>0.433847637785719</v>
      </c>
      <c r="AO189" s="17">
        <v>0.35197257447728703</v>
      </c>
      <c r="AP189" s="17">
        <v>0.26595154913394298</v>
      </c>
      <c r="AQ189" s="17">
        <v>0.25309932440411398</v>
      </c>
      <c r="AR189" s="17"/>
      <c r="AS189" s="17">
        <v>0.36580396057403802</v>
      </c>
      <c r="AT189" s="17">
        <v>0.36819998178276703</v>
      </c>
      <c r="AU189" s="17"/>
      <c r="AV189" s="17">
        <v>0.36888772136933301</v>
      </c>
      <c r="AW189" s="17">
        <v>0.34163339044334501</v>
      </c>
      <c r="AX189" s="17"/>
      <c r="AY189" s="17">
        <v>0.36402285584630101</v>
      </c>
      <c r="AZ189" s="17">
        <v>0.375655748583472</v>
      </c>
      <c r="BA189" s="17">
        <v>0.36228895623787899</v>
      </c>
      <c r="BB189" s="17"/>
      <c r="BC189" s="17">
        <v>0.37932810591932398</v>
      </c>
      <c r="BD189" s="17">
        <v>0.38062627139722699</v>
      </c>
      <c r="BE189" s="17">
        <v>0.34109139509554098</v>
      </c>
      <c r="BF189" s="17"/>
      <c r="BG189" s="17">
        <v>0.37234288437132701</v>
      </c>
      <c r="BH189" s="17">
        <v>0.36963918543454999</v>
      </c>
      <c r="BI189" s="17"/>
      <c r="BJ189" s="17">
        <v>0.31469970198311797</v>
      </c>
      <c r="BK189" s="17">
        <v>0.38613986548553197</v>
      </c>
      <c r="BL189" s="17"/>
      <c r="BM189" s="17">
        <v>0.31377128633624002</v>
      </c>
      <c r="BN189" s="17">
        <v>0.34316039090567901</v>
      </c>
      <c r="BO189" s="17">
        <v>0.32565976204368202</v>
      </c>
      <c r="BP189" s="17">
        <v>0.38792792864458803</v>
      </c>
      <c r="BQ189" s="17">
        <v>0.46577393889749102</v>
      </c>
      <c r="BR189" s="17">
        <v>0.50101920801618705</v>
      </c>
      <c r="BS189" s="17">
        <v>0.35167062779582697</v>
      </c>
      <c r="BT189" s="17"/>
      <c r="BU189" s="17">
        <v>0.373640344772322</v>
      </c>
      <c r="BV189" s="17">
        <v>0.28966939034330702</v>
      </c>
      <c r="BW189" s="17"/>
      <c r="BX189" s="17">
        <v>0.37292458849394799</v>
      </c>
      <c r="BY189" s="17">
        <v>0.34793942644390402</v>
      </c>
      <c r="BZ189" s="17">
        <v>0.33602459037147703</v>
      </c>
      <c r="CA189" s="17">
        <v>0.38663303034725</v>
      </c>
    </row>
    <row r="190" spans="2:79" x14ac:dyDescent="0.3">
      <c r="B190" t="s">
        <v>196</v>
      </c>
      <c r="C190" s="17">
        <v>0.14381456997809</v>
      </c>
      <c r="D190" s="17">
        <v>0.14669607975370799</v>
      </c>
      <c r="E190" s="17">
        <v>0.14171217215516299</v>
      </c>
      <c r="F190" s="17"/>
      <c r="G190" s="17">
        <v>6.8376823536045905E-2</v>
      </c>
      <c r="H190" s="17">
        <v>6.6857437636042696E-2</v>
      </c>
      <c r="I190" s="17">
        <v>0.12806776566501199</v>
      </c>
      <c r="J190" s="17">
        <v>0.19028658296641399</v>
      </c>
      <c r="K190" s="17">
        <v>0.19684974495188101</v>
      </c>
      <c r="L190" s="17">
        <v>0.19589194171572</v>
      </c>
      <c r="M190" s="17"/>
      <c r="N190" s="17">
        <v>0.11527468942702</v>
      </c>
      <c r="O190" s="17">
        <v>0.143663719152405</v>
      </c>
      <c r="P190" s="17">
        <v>0.18142151097380099</v>
      </c>
      <c r="Q190" s="17">
        <v>0.13704561130860499</v>
      </c>
      <c r="R190" s="17"/>
      <c r="S190" s="17">
        <v>8.1761182597108004E-2</v>
      </c>
      <c r="T190" s="17">
        <v>0.15211661147609801</v>
      </c>
      <c r="U190" s="17">
        <v>0.15188885562173199</v>
      </c>
      <c r="V190" s="17">
        <v>0.148241589778218</v>
      </c>
      <c r="W190" s="17">
        <v>0.14199520124398399</v>
      </c>
      <c r="X190" s="17">
        <v>0.114663783894887</v>
      </c>
      <c r="Y190" s="17">
        <v>0.18478592792889101</v>
      </c>
      <c r="Z190" s="17">
        <v>0.14925858165154501</v>
      </c>
      <c r="AA190" s="17">
        <v>0.140561689257763</v>
      </c>
      <c r="AB190" s="17">
        <v>0.19755686049604801</v>
      </c>
      <c r="AC190" s="17">
        <v>0.13031663642934599</v>
      </c>
      <c r="AD190" s="17">
        <v>0.210861929555442</v>
      </c>
      <c r="AE190" s="17"/>
      <c r="AF190" s="17">
        <v>9.1134731351703593E-2</v>
      </c>
      <c r="AG190" s="17">
        <v>0.15030239258418199</v>
      </c>
      <c r="AH190" s="17">
        <v>0.137262210791987</v>
      </c>
      <c r="AI190" s="17">
        <v>0.18517136554031999</v>
      </c>
      <c r="AJ190" s="17">
        <v>0.173477184638761</v>
      </c>
      <c r="AK190" s="17">
        <v>0.16864000012963501</v>
      </c>
      <c r="AL190" s="17"/>
      <c r="AM190" s="17">
        <v>0.18501482762534599</v>
      </c>
      <c r="AN190" s="17">
        <v>0.14883438747688399</v>
      </c>
      <c r="AO190" s="17">
        <v>0.110408868681558</v>
      </c>
      <c r="AP190" s="17">
        <v>0.112888744703479</v>
      </c>
      <c r="AQ190" s="17">
        <v>0.13295199044831099</v>
      </c>
      <c r="AR190" s="17"/>
      <c r="AS190" s="17">
        <v>0.14046098925602499</v>
      </c>
      <c r="AT190" s="17">
        <v>0.13288008824026001</v>
      </c>
      <c r="AU190" s="17"/>
      <c r="AV190" s="17">
        <v>0.151418395880215</v>
      </c>
      <c r="AW190" s="17">
        <v>0.110619858135782</v>
      </c>
      <c r="AX190" s="17"/>
      <c r="AY190" s="17">
        <v>0.113255553846415</v>
      </c>
      <c r="AZ190" s="17">
        <v>0.14459262125366201</v>
      </c>
      <c r="BA190" s="17">
        <v>0.22952310827780201</v>
      </c>
      <c r="BB190" s="17"/>
      <c r="BC190" s="17">
        <v>0.129290849309081</v>
      </c>
      <c r="BD190" s="17">
        <v>0.172145806481875</v>
      </c>
      <c r="BE190" s="17">
        <v>0.15802784030688799</v>
      </c>
      <c r="BF190" s="17"/>
      <c r="BG190" s="17">
        <v>0.13733654141058299</v>
      </c>
      <c r="BH190" s="17">
        <v>0.148971720381226</v>
      </c>
      <c r="BI190" s="17"/>
      <c r="BJ190" s="17">
        <v>0.101568843723346</v>
      </c>
      <c r="BK190" s="17">
        <v>0.15838826820448601</v>
      </c>
      <c r="BL190" s="17"/>
      <c r="BM190" s="17">
        <v>0.13206116451883201</v>
      </c>
      <c r="BN190" s="17">
        <v>0.147071334331174</v>
      </c>
      <c r="BO190" s="17">
        <v>0.13559105069040001</v>
      </c>
      <c r="BP190" s="17">
        <v>0.150241940675891</v>
      </c>
      <c r="BQ190" s="17">
        <v>6.8160293985561907E-2</v>
      </c>
      <c r="BR190" s="17">
        <v>0.19395469893930101</v>
      </c>
      <c r="BS190" s="17">
        <v>0.11314664615626201</v>
      </c>
      <c r="BT190" s="17"/>
      <c r="BU190" s="17">
        <v>0.14133683632563501</v>
      </c>
      <c r="BV190" s="17">
        <v>7.1189963323747593E-2</v>
      </c>
      <c r="BW190" s="17"/>
      <c r="BX190" s="17">
        <v>0.124375750683708</v>
      </c>
      <c r="BY190" s="17">
        <v>0.17569629353188501</v>
      </c>
      <c r="BZ190" s="17">
        <v>9.6795409024109894E-2</v>
      </c>
      <c r="CA190" s="17">
        <v>0.13651587584552999</v>
      </c>
    </row>
    <row r="191" spans="2:79" x14ac:dyDescent="0.3">
      <c r="B191" t="s">
        <v>101</v>
      </c>
      <c r="C191" s="17">
        <v>3.9598836293063898E-2</v>
      </c>
      <c r="D191" s="17">
        <v>3.1297820872576002E-2</v>
      </c>
      <c r="E191" s="17">
        <v>4.6993077214306497E-2</v>
      </c>
      <c r="F191" s="17"/>
      <c r="G191" s="17">
        <v>3.4198913735468801E-2</v>
      </c>
      <c r="H191" s="17">
        <v>4.0953873502855502E-2</v>
      </c>
      <c r="I191" s="17">
        <v>4.55915033088478E-2</v>
      </c>
      <c r="J191" s="17">
        <v>4.5117827267245898E-2</v>
      </c>
      <c r="K191" s="17">
        <v>4.8596587471521097E-2</v>
      </c>
      <c r="L191" s="17">
        <v>2.6725431126059601E-2</v>
      </c>
      <c r="M191" s="17"/>
      <c r="N191" s="17">
        <v>1.12201056091852E-2</v>
      </c>
      <c r="O191" s="17">
        <v>2.7265903602416802E-2</v>
      </c>
      <c r="P191" s="17">
        <v>3.5646885452719601E-2</v>
      </c>
      <c r="Q191" s="17">
        <v>8.7667409503626004E-2</v>
      </c>
      <c r="R191" s="17"/>
      <c r="S191" s="17">
        <v>3.43828615537351E-2</v>
      </c>
      <c r="T191" s="17">
        <v>4.9717325765937299E-2</v>
      </c>
      <c r="U191" s="17">
        <v>3.07769280703581E-2</v>
      </c>
      <c r="V191" s="17">
        <v>4.3021322808520099E-2</v>
      </c>
      <c r="W191" s="17">
        <v>3.8792432073880299E-2</v>
      </c>
      <c r="X191" s="17">
        <v>6.1353902748044198E-2</v>
      </c>
      <c r="Y191" s="17">
        <v>4.6380322311228399E-2</v>
      </c>
      <c r="Z191" s="17">
        <v>2.2072976721228699E-2</v>
      </c>
      <c r="AA191" s="17">
        <v>3.7938762913691797E-2</v>
      </c>
      <c r="AB191" s="17">
        <v>2.5703100362646801E-2</v>
      </c>
      <c r="AC191" s="17">
        <v>5.3164056178109799E-2</v>
      </c>
      <c r="AD191" s="17">
        <v>0</v>
      </c>
      <c r="AE191" s="17"/>
      <c r="AF191" s="17">
        <v>2.99809099882812E-2</v>
      </c>
      <c r="AG191" s="17">
        <v>3.7632615308076003E-2</v>
      </c>
      <c r="AH191" s="17">
        <v>4.9598101015289303E-2</v>
      </c>
      <c r="AI191" s="17">
        <v>3.4523094346505398E-2</v>
      </c>
      <c r="AJ191" s="17">
        <v>6.4177802916092902E-2</v>
      </c>
      <c r="AK191" s="17">
        <v>3.6263954707311398E-2</v>
      </c>
      <c r="AL191" s="17"/>
      <c r="AM191" s="17">
        <v>6.0100767622339901E-2</v>
      </c>
      <c r="AN191" s="17">
        <v>3.79320684863243E-2</v>
      </c>
      <c r="AO191" s="17">
        <v>2.06494654596284E-2</v>
      </c>
      <c r="AP191" s="17">
        <v>1.62945929470668E-2</v>
      </c>
      <c r="AQ191" s="17">
        <v>1.9512277834682699E-2</v>
      </c>
      <c r="AR191" s="17"/>
      <c r="AS191" s="17">
        <v>3.3513189127204197E-2</v>
      </c>
      <c r="AT191" s="17">
        <v>4.39968519003082E-2</v>
      </c>
      <c r="AU191" s="17"/>
      <c r="AV191" s="17">
        <v>3.37621831726021E-2</v>
      </c>
      <c r="AW191" s="17">
        <v>4.4999383216141497E-2</v>
      </c>
      <c r="AX191" s="17"/>
      <c r="AY191" s="17">
        <v>5.7887395915114701E-2</v>
      </c>
      <c r="AZ191" s="17">
        <v>3.36194868556123E-2</v>
      </c>
      <c r="BA191" s="17">
        <v>3.0448062143857101E-2</v>
      </c>
      <c r="BB191" s="17"/>
      <c r="BC191" s="17">
        <v>4.6482878299692602E-2</v>
      </c>
      <c r="BD191" s="17">
        <v>2.83446982335941E-2</v>
      </c>
      <c r="BE191" s="17">
        <v>3.19343139185439E-2</v>
      </c>
      <c r="BF191" s="17"/>
      <c r="BG191" s="17">
        <v>5.1489966722938603E-2</v>
      </c>
      <c r="BH191" s="17">
        <v>3.1075195807764501E-2</v>
      </c>
      <c r="BI191" s="17"/>
      <c r="BJ191" s="17">
        <v>2.2936714797561299E-2</v>
      </c>
      <c r="BK191" s="17">
        <v>4.40047602469038E-2</v>
      </c>
      <c r="BL191" s="17"/>
      <c r="BM191" s="17">
        <v>2.33692895087231E-2</v>
      </c>
      <c r="BN191" s="17">
        <v>6.8238487561697495E-2</v>
      </c>
      <c r="BO191" s="17">
        <v>4.7281320661130798E-2</v>
      </c>
      <c r="BP191" s="17">
        <v>6.9774595336962994E-2</v>
      </c>
      <c r="BQ191" s="17">
        <v>3.98116493389013E-2</v>
      </c>
      <c r="BR191" s="17">
        <v>2.5142909937592699E-2</v>
      </c>
      <c r="BS191" s="17">
        <v>9.9237635111788097E-2</v>
      </c>
      <c r="BT191" s="17"/>
      <c r="BU191" s="17">
        <v>2.37451639622435E-2</v>
      </c>
      <c r="BV191" s="17">
        <v>2.9837434568095698E-2</v>
      </c>
      <c r="BW191" s="17"/>
      <c r="BX191" s="17">
        <v>4.9035388097969403E-2</v>
      </c>
      <c r="BY191" s="17">
        <v>3.5024672563252798E-2</v>
      </c>
      <c r="BZ191" s="17">
        <v>2.08618027507038E-2</v>
      </c>
      <c r="CA191" s="17">
        <v>2.0325983754942299E-2</v>
      </c>
    </row>
    <row r="192" spans="2:79" x14ac:dyDescent="0.3">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row>
    <row r="193" spans="2:79" x14ac:dyDescent="0.3">
      <c r="B193" s="6" t="s">
        <v>200</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row>
    <row r="194" spans="2:79" x14ac:dyDescent="0.3">
      <c r="B194" s="24" t="s">
        <v>98</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row>
    <row r="195" spans="2:79" x14ac:dyDescent="0.3">
      <c r="B195" t="s">
        <v>193</v>
      </c>
      <c r="C195" s="17">
        <v>0.69162473044089401</v>
      </c>
      <c r="D195" s="17">
        <v>0.69146048644121905</v>
      </c>
      <c r="E195" s="17">
        <v>0.69313809111347402</v>
      </c>
      <c r="F195" s="17"/>
      <c r="G195" s="17">
        <v>0.58589880746921097</v>
      </c>
      <c r="H195" s="17">
        <v>0.68133756208205498</v>
      </c>
      <c r="I195" s="17">
        <v>0.65968141261759505</v>
      </c>
      <c r="J195" s="17">
        <v>0.69805526125183204</v>
      </c>
      <c r="K195" s="17">
        <v>0.73069587430185701</v>
      </c>
      <c r="L195" s="17">
        <v>0.76464635889296695</v>
      </c>
      <c r="M195" s="17"/>
      <c r="N195" s="17">
        <v>0.71998894550442905</v>
      </c>
      <c r="O195" s="17">
        <v>0.69027706642185704</v>
      </c>
      <c r="P195" s="17">
        <v>0.69158297159238002</v>
      </c>
      <c r="Q195" s="17">
        <v>0.66226351115872095</v>
      </c>
      <c r="R195" s="17"/>
      <c r="S195" s="17">
        <v>0.65842539058554905</v>
      </c>
      <c r="T195" s="17">
        <v>0.71844430163898698</v>
      </c>
      <c r="U195" s="17">
        <v>0.71866409322162295</v>
      </c>
      <c r="V195" s="17">
        <v>0.68544920268029097</v>
      </c>
      <c r="W195" s="17">
        <v>0.64988106966666903</v>
      </c>
      <c r="X195" s="17">
        <v>0.65291365738491003</v>
      </c>
      <c r="Y195" s="17">
        <v>0.69232338474053601</v>
      </c>
      <c r="Z195" s="17">
        <v>0.70092094815244799</v>
      </c>
      <c r="AA195" s="17">
        <v>0.69127649132359004</v>
      </c>
      <c r="AB195" s="17">
        <v>0.732489184339296</v>
      </c>
      <c r="AC195" s="17">
        <v>0.67433600583242004</v>
      </c>
      <c r="AD195" s="17">
        <v>0.78422046356947295</v>
      </c>
      <c r="AE195" s="17"/>
      <c r="AF195" s="17">
        <v>0.67240243144850698</v>
      </c>
      <c r="AG195" s="17">
        <v>0.69822853764067905</v>
      </c>
      <c r="AH195" s="17">
        <v>0.69983998413123705</v>
      </c>
      <c r="AI195" s="17">
        <v>0.68018110667502896</v>
      </c>
      <c r="AJ195" s="17">
        <v>0.71443759093345105</v>
      </c>
      <c r="AK195" s="17">
        <v>0.71470007569392402</v>
      </c>
      <c r="AL195" s="17"/>
      <c r="AM195" s="17">
        <v>0.65224558358307505</v>
      </c>
      <c r="AN195" s="17">
        <v>0.70299598660904195</v>
      </c>
      <c r="AO195" s="17">
        <v>0.70584529326845902</v>
      </c>
      <c r="AP195" s="17">
        <v>0.69676430320788096</v>
      </c>
      <c r="AQ195" s="17">
        <v>0.75647866103828199</v>
      </c>
      <c r="AR195" s="17"/>
      <c r="AS195" s="17">
        <v>0.703873800513234</v>
      </c>
      <c r="AT195" s="17">
        <v>0.70124474066977105</v>
      </c>
      <c r="AU195" s="17"/>
      <c r="AV195" s="17">
        <v>0.724441461606396</v>
      </c>
      <c r="AW195" s="17">
        <v>0.61006933893151505</v>
      </c>
      <c r="AX195" s="17"/>
      <c r="AY195" s="17">
        <v>0.70213327556014504</v>
      </c>
      <c r="AZ195" s="17">
        <v>0.68258909187193995</v>
      </c>
      <c r="BA195" s="17">
        <v>0.72888422528760999</v>
      </c>
      <c r="BB195" s="17"/>
      <c r="BC195" s="17">
        <v>0.70536175840633097</v>
      </c>
      <c r="BD195" s="17">
        <v>0.68964307204905295</v>
      </c>
      <c r="BE195" s="17">
        <v>0.65864171221823498</v>
      </c>
      <c r="BF195" s="17"/>
      <c r="BG195" s="17">
        <v>0.66466747421391104</v>
      </c>
      <c r="BH195" s="17">
        <v>0.71078300653576798</v>
      </c>
      <c r="BI195" s="17"/>
      <c r="BJ195" s="17">
        <v>0.69208479532929001</v>
      </c>
      <c r="BK195" s="17">
        <v>0.69948060976797199</v>
      </c>
      <c r="BL195" s="17"/>
      <c r="BM195" s="17">
        <v>0.68559241586577702</v>
      </c>
      <c r="BN195" s="17">
        <v>0.64073661943003402</v>
      </c>
      <c r="BO195" s="17">
        <v>0.65826108393536698</v>
      </c>
      <c r="BP195" s="17">
        <v>0.67341201718425003</v>
      </c>
      <c r="BQ195" s="17">
        <v>0.68688741053977898</v>
      </c>
      <c r="BR195" s="17">
        <v>0.75727005968345595</v>
      </c>
      <c r="BS195" s="17">
        <v>0.68138759093075596</v>
      </c>
      <c r="BT195" s="17"/>
      <c r="BU195" s="17">
        <v>0.71194517074434904</v>
      </c>
      <c r="BV195" s="17">
        <v>0.69194867618482303</v>
      </c>
      <c r="BW195" s="17"/>
      <c r="BX195" s="17">
        <v>0.74810612889043704</v>
      </c>
      <c r="BY195" s="17">
        <v>0.699534212781312</v>
      </c>
      <c r="BZ195" s="17">
        <v>0.66989676269696197</v>
      </c>
      <c r="CA195" s="17">
        <v>0.671242075394482</v>
      </c>
    </row>
    <row r="196" spans="2:79" x14ac:dyDescent="0.3">
      <c r="B196" t="s">
        <v>194</v>
      </c>
      <c r="C196" s="17">
        <v>0.21196946818287399</v>
      </c>
      <c r="D196" s="17">
        <v>0.22386007940803801</v>
      </c>
      <c r="E196" s="17">
        <v>0.19944102456908699</v>
      </c>
      <c r="F196" s="17"/>
      <c r="G196" s="17">
        <v>0.28165845374707499</v>
      </c>
      <c r="H196" s="17">
        <v>0.2012328370592</v>
      </c>
      <c r="I196" s="17">
        <v>0.23232038003974501</v>
      </c>
      <c r="J196" s="17">
        <v>0.222289578322556</v>
      </c>
      <c r="K196" s="17">
        <v>0.16961862039669601</v>
      </c>
      <c r="L196" s="17">
        <v>0.17797368010346801</v>
      </c>
      <c r="M196" s="17"/>
      <c r="N196" s="17">
        <v>0.22304205828009399</v>
      </c>
      <c r="O196" s="17">
        <v>0.22368732000606401</v>
      </c>
      <c r="P196" s="17">
        <v>0.201114666632531</v>
      </c>
      <c r="Q196" s="17">
        <v>0.19666628879881001</v>
      </c>
      <c r="R196" s="17"/>
      <c r="S196" s="17">
        <v>0.247069235097296</v>
      </c>
      <c r="T196" s="17">
        <v>0.204133296483576</v>
      </c>
      <c r="U196" s="17">
        <v>0.161793267582445</v>
      </c>
      <c r="V196" s="17">
        <v>0.22028540062499999</v>
      </c>
      <c r="W196" s="17">
        <v>0.23747373720537501</v>
      </c>
      <c r="X196" s="17">
        <v>0.24372218743287399</v>
      </c>
      <c r="Y196" s="17">
        <v>0.220570357749417</v>
      </c>
      <c r="Z196" s="17">
        <v>0.19864661333422301</v>
      </c>
      <c r="AA196" s="17">
        <v>0.21830144723785699</v>
      </c>
      <c r="AB196" s="17">
        <v>0.18208147781328199</v>
      </c>
      <c r="AC196" s="17">
        <v>0.220298145916098</v>
      </c>
      <c r="AD196" s="17">
        <v>8.3019168138862301E-2</v>
      </c>
      <c r="AE196" s="17"/>
      <c r="AF196" s="17">
        <v>0.23919872106451101</v>
      </c>
      <c r="AG196" s="17">
        <v>0.20846533743493501</v>
      </c>
      <c r="AH196" s="17">
        <v>0.19102202152657899</v>
      </c>
      <c r="AI196" s="17">
        <v>0.202305516962069</v>
      </c>
      <c r="AJ196" s="17">
        <v>0.196398888574772</v>
      </c>
      <c r="AK196" s="17">
        <v>0.225347224578371</v>
      </c>
      <c r="AL196" s="17"/>
      <c r="AM196" s="17">
        <v>0.22977859239759699</v>
      </c>
      <c r="AN196" s="17">
        <v>0.17577292228150701</v>
      </c>
      <c r="AO196" s="17">
        <v>0.22114340417401601</v>
      </c>
      <c r="AP196" s="17">
        <v>0.236518265914932</v>
      </c>
      <c r="AQ196" s="17">
        <v>0.15035698757559801</v>
      </c>
      <c r="AR196" s="17"/>
      <c r="AS196" s="17">
        <v>0.213062561737907</v>
      </c>
      <c r="AT196" s="17">
        <v>0.174027685159902</v>
      </c>
      <c r="AU196" s="17"/>
      <c r="AV196" s="17">
        <v>0.20450695962044199</v>
      </c>
      <c r="AW196" s="17">
        <v>0.27170114524612199</v>
      </c>
      <c r="AX196" s="17"/>
      <c r="AY196" s="17">
        <v>0.17893905824478201</v>
      </c>
      <c r="AZ196" s="17">
        <v>0.222984254511047</v>
      </c>
      <c r="BA196" s="17">
        <v>0.22735448125298399</v>
      </c>
      <c r="BB196" s="17"/>
      <c r="BC196" s="17">
        <v>0.193693848459355</v>
      </c>
      <c r="BD196" s="17">
        <v>0.20707579580400701</v>
      </c>
      <c r="BE196" s="17">
        <v>0.26543513264674201</v>
      </c>
      <c r="BF196" s="17"/>
      <c r="BG196" s="17">
        <v>0.22285370723211401</v>
      </c>
      <c r="BH196" s="17">
        <v>0.205615259283836</v>
      </c>
      <c r="BI196" s="17"/>
      <c r="BJ196" s="17">
        <v>0.233086097268178</v>
      </c>
      <c r="BK196" s="17">
        <v>0.20270120281374601</v>
      </c>
      <c r="BL196" s="17"/>
      <c r="BM196" s="17">
        <v>0.229628174282063</v>
      </c>
      <c r="BN196" s="17">
        <v>0.22991221985551999</v>
      </c>
      <c r="BO196" s="17">
        <v>0.17093960848067299</v>
      </c>
      <c r="BP196" s="17">
        <v>0.216960512168866</v>
      </c>
      <c r="BQ196" s="17">
        <v>0.219884914379948</v>
      </c>
      <c r="BR196" s="17">
        <v>0.18536233632406399</v>
      </c>
      <c r="BS196" s="17">
        <v>0.16076256058647601</v>
      </c>
      <c r="BT196" s="17"/>
      <c r="BU196" s="17">
        <v>0.22873922933608601</v>
      </c>
      <c r="BV196" s="17">
        <v>0.20409448084765899</v>
      </c>
      <c r="BW196" s="17"/>
      <c r="BX196" s="17">
        <v>0.176614986326181</v>
      </c>
      <c r="BY196" s="17">
        <v>0.210367930453046</v>
      </c>
      <c r="BZ196" s="17">
        <v>0.24968890935656601</v>
      </c>
      <c r="CA196" s="17">
        <v>0.247744629066975</v>
      </c>
    </row>
    <row r="197" spans="2:79" x14ac:dyDescent="0.3">
      <c r="B197" t="s">
        <v>195</v>
      </c>
      <c r="C197" s="17">
        <v>5.7530405883105998E-2</v>
      </c>
      <c r="D197" s="17">
        <v>5.5229776457922597E-2</v>
      </c>
      <c r="E197" s="17">
        <v>6.00577555488232E-2</v>
      </c>
      <c r="F197" s="17"/>
      <c r="G197" s="17">
        <v>0.103292875820445</v>
      </c>
      <c r="H197" s="17">
        <v>6.5760743263326094E-2</v>
      </c>
      <c r="I197" s="17">
        <v>6.2252088209428097E-2</v>
      </c>
      <c r="J197" s="17">
        <v>4.2163357472768503E-2</v>
      </c>
      <c r="K197" s="17">
        <v>5.1202102735598602E-2</v>
      </c>
      <c r="L197" s="17">
        <v>3.3319280969090301E-2</v>
      </c>
      <c r="M197" s="17"/>
      <c r="N197" s="17">
        <v>4.1120422179355597E-2</v>
      </c>
      <c r="O197" s="17">
        <v>5.4263023208748901E-2</v>
      </c>
      <c r="P197" s="17">
        <v>6.0439671647540903E-2</v>
      </c>
      <c r="Q197" s="17">
        <v>7.5870865030140497E-2</v>
      </c>
      <c r="R197" s="17"/>
      <c r="S197" s="17">
        <v>4.9746544896181001E-2</v>
      </c>
      <c r="T197" s="17">
        <v>4.1434043557528603E-2</v>
      </c>
      <c r="U197" s="17">
        <v>8.9314241720212795E-2</v>
      </c>
      <c r="V197" s="17">
        <v>6.84840515630213E-2</v>
      </c>
      <c r="W197" s="17">
        <v>7.2173515782332401E-2</v>
      </c>
      <c r="X197" s="17">
        <v>5.1971604034582897E-2</v>
      </c>
      <c r="Y197" s="17">
        <v>5.6989570976219303E-2</v>
      </c>
      <c r="Z197" s="17">
        <v>5.5348484124082699E-2</v>
      </c>
      <c r="AA197" s="17">
        <v>5.3472844146012798E-2</v>
      </c>
      <c r="AB197" s="17">
        <v>6.0873940903953101E-2</v>
      </c>
      <c r="AC197" s="17">
        <v>4.1051276173675599E-2</v>
      </c>
      <c r="AD197" s="17">
        <v>6.4986866931291298E-2</v>
      </c>
      <c r="AE197" s="17"/>
      <c r="AF197" s="17">
        <v>6.0342845481749702E-2</v>
      </c>
      <c r="AG197" s="17">
        <v>4.22035845174972E-2</v>
      </c>
      <c r="AH197" s="17">
        <v>6.4256249250226299E-2</v>
      </c>
      <c r="AI197" s="17">
        <v>8.4982419099809803E-2</v>
      </c>
      <c r="AJ197" s="17">
        <v>4.7851102553098698E-2</v>
      </c>
      <c r="AK197" s="17">
        <v>3.2756737105255299E-2</v>
      </c>
      <c r="AL197" s="17"/>
      <c r="AM197" s="17">
        <v>5.5584676728723199E-2</v>
      </c>
      <c r="AN197" s="17">
        <v>9.4788173841008502E-2</v>
      </c>
      <c r="AO197" s="17">
        <v>4.13497180511967E-2</v>
      </c>
      <c r="AP197" s="17">
        <v>4.7963724179563801E-2</v>
      </c>
      <c r="AQ197" s="17">
        <v>4.96972239500462E-2</v>
      </c>
      <c r="AR197" s="17"/>
      <c r="AS197" s="17">
        <v>4.9527908653382198E-2</v>
      </c>
      <c r="AT197" s="17">
        <v>7.5623877170247406E-2</v>
      </c>
      <c r="AU197" s="17"/>
      <c r="AV197" s="17">
        <v>4.0643010379073197E-2</v>
      </c>
      <c r="AW197" s="17">
        <v>8.4034162617252897E-2</v>
      </c>
      <c r="AX197" s="17"/>
      <c r="AY197" s="17">
        <v>6.53617955641808E-2</v>
      </c>
      <c r="AZ197" s="17">
        <v>6.0154434900914197E-2</v>
      </c>
      <c r="BA197" s="17">
        <v>2.3227454826675799E-2</v>
      </c>
      <c r="BB197" s="17"/>
      <c r="BC197" s="17">
        <v>5.4775215970745E-2</v>
      </c>
      <c r="BD197" s="17">
        <v>7.4591722358937698E-2</v>
      </c>
      <c r="BE197" s="17">
        <v>4.47921316046304E-2</v>
      </c>
      <c r="BF197" s="17"/>
      <c r="BG197" s="17">
        <v>7.2972862467190397E-2</v>
      </c>
      <c r="BH197" s="17">
        <v>4.9289680276039603E-2</v>
      </c>
      <c r="BI197" s="17"/>
      <c r="BJ197" s="17">
        <v>4.5517616714778997E-2</v>
      </c>
      <c r="BK197" s="17">
        <v>5.7445870981469901E-2</v>
      </c>
      <c r="BL197" s="17"/>
      <c r="BM197" s="17">
        <v>5.2711682255516701E-2</v>
      </c>
      <c r="BN197" s="17">
        <v>6.41106587332851E-2</v>
      </c>
      <c r="BO197" s="17">
        <v>0.123870381281148</v>
      </c>
      <c r="BP197" s="17">
        <v>4.89134621337814E-2</v>
      </c>
      <c r="BQ197" s="17">
        <v>7.2712794363181302E-2</v>
      </c>
      <c r="BR197" s="17">
        <v>3.0333518680949099E-2</v>
      </c>
      <c r="BS197" s="17">
        <v>0.105493137964601</v>
      </c>
      <c r="BT197" s="17"/>
      <c r="BU197" s="17">
        <v>2.6271188992631998E-2</v>
      </c>
      <c r="BV197" s="17">
        <v>4.29797970397768E-2</v>
      </c>
      <c r="BW197" s="17"/>
      <c r="BX197" s="17">
        <v>3.4139159199134801E-2</v>
      </c>
      <c r="BY197" s="17">
        <v>5.7800551539684802E-2</v>
      </c>
      <c r="BZ197" s="17">
        <v>6.0181586001447199E-2</v>
      </c>
      <c r="CA197" s="17">
        <v>4.5983744491386598E-2</v>
      </c>
    </row>
    <row r="198" spans="2:79" x14ac:dyDescent="0.3">
      <c r="B198" t="s">
        <v>196</v>
      </c>
      <c r="C198" s="17">
        <v>1.8160788535037099E-2</v>
      </c>
      <c r="D198" s="17">
        <v>1.50413679078282E-2</v>
      </c>
      <c r="E198" s="17">
        <v>2.12929082051624E-2</v>
      </c>
      <c r="F198" s="17"/>
      <c r="G198" s="17">
        <v>2.6012201747516301E-2</v>
      </c>
      <c r="H198" s="17">
        <v>2.80492487174159E-2</v>
      </c>
      <c r="I198" s="17">
        <v>1.6632896290053201E-2</v>
      </c>
      <c r="J198" s="17">
        <v>8.6901226281497195E-3</v>
      </c>
      <c r="K198" s="17">
        <v>2.4087894367861601E-2</v>
      </c>
      <c r="L198" s="17">
        <v>9.8523946955180897E-3</v>
      </c>
      <c r="M198" s="17"/>
      <c r="N198" s="17">
        <v>7.6714981447321001E-3</v>
      </c>
      <c r="O198" s="17">
        <v>1.8695946724652201E-2</v>
      </c>
      <c r="P198" s="17">
        <v>1.90251255996749E-2</v>
      </c>
      <c r="Q198" s="17">
        <v>2.8683408751627601E-2</v>
      </c>
      <c r="R198" s="17"/>
      <c r="S198" s="17">
        <v>2.42886792015835E-2</v>
      </c>
      <c r="T198" s="17">
        <v>1.12310325683117E-2</v>
      </c>
      <c r="U198" s="17">
        <v>0</v>
      </c>
      <c r="V198" s="17">
        <v>2.0069428897050001E-2</v>
      </c>
      <c r="W198" s="17">
        <v>2.7361067917794302E-2</v>
      </c>
      <c r="X198" s="17">
        <v>2.28863107699664E-2</v>
      </c>
      <c r="Y198" s="17">
        <v>1.2697999575120101E-2</v>
      </c>
      <c r="Z198" s="17">
        <v>3.3695750393483402E-2</v>
      </c>
      <c r="AA198" s="17">
        <v>2.0037641365019801E-2</v>
      </c>
      <c r="AB198" s="17">
        <v>1.2169930526451799E-2</v>
      </c>
      <c r="AC198" s="17">
        <v>1.06482221542061E-2</v>
      </c>
      <c r="AD198" s="17">
        <v>4.4456310513251801E-2</v>
      </c>
      <c r="AE198" s="17"/>
      <c r="AF198" s="17">
        <v>1.6070689042390798E-2</v>
      </c>
      <c r="AG198" s="17">
        <v>2.1953189998658799E-2</v>
      </c>
      <c r="AH198" s="17">
        <v>2.0855582635644101E-2</v>
      </c>
      <c r="AI198" s="17">
        <v>1.3152372356548E-2</v>
      </c>
      <c r="AJ198" s="17">
        <v>1.8659337256524099E-2</v>
      </c>
      <c r="AK198" s="17">
        <v>1.7559290985923098E-2</v>
      </c>
      <c r="AL198" s="17"/>
      <c r="AM198" s="17">
        <v>2.0800343284881301E-2</v>
      </c>
      <c r="AN198" s="17">
        <v>1.6279295484518799E-2</v>
      </c>
      <c r="AO198" s="17">
        <v>1.3402416133224E-2</v>
      </c>
      <c r="AP198" s="17">
        <v>1.08269958284844E-2</v>
      </c>
      <c r="AQ198" s="17">
        <v>4.3467127436073102E-2</v>
      </c>
      <c r="AR198" s="17"/>
      <c r="AS198" s="17">
        <v>1.5993742564137398E-2</v>
      </c>
      <c r="AT198" s="17">
        <v>2.624408753795E-2</v>
      </c>
      <c r="AU198" s="17"/>
      <c r="AV198" s="17">
        <v>1.2923198176635601E-2</v>
      </c>
      <c r="AW198" s="17">
        <v>2.2042688648917699E-2</v>
      </c>
      <c r="AX198" s="17"/>
      <c r="AY198" s="17">
        <v>2.4288115248287601E-2</v>
      </c>
      <c r="AZ198" s="17">
        <v>1.6248238986630501E-2</v>
      </c>
      <c r="BA198" s="17">
        <v>4.6230975806844203E-3</v>
      </c>
      <c r="BB198" s="17"/>
      <c r="BC198" s="17">
        <v>1.9685661391595499E-2</v>
      </c>
      <c r="BD198" s="17">
        <v>1.74396942153363E-2</v>
      </c>
      <c r="BE198" s="17">
        <v>1.5415687980646599E-2</v>
      </c>
      <c r="BF198" s="17"/>
      <c r="BG198" s="17">
        <v>1.57790364776558E-2</v>
      </c>
      <c r="BH198" s="17">
        <v>1.6368250903292698E-2</v>
      </c>
      <c r="BI198" s="17"/>
      <c r="BJ198" s="17">
        <v>1.8885831046712799E-2</v>
      </c>
      <c r="BK198" s="17">
        <v>1.71565621819375E-2</v>
      </c>
      <c r="BL198" s="17"/>
      <c r="BM198" s="17">
        <v>1.4876981276445499E-2</v>
      </c>
      <c r="BN198" s="17">
        <v>3.2058897002382097E-2</v>
      </c>
      <c r="BO198" s="17">
        <v>2.8853272409928198E-2</v>
      </c>
      <c r="BP198" s="17">
        <v>3.0334357230446401E-2</v>
      </c>
      <c r="BQ198" s="17">
        <v>2.05148807170921E-2</v>
      </c>
      <c r="BR198" s="17">
        <v>9.8931734685718201E-3</v>
      </c>
      <c r="BS198" s="17">
        <v>1.6218440259083099E-2</v>
      </c>
      <c r="BT198" s="17"/>
      <c r="BU198" s="17">
        <v>9.2992469646897193E-3</v>
      </c>
      <c r="BV198" s="17">
        <v>4.7505222479201102E-2</v>
      </c>
      <c r="BW198" s="17"/>
      <c r="BX198" s="17">
        <v>1.6935692181906301E-2</v>
      </c>
      <c r="BY198" s="17">
        <v>2.38626684811254E-2</v>
      </c>
      <c r="BZ198" s="17">
        <v>1.25598253759471E-2</v>
      </c>
      <c r="CA198" s="17">
        <v>2.3870157651129899E-2</v>
      </c>
    </row>
    <row r="199" spans="2:79" x14ac:dyDescent="0.3">
      <c r="B199" t="s">
        <v>101</v>
      </c>
      <c r="C199" s="17">
        <v>2.0714606958089101E-2</v>
      </c>
      <c r="D199" s="17">
        <v>1.44082897849923E-2</v>
      </c>
      <c r="E199" s="17">
        <v>2.6070220563453098E-2</v>
      </c>
      <c r="F199" s="17"/>
      <c r="G199" s="17">
        <v>3.13766121575282E-3</v>
      </c>
      <c r="H199" s="17">
        <v>2.3619608878002699E-2</v>
      </c>
      <c r="I199" s="17">
        <v>2.9113222843178101E-2</v>
      </c>
      <c r="J199" s="17">
        <v>2.88016803246934E-2</v>
      </c>
      <c r="K199" s="17">
        <v>2.4395508197986901E-2</v>
      </c>
      <c r="L199" s="17">
        <v>1.42082853389561E-2</v>
      </c>
      <c r="M199" s="17"/>
      <c r="N199" s="17">
        <v>8.1770758913894005E-3</v>
      </c>
      <c r="O199" s="17">
        <v>1.3076643638677801E-2</v>
      </c>
      <c r="P199" s="17">
        <v>2.7837564527873601E-2</v>
      </c>
      <c r="Q199" s="17">
        <v>3.6515926260701E-2</v>
      </c>
      <c r="R199" s="17"/>
      <c r="S199" s="17">
        <v>2.0470150219390901E-2</v>
      </c>
      <c r="T199" s="17">
        <v>2.4757325751596601E-2</v>
      </c>
      <c r="U199" s="17">
        <v>3.0228397475719301E-2</v>
      </c>
      <c r="V199" s="17">
        <v>5.71191623463751E-3</v>
      </c>
      <c r="W199" s="17">
        <v>1.31106094278292E-2</v>
      </c>
      <c r="X199" s="17">
        <v>2.8506240377667001E-2</v>
      </c>
      <c r="Y199" s="17">
        <v>1.7418686958707501E-2</v>
      </c>
      <c r="Z199" s="17">
        <v>1.13882039957629E-2</v>
      </c>
      <c r="AA199" s="17">
        <v>1.6911575927520101E-2</v>
      </c>
      <c r="AB199" s="17">
        <v>1.23854664170166E-2</v>
      </c>
      <c r="AC199" s="17">
        <v>5.3666349923599997E-2</v>
      </c>
      <c r="AD199" s="17">
        <v>2.3317190847121801E-2</v>
      </c>
      <c r="AE199" s="17"/>
      <c r="AF199" s="17">
        <v>1.19853129628414E-2</v>
      </c>
      <c r="AG199" s="17">
        <v>2.9149350408230499E-2</v>
      </c>
      <c r="AH199" s="17">
        <v>2.40261624563139E-2</v>
      </c>
      <c r="AI199" s="17">
        <v>1.93785849065439E-2</v>
      </c>
      <c r="AJ199" s="17">
        <v>2.2653080682154401E-2</v>
      </c>
      <c r="AK199" s="17">
        <v>9.6366716365273806E-3</v>
      </c>
      <c r="AL199" s="17"/>
      <c r="AM199" s="17">
        <v>4.1590804005723701E-2</v>
      </c>
      <c r="AN199" s="17">
        <v>1.0163621783923601E-2</v>
      </c>
      <c r="AO199" s="17">
        <v>1.8259168373103998E-2</v>
      </c>
      <c r="AP199" s="17">
        <v>7.9267108691381295E-3</v>
      </c>
      <c r="AQ199" s="17">
        <v>0</v>
      </c>
      <c r="AR199" s="17"/>
      <c r="AS199" s="17">
        <v>1.7541986531339301E-2</v>
      </c>
      <c r="AT199" s="17">
        <v>2.2859609462129199E-2</v>
      </c>
      <c r="AU199" s="17"/>
      <c r="AV199" s="17">
        <v>1.7485370217453201E-2</v>
      </c>
      <c r="AW199" s="17">
        <v>1.2152664556192501E-2</v>
      </c>
      <c r="AX199" s="17"/>
      <c r="AY199" s="17">
        <v>2.9277755382605099E-2</v>
      </c>
      <c r="AZ199" s="17">
        <v>1.8023979729468401E-2</v>
      </c>
      <c r="BA199" s="17">
        <v>1.5910741052045999E-2</v>
      </c>
      <c r="BB199" s="17"/>
      <c r="BC199" s="17">
        <v>2.6483515771972999E-2</v>
      </c>
      <c r="BD199" s="17">
        <v>1.12497155726655E-2</v>
      </c>
      <c r="BE199" s="17">
        <v>1.5715335549746599E-2</v>
      </c>
      <c r="BF199" s="17"/>
      <c r="BG199" s="17">
        <v>2.3726919609129E-2</v>
      </c>
      <c r="BH199" s="17">
        <v>1.7943803001064199E-2</v>
      </c>
      <c r="BI199" s="17"/>
      <c r="BJ199" s="17">
        <v>1.04256596410399E-2</v>
      </c>
      <c r="BK199" s="17">
        <v>2.3215754254874099E-2</v>
      </c>
      <c r="BL199" s="17"/>
      <c r="BM199" s="17">
        <v>1.71907463201974E-2</v>
      </c>
      <c r="BN199" s="17">
        <v>3.3181604978778298E-2</v>
      </c>
      <c r="BO199" s="17">
        <v>1.8075653892883299E-2</v>
      </c>
      <c r="BP199" s="17">
        <v>3.0379651282656399E-2</v>
      </c>
      <c r="BQ199" s="17">
        <v>0</v>
      </c>
      <c r="BR199" s="17">
        <v>1.7140911842959201E-2</v>
      </c>
      <c r="BS199" s="17">
        <v>3.6138270259083297E-2</v>
      </c>
      <c r="BT199" s="17"/>
      <c r="BU199" s="17">
        <v>2.37451639622435E-2</v>
      </c>
      <c r="BV199" s="17">
        <v>1.34718234485396E-2</v>
      </c>
      <c r="BW199" s="17"/>
      <c r="BX199" s="17">
        <v>2.4204033402341299E-2</v>
      </c>
      <c r="BY199" s="17">
        <v>8.43463674483131E-3</v>
      </c>
      <c r="BZ199" s="17">
        <v>7.6729165690771102E-3</v>
      </c>
      <c r="CA199" s="17">
        <v>1.11593933960263E-2</v>
      </c>
    </row>
    <row r="200" spans="2:79" x14ac:dyDescent="0.3">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row>
    <row r="201" spans="2:79" x14ac:dyDescent="0.3">
      <c r="B201" s="6" t="s">
        <v>201</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row>
    <row r="202" spans="2:79" x14ac:dyDescent="0.3">
      <c r="B202" s="24" t="s">
        <v>98</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row>
    <row r="203" spans="2:79" x14ac:dyDescent="0.3">
      <c r="B203" t="s">
        <v>193</v>
      </c>
      <c r="C203" s="17">
        <v>0.30831757177056601</v>
      </c>
      <c r="D203" s="17">
        <v>0.29363664688904301</v>
      </c>
      <c r="E203" s="17">
        <v>0.32305392791725401</v>
      </c>
      <c r="F203" s="17"/>
      <c r="G203" s="17">
        <v>0.38554211280144901</v>
      </c>
      <c r="H203" s="17">
        <v>0.395402191404857</v>
      </c>
      <c r="I203" s="17">
        <v>0.27079287317878897</v>
      </c>
      <c r="J203" s="17">
        <v>0.28422927933959902</v>
      </c>
      <c r="K203" s="17">
        <v>0.292738258057124</v>
      </c>
      <c r="L203" s="17">
        <v>0.24682539432719899</v>
      </c>
      <c r="M203" s="17"/>
      <c r="N203" s="17">
        <v>0.32997023046030199</v>
      </c>
      <c r="O203" s="17">
        <v>0.30546376905438299</v>
      </c>
      <c r="P203" s="17">
        <v>0.27033952368853498</v>
      </c>
      <c r="Q203" s="17">
        <v>0.32459223944250698</v>
      </c>
      <c r="R203" s="17"/>
      <c r="S203" s="17">
        <v>0.36789161979889601</v>
      </c>
      <c r="T203" s="17">
        <v>0.29133514079678802</v>
      </c>
      <c r="U203" s="17">
        <v>0.389668941782784</v>
      </c>
      <c r="V203" s="17">
        <v>0.19642461612172299</v>
      </c>
      <c r="W203" s="17">
        <v>0.21653094874152101</v>
      </c>
      <c r="X203" s="17">
        <v>0.37103537101765299</v>
      </c>
      <c r="Y203" s="17">
        <v>0.27486300862782098</v>
      </c>
      <c r="Z203" s="17">
        <v>0.32447096185514002</v>
      </c>
      <c r="AA203" s="17">
        <v>0.29624699734177401</v>
      </c>
      <c r="AB203" s="17">
        <v>0.33409878827100697</v>
      </c>
      <c r="AC203" s="17">
        <v>0.28367727096690598</v>
      </c>
      <c r="AD203" s="17">
        <v>0.32535310497758002</v>
      </c>
      <c r="AE203" s="17"/>
      <c r="AF203" s="17">
        <v>0.39078742036805703</v>
      </c>
      <c r="AG203" s="17">
        <v>0.29484520134134501</v>
      </c>
      <c r="AH203" s="17">
        <v>0.30557248253637598</v>
      </c>
      <c r="AI203" s="17">
        <v>0.27553698234267998</v>
      </c>
      <c r="AJ203" s="17">
        <v>0.24621076847259801</v>
      </c>
      <c r="AK203" s="17">
        <v>0.23809227479624301</v>
      </c>
      <c r="AL203" s="17"/>
      <c r="AM203" s="17">
        <v>0.25181263269884402</v>
      </c>
      <c r="AN203" s="17">
        <v>0.27838620106026901</v>
      </c>
      <c r="AO203" s="17">
        <v>0.35761544378572702</v>
      </c>
      <c r="AP203" s="17">
        <v>0.37962532104627</v>
      </c>
      <c r="AQ203" s="17">
        <v>0.46469997479616398</v>
      </c>
      <c r="AR203" s="17"/>
      <c r="AS203" s="17">
        <v>0.32852880382739502</v>
      </c>
      <c r="AT203" s="17">
        <v>0.30802405737487298</v>
      </c>
      <c r="AU203" s="17"/>
      <c r="AV203" s="17">
        <v>0.32424963115164102</v>
      </c>
      <c r="AW203" s="17">
        <v>0.31006580846964799</v>
      </c>
      <c r="AX203" s="17"/>
      <c r="AY203" s="17">
        <v>0.38368289517110399</v>
      </c>
      <c r="AZ203" s="17">
        <v>0.28708508139980499</v>
      </c>
      <c r="BA203" s="17">
        <v>0.24581632068745099</v>
      </c>
      <c r="BB203" s="17"/>
      <c r="BC203" s="17">
        <v>0.31912848502501201</v>
      </c>
      <c r="BD203" s="17">
        <v>0.272471265796489</v>
      </c>
      <c r="BE203" s="17">
        <v>0.314781996812042</v>
      </c>
      <c r="BF203" s="17"/>
      <c r="BG203" s="17">
        <v>0.31947617868671602</v>
      </c>
      <c r="BH203" s="17">
        <v>0.30642706716103602</v>
      </c>
      <c r="BI203" s="17"/>
      <c r="BJ203" s="17">
        <v>0.35411005922483002</v>
      </c>
      <c r="BK203" s="17">
        <v>0.29452112232544297</v>
      </c>
      <c r="BL203" s="17"/>
      <c r="BM203" s="17">
        <v>0.33842846431094398</v>
      </c>
      <c r="BN203" s="17">
        <v>0.30410509576862699</v>
      </c>
      <c r="BO203" s="17">
        <v>0.29000774293646697</v>
      </c>
      <c r="BP203" s="17">
        <v>0.30063500588919501</v>
      </c>
      <c r="BQ203" s="17">
        <v>0.33467520691581498</v>
      </c>
      <c r="BR203" s="17">
        <v>0.25632821589346699</v>
      </c>
      <c r="BS203" s="17">
        <v>0.283792256726424</v>
      </c>
      <c r="BT203" s="17"/>
      <c r="BU203" s="17">
        <v>0.319513021753557</v>
      </c>
      <c r="BV203" s="17">
        <v>0.376488737908863</v>
      </c>
      <c r="BW203" s="17"/>
      <c r="BX203" s="17">
        <v>0.34925593378781999</v>
      </c>
      <c r="BY203" s="17">
        <v>0.29071513093465101</v>
      </c>
      <c r="BZ203" s="17">
        <v>0.36313392922950599</v>
      </c>
      <c r="CA203" s="17">
        <v>0.29553928491766002</v>
      </c>
    </row>
    <row r="204" spans="2:79" x14ac:dyDescent="0.3">
      <c r="B204" t="s">
        <v>194</v>
      </c>
      <c r="C204" s="17">
        <v>0.39071563744117399</v>
      </c>
      <c r="D204" s="17">
        <v>0.37578749020516899</v>
      </c>
      <c r="E204" s="17">
        <v>0.40524348300285101</v>
      </c>
      <c r="F204" s="17"/>
      <c r="G204" s="17">
        <v>0.36242235757552599</v>
      </c>
      <c r="H204" s="17">
        <v>0.37918353351804801</v>
      </c>
      <c r="I204" s="17">
        <v>0.422619038773491</v>
      </c>
      <c r="J204" s="17">
        <v>0.404132516440524</v>
      </c>
      <c r="K204" s="17">
        <v>0.34209784507545299</v>
      </c>
      <c r="L204" s="17">
        <v>0.41474219710683902</v>
      </c>
      <c r="M204" s="17"/>
      <c r="N204" s="17">
        <v>0.43691292206023102</v>
      </c>
      <c r="O204" s="17">
        <v>0.38756352369653801</v>
      </c>
      <c r="P204" s="17">
        <v>0.39995539233649502</v>
      </c>
      <c r="Q204" s="17">
        <v>0.33289910092106001</v>
      </c>
      <c r="R204" s="17"/>
      <c r="S204" s="17">
        <v>0.37422020390802102</v>
      </c>
      <c r="T204" s="17">
        <v>0.42467444757803802</v>
      </c>
      <c r="U204" s="17">
        <v>0.32439464494811798</v>
      </c>
      <c r="V204" s="17">
        <v>0.42294713929404798</v>
      </c>
      <c r="W204" s="17">
        <v>0.47225735911239097</v>
      </c>
      <c r="X204" s="17">
        <v>0.36678537206520001</v>
      </c>
      <c r="Y204" s="17">
        <v>0.41725009959506298</v>
      </c>
      <c r="Z204" s="17">
        <v>0.36821034152676002</v>
      </c>
      <c r="AA204" s="17">
        <v>0.40041745787108901</v>
      </c>
      <c r="AB204" s="17">
        <v>0.34924432033611702</v>
      </c>
      <c r="AC204" s="17">
        <v>0.36227588270661798</v>
      </c>
      <c r="AD204" s="17">
        <v>0.37760283724719101</v>
      </c>
      <c r="AE204" s="17"/>
      <c r="AF204" s="17">
        <v>0.35940660125582102</v>
      </c>
      <c r="AG204" s="17">
        <v>0.39212205929208799</v>
      </c>
      <c r="AH204" s="17">
        <v>0.36725615164907399</v>
      </c>
      <c r="AI204" s="17">
        <v>0.38046800640932099</v>
      </c>
      <c r="AJ204" s="17">
        <v>0.45857806521910999</v>
      </c>
      <c r="AK204" s="17">
        <v>0.48838367618797202</v>
      </c>
      <c r="AL204" s="17"/>
      <c r="AM204" s="17">
        <v>0.390998557381671</v>
      </c>
      <c r="AN204" s="17">
        <v>0.401076943501746</v>
      </c>
      <c r="AO204" s="17">
        <v>0.395815337686173</v>
      </c>
      <c r="AP204" s="17">
        <v>0.39902330889684701</v>
      </c>
      <c r="AQ204" s="17">
        <v>0.33615267809462801</v>
      </c>
      <c r="AR204" s="17"/>
      <c r="AS204" s="17">
        <v>0.39967209996022501</v>
      </c>
      <c r="AT204" s="17">
        <v>0.39267448736252702</v>
      </c>
      <c r="AU204" s="17"/>
      <c r="AV204" s="17">
        <v>0.40373602067534098</v>
      </c>
      <c r="AW204" s="17">
        <v>0.35586386592532898</v>
      </c>
      <c r="AX204" s="17"/>
      <c r="AY204" s="17">
        <v>0.32795574336014999</v>
      </c>
      <c r="AZ204" s="17">
        <v>0.41524464305647701</v>
      </c>
      <c r="BA204" s="17">
        <v>0.39349282859060902</v>
      </c>
      <c r="BB204" s="17"/>
      <c r="BC204" s="17">
        <v>0.38484227164816898</v>
      </c>
      <c r="BD204" s="17">
        <v>0.41495818175990801</v>
      </c>
      <c r="BE204" s="17">
        <v>0.382503593095604</v>
      </c>
      <c r="BF204" s="17"/>
      <c r="BG204" s="17">
        <v>0.38708784388852402</v>
      </c>
      <c r="BH204" s="17">
        <v>0.39686484925857601</v>
      </c>
      <c r="BI204" s="17"/>
      <c r="BJ204" s="17">
        <v>0.40451391129580999</v>
      </c>
      <c r="BK204" s="17">
        <v>0.38675542536622398</v>
      </c>
      <c r="BL204" s="17"/>
      <c r="BM204" s="17">
        <v>0.39737037298759897</v>
      </c>
      <c r="BN204" s="17">
        <v>0.38382718891357198</v>
      </c>
      <c r="BO204" s="17">
        <v>0.34626784651805698</v>
      </c>
      <c r="BP204" s="17">
        <v>0.304988204555033</v>
      </c>
      <c r="BQ204" s="17">
        <v>0.42867214109394203</v>
      </c>
      <c r="BR204" s="17">
        <v>0.40829204724802398</v>
      </c>
      <c r="BS204" s="17">
        <v>0.37675303635532897</v>
      </c>
      <c r="BT204" s="17"/>
      <c r="BU204" s="17">
        <v>0.34966299481755297</v>
      </c>
      <c r="BV204" s="17">
        <v>0.38069196118779802</v>
      </c>
      <c r="BW204" s="17"/>
      <c r="BX204" s="17">
        <v>0.332257626875823</v>
      </c>
      <c r="BY204" s="17">
        <v>0.37704948623962498</v>
      </c>
      <c r="BZ204" s="17">
        <v>0.40067853974661999</v>
      </c>
      <c r="CA204" s="17">
        <v>0.405541668360834</v>
      </c>
    </row>
    <row r="205" spans="2:79" x14ac:dyDescent="0.3">
      <c r="B205" t="s">
        <v>195</v>
      </c>
      <c r="C205" s="17">
        <v>0.21513059277125501</v>
      </c>
      <c r="D205" s="17">
        <v>0.24418064462948499</v>
      </c>
      <c r="E205" s="17">
        <v>0.18688653485068499</v>
      </c>
      <c r="F205" s="17"/>
      <c r="G205" s="17">
        <v>0.19655208646830899</v>
      </c>
      <c r="H205" s="17">
        <v>0.152163036592318</v>
      </c>
      <c r="I205" s="17">
        <v>0.199242810867787</v>
      </c>
      <c r="J205" s="17">
        <v>0.22635508666477799</v>
      </c>
      <c r="K205" s="17">
        <v>0.25784739066894202</v>
      </c>
      <c r="L205" s="17">
        <v>0.25365615633454502</v>
      </c>
      <c r="M205" s="17"/>
      <c r="N205" s="17">
        <v>0.19069938309023299</v>
      </c>
      <c r="O205" s="17">
        <v>0.22141966166840801</v>
      </c>
      <c r="P205" s="17">
        <v>0.22885809745566699</v>
      </c>
      <c r="Q205" s="17">
        <v>0.22027642121951499</v>
      </c>
      <c r="R205" s="17"/>
      <c r="S205" s="17">
        <v>0.188018009475174</v>
      </c>
      <c r="T205" s="17">
        <v>0.21238658857207299</v>
      </c>
      <c r="U205" s="17">
        <v>0.21439416205094999</v>
      </c>
      <c r="V205" s="17">
        <v>0.25146036113635101</v>
      </c>
      <c r="W205" s="17">
        <v>0.225492111841749</v>
      </c>
      <c r="X205" s="17">
        <v>0.17281345130679701</v>
      </c>
      <c r="Y205" s="17">
        <v>0.21641001833899001</v>
      </c>
      <c r="Z205" s="17">
        <v>0.229095185388628</v>
      </c>
      <c r="AA205" s="17">
        <v>0.23689496325409301</v>
      </c>
      <c r="AB205" s="17">
        <v>0.217117266231246</v>
      </c>
      <c r="AC205" s="17">
        <v>0.24612962042320399</v>
      </c>
      <c r="AD205" s="17">
        <v>0.18932366182874599</v>
      </c>
      <c r="AE205" s="17"/>
      <c r="AF205" s="17">
        <v>0.17591967977463999</v>
      </c>
      <c r="AG205" s="17">
        <v>0.23198327197313201</v>
      </c>
      <c r="AH205" s="17">
        <v>0.24201016687089599</v>
      </c>
      <c r="AI205" s="17">
        <v>0.25292769287314798</v>
      </c>
      <c r="AJ205" s="17">
        <v>0.16585017804564101</v>
      </c>
      <c r="AK205" s="17">
        <v>0.21138740160595501</v>
      </c>
      <c r="AL205" s="17"/>
      <c r="AM205" s="17">
        <v>0.24794411025735699</v>
      </c>
      <c r="AN205" s="17">
        <v>0.24124630916255499</v>
      </c>
      <c r="AO205" s="17">
        <v>0.177749708864989</v>
      </c>
      <c r="AP205" s="17">
        <v>0.178401263694491</v>
      </c>
      <c r="AQ205" s="17">
        <v>0.113444249032435</v>
      </c>
      <c r="AR205" s="17"/>
      <c r="AS205" s="17">
        <v>0.19589569380319299</v>
      </c>
      <c r="AT205" s="17">
        <v>0.18474512856854999</v>
      </c>
      <c r="AU205" s="17"/>
      <c r="AV205" s="17">
        <v>0.194525954652883</v>
      </c>
      <c r="AW205" s="17">
        <v>0.24417211297261099</v>
      </c>
      <c r="AX205" s="17"/>
      <c r="AY205" s="17">
        <v>0.18485128678100299</v>
      </c>
      <c r="AZ205" s="17">
        <v>0.22118383263396299</v>
      </c>
      <c r="BA205" s="17">
        <v>0.260556526621534</v>
      </c>
      <c r="BB205" s="17"/>
      <c r="BC205" s="17">
        <v>0.21238776262488099</v>
      </c>
      <c r="BD205" s="17">
        <v>0.218123481388423</v>
      </c>
      <c r="BE205" s="17">
        <v>0.21969898824550099</v>
      </c>
      <c r="BF205" s="17"/>
      <c r="BG205" s="17">
        <v>0.19711300895568101</v>
      </c>
      <c r="BH205" s="17">
        <v>0.21966929777784799</v>
      </c>
      <c r="BI205" s="17"/>
      <c r="BJ205" s="17">
        <v>0.180242954915978</v>
      </c>
      <c r="BK205" s="17">
        <v>0.226578683586945</v>
      </c>
      <c r="BL205" s="17"/>
      <c r="BM205" s="17">
        <v>0.19299069755065801</v>
      </c>
      <c r="BN205" s="17">
        <v>0.20756392352189901</v>
      </c>
      <c r="BO205" s="17">
        <v>0.250454925053678</v>
      </c>
      <c r="BP205" s="17">
        <v>0.23369821457714901</v>
      </c>
      <c r="BQ205" s="17">
        <v>0.18841321758068999</v>
      </c>
      <c r="BR205" s="17">
        <v>0.24730135382747201</v>
      </c>
      <c r="BS205" s="17">
        <v>0.25220393175373701</v>
      </c>
      <c r="BT205" s="17"/>
      <c r="BU205" s="17">
        <v>0.26892013303986601</v>
      </c>
      <c r="BV205" s="17">
        <v>0.19434915911516201</v>
      </c>
      <c r="BW205" s="17"/>
      <c r="BX205" s="17">
        <v>0.24137450199408</v>
      </c>
      <c r="BY205" s="17">
        <v>0.247757837220734</v>
      </c>
      <c r="BZ205" s="17">
        <v>0.183190630887411</v>
      </c>
      <c r="CA205" s="17">
        <v>0.23513697622653501</v>
      </c>
    </row>
    <row r="206" spans="2:79" x14ac:dyDescent="0.3">
      <c r="B206" t="s">
        <v>196</v>
      </c>
      <c r="C206" s="17">
        <v>5.8720088009457098E-2</v>
      </c>
      <c r="D206" s="17">
        <v>6.2996949988831596E-2</v>
      </c>
      <c r="E206" s="17">
        <v>5.48376065881351E-2</v>
      </c>
      <c r="F206" s="17"/>
      <c r="G206" s="17">
        <v>2.8724251020149801E-2</v>
      </c>
      <c r="H206" s="17">
        <v>4.1490521665404997E-2</v>
      </c>
      <c r="I206" s="17">
        <v>7.5610669479581699E-2</v>
      </c>
      <c r="J206" s="17">
        <v>5.3239328050009201E-2</v>
      </c>
      <c r="K206" s="17">
        <v>7.9983894866801297E-2</v>
      </c>
      <c r="L206" s="17">
        <v>6.9063432440681999E-2</v>
      </c>
      <c r="M206" s="17"/>
      <c r="N206" s="17">
        <v>3.1039631495505499E-2</v>
      </c>
      <c r="O206" s="17">
        <v>6.5467667836970694E-2</v>
      </c>
      <c r="P206" s="17">
        <v>7.2729759983712297E-2</v>
      </c>
      <c r="Q206" s="17">
        <v>7.0923709985358394E-2</v>
      </c>
      <c r="R206" s="17"/>
      <c r="S206" s="17">
        <v>4.6662467951682003E-2</v>
      </c>
      <c r="T206" s="17">
        <v>4.0303567659732302E-2</v>
      </c>
      <c r="U206" s="17">
        <v>5.2484917958721601E-2</v>
      </c>
      <c r="V206" s="17">
        <v>8.5742934110797503E-2</v>
      </c>
      <c r="W206" s="17">
        <v>6.6397966180834406E-2</v>
      </c>
      <c r="X206" s="17">
        <v>6.0895759904022399E-2</v>
      </c>
      <c r="Y206" s="17">
        <v>6.2905649089872701E-2</v>
      </c>
      <c r="Z206" s="17">
        <v>6.6835307233709298E-2</v>
      </c>
      <c r="AA206" s="17">
        <v>4.1446151626664603E-2</v>
      </c>
      <c r="AB206" s="17">
        <v>6.8490137873804799E-2</v>
      </c>
      <c r="AC206" s="17">
        <v>6.4826827386125593E-2</v>
      </c>
      <c r="AD206" s="17">
        <v>0.107720395946483</v>
      </c>
      <c r="AE206" s="17"/>
      <c r="AF206" s="17">
        <v>5.6556345035766599E-2</v>
      </c>
      <c r="AG206" s="17">
        <v>5.4727080631344502E-2</v>
      </c>
      <c r="AH206" s="17">
        <v>4.5462455021177697E-2</v>
      </c>
      <c r="AI206" s="17">
        <v>5.9275485888419299E-2</v>
      </c>
      <c r="AJ206" s="17">
        <v>9.7717615426883897E-2</v>
      </c>
      <c r="AK206" s="17">
        <v>4.3186821668169603E-2</v>
      </c>
      <c r="AL206" s="17"/>
      <c r="AM206" s="17">
        <v>6.3498618935392007E-2</v>
      </c>
      <c r="AN206" s="17">
        <v>5.1843392380762E-2</v>
      </c>
      <c r="AO206" s="17">
        <v>5.1814220413393501E-2</v>
      </c>
      <c r="AP206" s="17">
        <v>3.45264003766695E-2</v>
      </c>
      <c r="AQ206" s="17">
        <v>8.5703098076773496E-2</v>
      </c>
      <c r="AR206" s="17"/>
      <c r="AS206" s="17">
        <v>5.4265338430754199E-2</v>
      </c>
      <c r="AT206" s="17">
        <v>8.3556687266253302E-2</v>
      </c>
      <c r="AU206" s="17"/>
      <c r="AV206" s="17">
        <v>5.5699859070561498E-2</v>
      </c>
      <c r="AW206" s="17">
        <v>6.2687110409715405E-2</v>
      </c>
      <c r="AX206" s="17"/>
      <c r="AY206" s="17">
        <v>5.6813553307625303E-2</v>
      </c>
      <c r="AZ206" s="17">
        <v>5.64758948052351E-2</v>
      </c>
      <c r="BA206" s="17">
        <v>8.4223583048360501E-2</v>
      </c>
      <c r="BB206" s="17"/>
      <c r="BC206" s="17">
        <v>5.1800120485627099E-2</v>
      </c>
      <c r="BD206" s="17">
        <v>8.1175421953266505E-2</v>
      </c>
      <c r="BE206" s="17">
        <v>5.5983919278894102E-2</v>
      </c>
      <c r="BF206" s="17"/>
      <c r="BG206" s="17">
        <v>6.9935629300268295E-2</v>
      </c>
      <c r="BH206" s="17">
        <v>5.30096644954531E-2</v>
      </c>
      <c r="BI206" s="17"/>
      <c r="BJ206" s="17">
        <v>4.2321210138688697E-2</v>
      </c>
      <c r="BK206" s="17">
        <v>6.4305169729230893E-2</v>
      </c>
      <c r="BL206" s="17"/>
      <c r="BM206" s="17">
        <v>5.0926100399578997E-2</v>
      </c>
      <c r="BN206" s="17">
        <v>7.3281235947851395E-2</v>
      </c>
      <c r="BO206" s="17">
        <v>9.4769223804576003E-2</v>
      </c>
      <c r="BP206" s="17">
        <v>6.0438308375832799E-2</v>
      </c>
      <c r="BQ206" s="17">
        <v>9.8119785870425993E-3</v>
      </c>
      <c r="BR206" s="17">
        <v>6.7124143164469893E-2</v>
      </c>
      <c r="BS206" s="17">
        <v>5.7395961671351602E-2</v>
      </c>
      <c r="BT206" s="17"/>
      <c r="BU206" s="17">
        <v>3.8158686426780802E-2</v>
      </c>
      <c r="BV206" s="17">
        <v>2.97946506801391E-2</v>
      </c>
      <c r="BW206" s="17"/>
      <c r="BX206" s="17">
        <v>4.59652828149354E-2</v>
      </c>
      <c r="BY206" s="17">
        <v>6.8050412820020695E-2</v>
      </c>
      <c r="BZ206" s="17">
        <v>4.4412679884806398E-2</v>
      </c>
      <c r="CA206" s="17">
        <v>4.94634993385E-2</v>
      </c>
    </row>
    <row r="207" spans="2:79" x14ac:dyDescent="0.3">
      <c r="B207" t="s">
        <v>101</v>
      </c>
      <c r="C207" s="17">
        <v>2.7116110007548499E-2</v>
      </c>
      <c r="D207" s="17">
        <v>2.33982682874707E-2</v>
      </c>
      <c r="E207" s="17">
        <v>2.9978447641074199E-2</v>
      </c>
      <c r="F207" s="17"/>
      <c r="G207" s="17">
        <v>2.6759192134566099E-2</v>
      </c>
      <c r="H207" s="17">
        <v>3.1760716819372301E-2</v>
      </c>
      <c r="I207" s="17">
        <v>3.17346077003509E-2</v>
      </c>
      <c r="J207" s="17">
        <v>3.2043789505090299E-2</v>
      </c>
      <c r="K207" s="17">
        <v>2.7332611331679999E-2</v>
      </c>
      <c r="L207" s="17">
        <v>1.5712819790735098E-2</v>
      </c>
      <c r="M207" s="17"/>
      <c r="N207" s="17">
        <v>1.13778328937279E-2</v>
      </c>
      <c r="O207" s="17">
        <v>2.0085377743699999E-2</v>
      </c>
      <c r="P207" s="17">
        <v>2.81172265355908E-2</v>
      </c>
      <c r="Q207" s="17">
        <v>5.1308528431559898E-2</v>
      </c>
      <c r="R207" s="17"/>
      <c r="S207" s="17">
        <v>2.3207698866226801E-2</v>
      </c>
      <c r="T207" s="17">
        <v>3.1300255393368497E-2</v>
      </c>
      <c r="U207" s="17">
        <v>1.9057333259427101E-2</v>
      </c>
      <c r="V207" s="17">
        <v>4.3424949337080597E-2</v>
      </c>
      <c r="W207" s="17">
        <v>1.9321614123504399E-2</v>
      </c>
      <c r="X207" s="17">
        <v>2.84700457063281E-2</v>
      </c>
      <c r="Y207" s="17">
        <v>2.8571224348254199E-2</v>
      </c>
      <c r="Z207" s="17">
        <v>1.13882039957629E-2</v>
      </c>
      <c r="AA207" s="17">
        <v>2.4994429906379199E-2</v>
      </c>
      <c r="AB207" s="17">
        <v>3.10494872878254E-2</v>
      </c>
      <c r="AC207" s="17">
        <v>4.3090398517146002E-2</v>
      </c>
      <c r="AD207" s="17">
        <v>0</v>
      </c>
      <c r="AE207" s="17"/>
      <c r="AF207" s="17">
        <v>1.73299535657153E-2</v>
      </c>
      <c r="AG207" s="17">
        <v>2.6322386762090401E-2</v>
      </c>
      <c r="AH207" s="17">
        <v>3.9698743922476701E-2</v>
      </c>
      <c r="AI207" s="17">
        <v>3.1791832486430603E-2</v>
      </c>
      <c r="AJ207" s="17">
        <v>3.1643372835767701E-2</v>
      </c>
      <c r="AK207" s="17">
        <v>1.8949825741660899E-2</v>
      </c>
      <c r="AL207" s="17"/>
      <c r="AM207" s="17">
        <v>4.5746080726736998E-2</v>
      </c>
      <c r="AN207" s="17">
        <v>2.7447153894668799E-2</v>
      </c>
      <c r="AO207" s="17">
        <v>1.7005289249717202E-2</v>
      </c>
      <c r="AP207" s="17">
        <v>8.4237059857226407E-3</v>
      </c>
      <c r="AQ207" s="17">
        <v>0</v>
      </c>
      <c r="AR207" s="17"/>
      <c r="AS207" s="17">
        <v>2.1638063978432601E-2</v>
      </c>
      <c r="AT207" s="17">
        <v>3.0999639427796301E-2</v>
      </c>
      <c r="AU207" s="17"/>
      <c r="AV207" s="17">
        <v>2.17885344495744E-2</v>
      </c>
      <c r="AW207" s="17">
        <v>2.7211102222697198E-2</v>
      </c>
      <c r="AX207" s="17"/>
      <c r="AY207" s="17">
        <v>4.66965213801179E-2</v>
      </c>
      <c r="AZ207" s="17">
        <v>2.0010548104519899E-2</v>
      </c>
      <c r="BA207" s="17">
        <v>1.5910741052045999E-2</v>
      </c>
      <c r="BB207" s="17"/>
      <c r="BC207" s="17">
        <v>3.1841360216311003E-2</v>
      </c>
      <c r="BD207" s="17">
        <v>1.3271649101913899E-2</v>
      </c>
      <c r="BE207" s="17">
        <v>2.7031502567958301E-2</v>
      </c>
      <c r="BF207" s="17"/>
      <c r="BG207" s="17">
        <v>2.6387339168810999E-2</v>
      </c>
      <c r="BH207" s="17">
        <v>2.4029121307086999E-2</v>
      </c>
      <c r="BI207" s="17"/>
      <c r="BJ207" s="17">
        <v>1.88118644246929E-2</v>
      </c>
      <c r="BK207" s="17">
        <v>2.7839598992156898E-2</v>
      </c>
      <c r="BL207" s="17"/>
      <c r="BM207" s="17">
        <v>2.0284364751219901E-2</v>
      </c>
      <c r="BN207" s="17">
        <v>3.1222555848049501E-2</v>
      </c>
      <c r="BO207" s="17">
        <v>1.8500261687221801E-2</v>
      </c>
      <c r="BP207" s="17">
        <v>0.10024026660279001</v>
      </c>
      <c r="BQ207" s="17">
        <v>3.8427455822510601E-2</v>
      </c>
      <c r="BR207" s="17">
        <v>2.09542398665667E-2</v>
      </c>
      <c r="BS207" s="17">
        <v>2.9854813493158099E-2</v>
      </c>
      <c r="BT207" s="17"/>
      <c r="BU207" s="17">
        <v>2.37451639622435E-2</v>
      </c>
      <c r="BV207" s="17">
        <v>1.86754911080384E-2</v>
      </c>
      <c r="BW207" s="17"/>
      <c r="BX207" s="17">
        <v>3.11466545273415E-2</v>
      </c>
      <c r="BY207" s="17">
        <v>1.64271327849702E-2</v>
      </c>
      <c r="BZ207" s="17">
        <v>8.5842202516555298E-3</v>
      </c>
      <c r="CA207" s="17">
        <v>1.4318571156471E-2</v>
      </c>
    </row>
    <row r="208" spans="2:79" x14ac:dyDescent="0.3">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row>
    <row r="209" spans="2:79" x14ac:dyDescent="0.3">
      <c r="B209" s="6" t="s">
        <v>202</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row>
    <row r="210" spans="2:79" x14ac:dyDescent="0.3">
      <c r="B210" s="24" t="s">
        <v>98</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row>
    <row r="211" spans="2:79" x14ac:dyDescent="0.3">
      <c r="B211" t="s">
        <v>193</v>
      </c>
      <c r="C211" s="17">
        <v>0.30599162082236098</v>
      </c>
      <c r="D211" s="17">
        <v>0.287329364326184</v>
      </c>
      <c r="E211" s="17">
        <v>0.32459991628464602</v>
      </c>
      <c r="F211" s="17"/>
      <c r="G211" s="17">
        <v>0.36527612578735102</v>
      </c>
      <c r="H211" s="17">
        <v>0.37398182879747399</v>
      </c>
      <c r="I211" s="17">
        <v>0.29596143076368198</v>
      </c>
      <c r="J211" s="17">
        <v>0.31873528509902099</v>
      </c>
      <c r="K211" s="17">
        <v>0.27971371302056303</v>
      </c>
      <c r="L211" s="17">
        <v>0.226986021853509</v>
      </c>
      <c r="M211" s="17"/>
      <c r="N211" s="17">
        <v>0.320149838777327</v>
      </c>
      <c r="O211" s="17">
        <v>0.30149893365445801</v>
      </c>
      <c r="P211" s="17">
        <v>0.28135921291702098</v>
      </c>
      <c r="Q211" s="17">
        <v>0.31980526010668697</v>
      </c>
      <c r="R211" s="17"/>
      <c r="S211" s="17">
        <v>0.35442790085492698</v>
      </c>
      <c r="T211" s="17">
        <v>0.30292423194181201</v>
      </c>
      <c r="U211" s="17">
        <v>0.35369017550955201</v>
      </c>
      <c r="V211" s="17">
        <v>0.26737626653347701</v>
      </c>
      <c r="W211" s="17">
        <v>0.24019346069542599</v>
      </c>
      <c r="X211" s="17">
        <v>0.33711701172677999</v>
      </c>
      <c r="Y211" s="17">
        <v>0.30131345089552197</v>
      </c>
      <c r="Z211" s="17">
        <v>0.23893224550368999</v>
      </c>
      <c r="AA211" s="17">
        <v>0.33770575497025301</v>
      </c>
      <c r="AB211" s="17">
        <v>0.28485067509638801</v>
      </c>
      <c r="AC211" s="17">
        <v>0.23654471393412399</v>
      </c>
      <c r="AD211" s="17">
        <v>0.307559296139715</v>
      </c>
      <c r="AE211" s="17"/>
      <c r="AF211" s="17">
        <v>0.37131392570606903</v>
      </c>
      <c r="AG211" s="17">
        <v>0.30517157923280103</v>
      </c>
      <c r="AH211" s="17">
        <v>0.25771460760700299</v>
      </c>
      <c r="AI211" s="17">
        <v>0.25668855179222899</v>
      </c>
      <c r="AJ211" s="17">
        <v>0.301495951977789</v>
      </c>
      <c r="AK211" s="17">
        <v>0.30576735327649002</v>
      </c>
      <c r="AL211" s="17"/>
      <c r="AM211" s="17">
        <v>0.238170674943748</v>
      </c>
      <c r="AN211" s="17">
        <v>0.29709239585945002</v>
      </c>
      <c r="AO211" s="17">
        <v>0.35758728384611299</v>
      </c>
      <c r="AP211" s="17">
        <v>0.36421560220278898</v>
      </c>
      <c r="AQ211" s="17">
        <v>0.375212312168484</v>
      </c>
      <c r="AR211" s="17"/>
      <c r="AS211" s="17">
        <v>0.32753584483974502</v>
      </c>
      <c r="AT211" s="17">
        <v>0.32889612197665902</v>
      </c>
      <c r="AU211" s="17"/>
      <c r="AV211" s="17">
        <v>0.30714784069885398</v>
      </c>
      <c r="AW211" s="17">
        <v>0.32502909112050599</v>
      </c>
      <c r="AX211" s="17"/>
      <c r="AY211" s="17">
        <v>0.370863000536725</v>
      </c>
      <c r="AZ211" s="17">
        <v>0.28049697718475902</v>
      </c>
      <c r="BA211" s="17">
        <v>0.28142318904907898</v>
      </c>
      <c r="BB211" s="17"/>
      <c r="BC211" s="17">
        <v>0.30681097395366802</v>
      </c>
      <c r="BD211" s="17">
        <v>0.31443889086356502</v>
      </c>
      <c r="BE211" s="17">
        <v>0.28672870060328498</v>
      </c>
      <c r="BF211" s="17"/>
      <c r="BG211" s="17">
        <v>0.33610835942192202</v>
      </c>
      <c r="BH211" s="17">
        <v>0.29867615357341498</v>
      </c>
      <c r="BI211" s="17"/>
      <c r="BJ211" s="17">
        <v>0.34361474112117102</v>
      </c>
      <c r="BK211" s="17">
        <v>0.29586307823272401</v>
      </c>
      <c r="BL211" s="17"/>
      <c r="BM211" s="17">
        <v>0.337787217182767</v>
      </c>
      <c r="BN211" s="17">
        <v>0.30215782666629798</v>
      </c>
      <c r="BO211" s="17">
        <v>0.36009008332880199</v>
      </c>
      <c r="BP211" s="17">
        <v>0.31154115774485902</v>
      </c>
      <c r="BQ211" s="17">
        <v>0.34514890158564798</v>
      </c>
      <c r="BR211" s="17">
        <v>0.23152089171918999</v>
      </c>
      <c r="BS211" s="17">
        <v>0.26844843488346298</v>
      </c>
      <c r="BT211" s="17"/>
      <c r="BU211" s="17">
        <v>0.34764943149052302</v>
      </c>
      <c r="BV211" s="17">
        <v>0.44198976381178701</v>
      </c>
      <c r="BW211" s="17"/>
      <c r="BX211" s="17">
        <v>0.36692657982884402</v>
      </c>
      <c r="BY211" s="17">
        <v>0.307460516620158</v>
      </c>
      <c r="BZ211" s="17">
        <v>0.34472548875411502</v>
      </c>
      <c r="CA211" s="17">
        <v>0.28128530218229197</v>
      </c>
    </row>
    <row r="212" spans="2:79" x14ac:dyDescent="0.3">
      <c r="B212" t="s">
        <v>194</v>
      </c>
      <c r="C212" s="17">
        <v>0.420818775504881</v>
      </c>
      <c r="D212" s="17">
        <v>0.423490620046022</v>
      </c>
      <c r="E212" s="17">
        <v>0.41832782240979299</v>
      </c>
      <c r="F212" s="17"/>
      <c r="G212" s="17">
        <v>0.38725926193518601</v>
      </c>
      <c r="H212" s="17">
        <v>0.41920270924154102</v>
      </c>
      <c r="I212" s="17">
        <v>0.42650500828385202</v>
      </c>
      <c r="J212" s="17">
        <v>0.42796863097483401</v>
      </c>
      <c r="K212" s="17">
        <v>0.40421842361176202</v>
      </c>
      <c r="L212" s="17">
        <v>0.44515299285125198</v>
      </c>
      <c r="M212" s="17"/>
      <c r="N212" s="17">
        <v>0.45210283438594301</v>
      </c>
      <c r="O212" s="17">
        <v>0.45464395307816202</v>
      </c>
      <c r="P212" s="17">
        <v>0.39765740696846702</v>
      </c>
      <c r="Q212" s="17">
        <v>0.366958759508136</v>
      </c>
      <c r="R212" s="17"/>
      <c r="S212" s="17">
        <v>0.41092818519427898</v>
      </c>
      <c r="T212" s="17">
        <v>0.43329625412977901</v>
      </c>
      <c r="U212" s="17">
        <v>0.37460785773760102</v>
      </c>
      <c r="V212" s="17">
        <v>0.377599411762023</v>
      </c>
      <c r="W212" s="17">
        <v>0.44583607066769898</v>
      </c>
      <c r="X212" s="17">
        <v>0.40233261988885899</v>
      </c>
      <c r="Y212" s="17">
        <v>0.440935668008336</v>
      </c>
      <c r="Z212" s="17">
        <v>0.48709693122845499</v>
      </c>
      <c r="AA212" s="17">
        <v>0.42176510777853499</v>
      </c>
      <c r="AB212" s="17">
        <v>0.42483467618555198</v>
      </c>
      <c r="AC212" s="17">
        <v>0.47497620545351299</v>
      </c>
      <c r="AD212" s="17">
        <v>0.41510141817790702</v>
      </c>
      <c r="AE212" s="17"/>
      <c r="AF212" s="17">
        <v>0.38894023791597498</v>
      </c>
      <c r="AG212" s="17">
        <v>0.444960570058132</v>
      </c>
      <c r="AH212" s="17">
        <v>0.43256011051208298</v>
      </c>
      <c r="AI212" s="17">
        <v>0.42337644050343698</v>
      </c>
      <c r="AJ212" s="17">
        <v>0.40950172012089397</v>
      </c>
      <c r="AK212" s="17">
        <v>0.43035334257604102</v>
      </c>
      <c r="AL212" s="17"/>
      <c r="AM212" s="17">
        <v>0.43777213264669901</v>
      </c>
      <c r="AN212" s="17">
        <v>0.41580525484841901</v>
      </c>
      <c r="AO212" s="17">
        <v>0.42501244023961599</v>
      </c>
      <c r="AP212" s="17">
        <v>0.44941653175079099</v>
      </c>
      <c r="AQ212" s="17">
        <v>0.318501694708274</v>
      </c>
      <c r="AR212" s="17"/>
      <c r="AS212" s="17">
        <v>0.42672714222512498</v>
      </c>
      <c r="AT212" s="17">
        <v>0.36418349598822503</v>
      </c>
      <c r="AU212" s="17"/>
      <c r="AV212" s="17">
        <v>0.43797833565786198</v>
      </c>
      <c r="AW212" s="17">
        <v>0.37516671388345002</v>
      </c>
      <c r="AX212" s="17"/>
      <c r="AY212" s="17">
        <v>0.36377837233266502</v>
      </c>
      <c r="AZ212" s="17">
        <v>0.442968549392037</v>
      </c>
      <c r="BA212" s="17">
        <v>0.43644263973715403</v>
      </c>
      <c r="BB212" s="17"/>
      <c r="BC212" s="17">
        <v>0.41852644486152202</v>
      </c>
      <c r="BD212" s="17">
        <v>0.40565653372893001</v>
      </c>
      <c r="BE212" s="17">
        <v>0.44872049651513002</v>
      </c>
      <c r="BF212" s="17"/>
      <c r="BG212" s="17">
        <v>0.38407159200645502</v>
      </c>
      <c r="BH212" s="17">
        <v>0.43627455471725801</v>
      </c>
      <c r="BI212" s="17"/>
      <c r="BJ212" s="17">
        <v>0.42914873718873098</v>
      </c>
      <c r="BK212" s="17">
        <v>0.41868421289643099</v>
      </c>
      <c r="BL212" s="17"/>
      <c r="BM212" s="17">
        <v>0.42122746800932698</v>
      </c>
      <c r="BN212" s="17">
        <v>0.42607283337347102</v>
      </c>
      <c r="BO212" s="17">
        <v>0.31161405841892298</v>
      </c>
      <c r="BP212" s="17">
        <v>0.34084654073145998</v>
      </c>
      <c r="BQ212" s="17">
        <v>0.48387796272438199</v>
      </c>
      <c r="BR212" s="17">
        <v>0.43542388742839799</v>
      </c>
      <c r="BS212" s="17">
        <v>0.45544647891137202</v>
      </c>
      <c r="BT212" s="17"/>
      <c r="BU212" s="17">
        <v>0.39477900386523601</v>
      </c>
      <c r="BV212" s="17">
        <v>0.40830932528018898</v>
      </c>
      <c r="BW212" s="17"/>
      <c r="BX212" s="17">
        <v>0.39798700604380299</v>
      </c>
      <c r="BY212" s="17">
        <v>0.394232445862712</v>
      </c>
      <c r="BZ212" s="17">
        <v>0.43966627832321697</v>
      </c>
      <c r="CA212" s="17">
        <v>0.45559381678802902</v>
      </c>
    </row>
    <row r="213" spans="2:79" x14ac:dyDescent="0.3">
      <c r="B213" t="s">
        <v>195</v>
      </c>
      <c r="C213" s="17">
        <v>0.201111041465454</v>
      </c>
      <c r="D213" s="17">
        <v>0.21048607339785699</v>
      </c>
      <c r="E213" s="17">
        <v>0.191988971323137</v>
      </c>
      <c r="F213" s="17"/>
      <c r="G213" s="17">
        <v>0.19443967922063601</v>
      </c>
      <c r="H213" s="17">
        <v>0.14607569281716901</v>
      </c>
      <c r="I213" s="17">
        <v>0.18854117075978699</v>
      </c>
      <c r="J213" s="17">
        <v>0.188240885366348</v>
      </c>
      <c r="K213" s="17">
        <v>0.213831843852439</v>
      </c>
      <c r="L213" s="17">
        <v>0.26221714082820302</v>
      </c>
      <c r="M213" s="17"/>
      <c r="N213" s="17">
        <v>0.193284705926282</v>
      </c>
      <c r="O213" s="17">
        <v>0.16896922125204</v>
      </c>
      <c r="P213" s="17">
        <v>0.24809122441947801</v>
      </c>
      <c r="Q213" s="17">
        <v>0.203833278590865</v>
      </c>
      <c r="R213" s="17"/>
      <c r="S213" s="17">
        <v>0.179121216443138</v>
      </c>
      <c r="T213" s="17">
        <v>0.18057313063705399</v>
      </c>
      <c r="U213" s="17">
        <v>0.224563604958189</v>
      </c>
      <c r="V213" s="17">
        <v>0.27177219784989298</v>
      </c>
      <c r="W213" s="17">
        <v>0.20218592069744201</v>
      </c>
      <c r="X213" s="17">
        <v>0.190038224650388</v>
      </c>
      <c r="Y213" s="17">
        <v>0.18326256868528301</v>
      </c>
      <c r="Z213" s="17">
        <v>0.194613042235111</v>
      </c>
      <c r="AA213" s="17">
        <v>0.180959484675939</v>
      </c>
      <c r="AB213" s="17">
        <v>0.21635022212202401</v>
      </c>
      <c r="AC213" s="17">
        <v>0.2135566726674</v>
      </c>
      <c r="AD213" s="17">
        <v>0.21206890702351</v>
      </c>
      <c r="AE213" s="17"/>
      <c r="AF213" s="17">
        <v>0.18034605390553701</v>
      </c>
      <c r="AG213" s="17">
        <v>0.180414607026535</v>
      </c>
      <c r="AH213" s="17">
        <v>0.23714423629075601</v>
      </c>
      <c r="AI213" s="17">
        <v>0.230901662630212</v>
      </c>
      <c r="AJ213" s="17">
        <v>0.20964418505219101</v>
      </c>
      <c r="AK213" s="17">
        <v>0.19340950089770401</v>
      </c>
      <c r="AL213" s="17"/>
      <c r="AM213" s="17">
        <v>0.22606829158680999</v>
      </c>
      <c r="AN213" s="17">
        <v>0.228987158736431</v>
      </c>
      <c r="AO213" s="17">
        <v>0.162015501533775</v>
      </c>
      <c r="AP213" s="17">
        <v>0.153781847826227</v>
      </c>
      <c r="AQ213" s="17">
        <v>0.262818865687169</v>
      </c>
      <c r="AR213" s="17"/>
      <c r="AS213" s="17">
        <v>0.18377761807121901</v>
      </c>
      <c r="AT213" s="17">
        <v>0.213358653479224</v>
      </c>
      <c r="AU213" s="17"/>
      <c r="AV213" s="17">
        <v>0.189629908314178</v>
      </c>
      <c r="AW213" s="17">
        <v>0.21982527275257199</v>
      </c>
      <c r="AX213" s="17"/>
      <c r="AY213" s="17">
        <v>0.18157935252235299</v>
      </c>
      <c r="AZ213" s="17">
        <v>0.21181619487078099</v>
      </c>
      <c r="BA213" s="17">
        <v>0.19308398407590499</v>
      </c>
      <c r="BB213" s="17"/>
      <c r="BC213" s="17">
        <v>0.20262374250992099</v>
      </c>
      <c r="BD213" s="17">
        <v>0.205621939511901</v>
      </c>
      <c r="BE213" s="17">
        <v>0.192330452388838</v>
      </c>
      <c r="BF213" s="17"/>
      <c r="BG213" s="17">
        <v>0.199587189495392</v>
      </c>
      <c r="BH213" s="17">
        <v>0.200237520344138</v>
      </c>
      <c r="BI213" s="17"/>
      <c r="BJ213" s="17">
        <v>0.17991659094677001</v>
      </c>
      <c r="BK213" s="17">
        <v>0.20858797900305601</v>
      </c>
      <c r="BL213" s="17"/>
      <c r="BM213" s="17">
        <v>0.17334780467271299</v>
      </c>
      <c r="BN213" s="17">
        <v>0.20597201903580301</v>
      </c>
      <c r="BO213" s="17">
        <v>0.28002798908362198</v>
      </c>
      <c r="BP213" s="17">
        <v>0.186065029988259</v>
      </c>
      <c r="BQ213" s="17">
        <v>0.152607914477769</v>
      </c>
      <c r="BR213" s="17">
        <v>0.25362038740047799</v>
      </c>
      <c r="BS213" s="17">
        <v>0.190915555821417</v>
      </c>
      <c r="BT213" s="17"/>
      <c r="BU213" s="17">
        <v>0.19396484634272801</v>
      </c>
      <c r="BV213" s="17">
        <v>0.105799917954134</v>
      </c>
      <c r="BW213" s="17"/>
      <c r="BX213" s="17">
        <v>0.16759941084435001</v>
      </c>
      <c r="BY213" s="17">
        <v>0.22165711493659199</v>
      </c>
      <c r="BZ213" s="17">
        <v>0.17556291932308399</v>
      </c>
      <c r="CA213" s="17">
        <v>0.20896377506828701</v>
      </c>
    </row>
    <row r="214" spans="2:79" x14ac:dyDescent="0.3">
      <c r="B214" t="s">
        <v>196</v>
      </c>
      <c r="C214" s="17">
        <v>4.84806618909688E-2</v>
      </c>
      <c r="D214" s="17">
        <v>5.97718001440403E-2</v>
      </c>
      <c r="E214" s="17">
        <v>3.6808441604547597E-2</v>
      </c>
      <c r="F214" s="17"/>
      <c r="G214" s="17">
        <v>3.8994792756589298E-2</v>
      </c>
      <c r="H214" s="17">
        <v>3.7349789799377399E-2</v>
      </c>
      <c r="I214" s="17">
        <v>5.1324355545035297E-2</v>
      </c>
      <c r="J214" s="17">
        <v>4.1045868667055403E-2</v>
      </c>
      <c r="K214" s="17">
        <v>7.8154407228395104E-2</v>
      </c>
      <c r="L214" s="17">
        <v>4.75952950972056E-2</v>
      </c>
      <c r="M214" s="17"/>
      <c r="N214" s="17">
        <v>1.5348541871472599E-2</v>
      </c>
      <c r="O214" s="17">
        <v>5.63101992045855E-2</v>
      </c>
      <c r="P214" s="17">
        <v>5.7887985325990599E-2</v>
      </c>
      <c r="Q214" s="17">
        <v>6.7517656357370198E-2</v>
      </c>
      <c r="R214" s="17"/>
      <c r="S214" s="17">
        <v>4.1580067544437299E-2</v>
      </c>
      <c r="T214" s="17">
        <v>5.1441909117372502E-2</v>
      </c>
      <c r="U214" s="17">
        <v>2.80810285352311E-2</v>
      </c>
      <c r="V214" s="17">
        <v>6.0502814250131098E-2</v>
      </c>
      <c r="W214" s="17">
        <v>9.2518785829266398E-2</v>
      </c>
      <c r="X214" s="17">
        <v>4.7985271952732202E-2</v>
      </c>
      <c r="Y214" s="17">
        <v>5.1425772033646198E-2</v>
      </c>
      <c r="Z214" s="17">
        <v>6.7354640101304597E-2</v>
      </c>
      <c r="AA214" s="17">
        <v>3.01182651441739E-2</v>
      </c>
      <c r="AB214" s="17">
        <v>3.6543921616983797E-2</v>
      </c>
      <c r="AC214" s="17">
        <v>4.2366135363183899E-2</v>
      </c>
      <c r="AD214" s="17">
        <v>6.5270378658867603E-2</v>
      </c>
      <c r="AE214" s="17"/>
      <c r="AF214" s="17">
        <v>4.1125853825059601E-2</v>
      </c>
      <c r="AG214" s="17">
        <v>4.8041238096328202E-2</v>
      </c>
      <c r="AH214" s="17">
        <v>4.0525787562680701E-2</v>
      </c>
      <c r="AI214" s="17">
        <v>6.2094785711887299E-2</v>
      </c>
      <c r="AJ214" s="17">
        <v>5.2072937626563398E-2</v>
      </c>
      <c r="AK214" s="17">
        <v>5.1519977508104303E-2</v>
      </c>
      <c r="AL214" s="17"/>
      <c r="AM214" s="17">
        <v>6.0457616451626298E-2</v>
      </c>
      <c r="AN214" s="17">
        <v>3.8055909525420199E-2</v>
      </c>
      <c r="AO214" s="17">
        <v>3.37353600340798E-2</v>
      </c>
      <c r="AP214" s="17">
        <v>2.4685187695494899E-2</v>
      </c>
      <c r="AQ214" s="17">
        <v>4.3467127436073102E-2</v>
      </c>
      <c r="AR214" s="17"/>
      <c r="AS214" s="17">
        <v>4.1675245190506603E-2</v>
      </c>
      <c r="AT214" s="17">
        <v>7.8615908684700697E-2</v>
      </c>
      <c r="AU214" s="17"/>
      <c r="AV214" s="17">
        <v>4.3922796999831697E-2</v>
      </c>
      <c r="AW214" s="17">
        <v>6.5838456526448097E-2</v>
      </c>
      <c r="AX214" s="17"/>
      <c r="AY214" s="17">
        <v>4.7493311006706798E-2</v>
      </c>
      <c r="AZ214" s="17">
        <v>4.8338861825860502E-2</v>
      </c>
      <c r="BA214" s="17">
        <v>5.66236840124636E-2</v>
      </c>
      <c r="BB214" s="17"/>
      <c r="BC214" s="17">
        <v>4.5015512913313203E-2</v>
      </c>
      <c r="BD214" s="17">
        <v>5.60936428522135E-2</v>
      </c>
      <c r="BE214" s="17">
        <v>5.1447284402454198E-2</v>
      </c>
      <c r="BF214" s="17"/>
      <c r="BG214" s="17">
        <v>5.5571246427832101E-2</v>
      </c>
      <c r="BH214" s="17">
        <v>4.3798839261461997E-2</v>
      </c>
      <c r="BI214" s="17"/>
      <c r="BJ214" s="17">
        <v>3.2563902554960299E-2</v>
      </c>
      <c r="BK214" s="17">
        <v>5.17519853916713E-2</v>
      </c>
      <c r="BL214" s="17"/>
      <c r="BM214" s="17">
        <v>4.8167437800749897E-2</v>
      </c>
      <c r="BN214" s="17">
        <v>3.1716647504046701E-2</v>
      </c>
      <c r="BO214" s="17">
        <v>3.9256357570724501E-2</v>
      </c>
      <c r="BP214" s="17">
        <v>9.0535459025521306E-2</v>
      </c>
      <c r="BQ214" s="17">
        <v>1.83652212122003E-2</v>
      </c>
      <c r="BR214" s="17">
        <v>5.6034786988893699E-2</v>
      </c>
      <c r="BS214" s="17">
        <v>6.3405127897451993E-2</v>
      </c>
      <c r="BT214" s="17"/>
      <c r="BU214" s="17">
        <v>3.9861554339269203E-2</v>
      </c>
      <c r="BV214" s="17">
        <v>3.0429169505349601E-2</v>
      </c>
      <c r="BW214" s="17"/>
      <c r="BX214" s="17">
        <v>4.7037486359963701E-2</v>
      </c>
      <c r="BY214" s="17">
        <v>6.3350122774998102E-2</v>
      </c>
      <c r="BZ214" s="17">
        <v>2.60790237199152E-2</v>
      </c>
      <c r="CA214" s="17">
        <v>4.3000409951833601E-2</v>
      </c>
    </row>
    <row r="215" spans="2:79" x14ac:dyDescent="0.3">
      <c r="B215" t="s">
        <v>101</v>
      </c>
      <c r="C215" s="17">
        <v>2.3597900316335001E-2</v>
      </c>
      <c r="D215" s="17">
        <v>1.8922142085896099E-2</v>
      </c>
      <c r="E215" s="17">
        <v>2.82748483778767E-2</v>
      </c>
      <c r="F215" s="17"/>
      <c r="G215" s="17">
        <v>1.40301403002373E-2</v>
      </c>
      <c r="H215" s="17">
        <v>2.33899793444384E-2</v>
      </c>
      <c r="I215" s="17">
        <v>3.7668034647643497E-2</v>
      </c>
      <c r="J215" s="17">
        <v>2.40093298927418E-2</v>
      </c>
      <c r="K215" s="17">
        <v>2.40816122868403E-2</v>
      </c>
      <c r="L215" s="17">
        <v>1.8048549369830202E-2</v>
      </c>
      <c r="M215" s="17"/>
      <c r="N215" s="17">
        <v>1.9114079038974899E-2</v>
      </c>
      <c r="O215" s="17">
        <v>1.8577692810755098E-2</v>
      </c>
      <c r="P215" s="17">
        <v>1.5004170369042899E-2</v>
      </c>
      <c r="Q215" s="17">
        <v>4.1885045436942298E-2</v>
      </c>
      <c r="R215" s="17"/>
      <c r="S215" s="17">
        <v>1.39426299632189E-2</v>
      </c>
      <c r="T215" s="17">
        <v>3.1764474173982801E-2</v>
      </c>
      <c r="U215" s="17">
        <v>1.9057333259427101E-2</v>
      </c>
      <c r="V215" s="17">
        <v>2.2749309604475701E-2</v>
      </c>
      <c r="W215" s="17">
        <v>1.9265762110166701E-2</v>
      </c>
      <c r="X215" s="17">
        <v>2.2526871781240999E-2</v>
      </c>
      <c r="Y215" s="17">
        <v>2.3062540377212198E-2</v>
      </c>
      <c r="Z215" s="17">
        <v>1.20031409314394E-2</v>
      </c>
      <c r="AA215" s="17">
        <v>2.9451387431099599E-2</v>
      </c>
      <c r="AB215" s="17">
        <v>3.7420504979051097E-2</v>
      </c>
      <c r="AC215" s="17">
        <v>3.2556272581778803E-2</v>
      </c>
      <c r="AD215" s="17">
        <v>0</v>
      </c>
      <c r="AE215" s="17"/>
      <c r="AF215" s="17">
        <v>1.8273928647359602E-2</v>
      </c>
      <c r="AG215" s="17">
        <v>2.14120055862034E-2</v>
      </c>
      <c r="AH215" s="17">
        <v>3.2055258027478099E-2</v>
      </c>
      <c r="AI215" s="17">
        <v>2.69385593622351E-2</v>
      </c>
      <c r="AJ215" s="17">
        <v>2.7285205222562701E-2</v>
      </c>
      <c r="AK215" s="17">
        <v>1.8949825741660899E-2</v>
      </c>
      <c r="AL215" s="17"/>
      <c r="AM215" s="17">
        <v>3.75312843711164E-2</v>
      </c>
      <c r="AN215" s="17">
        <v>2.00592810302807E-2</v>
      </c>
      <c r="AO215" s="17">
        <v>2.1649414346416599E-2</v>
      </c>
      <c r="AP215" s="17">
        <v>7.9008305246990491E-3</v>
      </c>
      <c r="AQ215" s="17">
        <v>0</v>
      </c>
      <c r="AR215" s="17"/>
      <c r="AS215" s="17">
        <v>2.02841496734044E-2</v>
      </c>
      <c r="AT215" s="17">
        <v>1.49458198711913E-2</v>
      </c>
      <c r="AU215" s="17"/>
      <c r="AV215" s="17">
        <v>2.1321118329274299E-2</v>
      </c>
      <c r="AW215" s="17">
        <v>1.41404657170239E-2</v>
      </c>
      <c r="AX215" s="17"/>
      <c r="AY215" s="17">
        <v>3.6285963601549898E-2</v>
      </c>
      <c r="AZ215" s="17">
        <v>1.6379416726563401E-2</v>
      </c>
      <c r="BA215" s="17">
        <v>3.2426503125398902E-2</v>
      </c>
      <c r="BB215" s="17"/>
      <c r="BC215" s="17">
        <v>2.7023325761575599E-2</v>
      </c>
      <c r="BD215" s="17">
        <v>1.8188993043390701E-2</v>
      </c>
      <c r="BE215" s="17">
        <v>2.07730660902932E-2</v>
      </c>
      <c r="BF215" s="17"/>
      <c r="BG215" s="17">
        <v>2.46616126483989E-2</v>
      </c>
      <c r="BH215" s="17">
        <v>2.1012932103726401E-2</v>
      </c>
      <c r="BI215" s="17"/>
      <c r="BJ215" s="17">
        <v>1.4756028188367101E-2</v>
      </c>
      <c r="BK215" s="17">
        <v>2.51127444761182E-2</v>
      </c>
      <c r="BL215" s="17"/>
      <c r="BM215" s="17">
        <v>1.9470072334443301E-2</v>
      </c>
      <c r="BN215" s="17">
        <v>3.4080673420381798E-2</v>
      </c>
      <c r="BO215" s="17">
        <v>9.0115115979280402E-3</v>
      </c>
      <c r="BP215" s="17">
        <v>7.1011812509901198E-2</v>
      </c>
      <c r="BQ215" s="17">
        <v>0</v>
      </c>
      <c r="BR215" s="17">
        <v>2.3400046463040301E-2</v>
      </c>
      <c r="BS215" s="17">
        <v>2.1784402486296001E-2</v>
      </c>
      <c r="BT215" s="17"/>
      <c r="BU215" s="17">
        <v>2.37451639622435E-2</v>
      </c>
      <c r="BV215" s="17">
        <v>1.34718234485396E-2</v>
      </c>
      <c r="BW215" s="17"/>
      <c r="BX215" s="17">
        <v>2.0449516923039701E-2</v>
      </c>
      <c r="BY215" s="17">
        <v>1.32997998055403E-2</v>
      </c>
      <c r="BZ215" s="17">
        <v>1.39662898796691E-2</v>
      </c>
      <c r="CA215" s="17">
        <v>1.1156696009558599E-2</v>
      </c>
    </row>
    <row r="216" spans="2:79" x14ac:dyDescent="0.3">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row>
    <row r="217" spans="2:79" x14ac:dyDescent="0.3">
      <c r="B217" s="6" t="s">
        <v>203</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row>
    <row r="218" spans="2:79" x14ac:dyDescent="0.3">
      <c r="B218" s="24" t="s">
        <v>98</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row>
    <row r="219" spans="2:79" x14ac:dyDescent="0.3">
      <c r="B219" t="s">
        <v>193</v>
      </c>
      <c r="C219" s="17">
        <v>0.103657749637736</v>
      </c>
      <c r="D219" s="17">
        <v>0.10348840550166</v>
      </c>
      <c r="E219" s="17">
        <v>0.10433340071538701</v>
      </c>
      <c r="F219" s="17"/>
      <c r="G219" s="17">
        <v>8.7662481742074597E-2</v>
      </c>
      <c r="H219" s="17">
        <v>0.21185948962732101</v>
      </c>
      <c r="I219" s="17">
        <v>0.14796784158409501</v>
      </c>
      <c r="J219" s="17">
        <v>9.5573571155598294E-2</v>
      </c>
      <c r="K219" s="17">
        <v>6.3280831388594402E-2</v>
      </c>
      <c r="L219" s="17">
        <v>2.4255382245667399E-2</v>
      </c>
      <c r="M219" s="17"/>
      <c r="N219" s="17">
        <v>0.122890464585781</v>
      </c>
      <c r="O219" s="17">
        <v>0.10285481816532201</v>
      </c>
      <c r="P219" s="17">
        <v>0.10247565722915999</v>
      </c>
      <c r="Q219" s="17">
        <v>8.7666637692807206E-2</v>
      </c>
      <c r="R219" s="17"/>
      <c r="S219" s="17">
        <v>0.14866362393764501</v>
      </c>
      <c r="T219" s="17">
        <v>0.107202101393222</v>
      </c>
      <c r="U219" s="17">
        <v>5.92861165819943E-2</v>
      </c>
      <c r="V219" s="17">
        <v>9.4563445482010303E-2</v>
      </c>
      <c r="W219" s="17">
        <v>8.0220665842208994E-2</v>
      </c>
      <c r="X219" s="17">
        <v>0.15593328785711599</v>
      </c>
      <c r="Y219" s="17">
        <v>9.4401526298428198E-2</v>
      </c>
      <c r="Z219" s="17">
        <v>8.6865325430665996E-2</v>
      </c>
      <c r="AA219" s="17">
        <v>7.6251402721130193E-2</v>
      </c>
      <c r="AB219" s="17">
        <v>9.0538836655348301E-2</v>
      </c>
      <c r="AC219" s="17">
        <v>7.46358496778224E-2</v>
      </c>
      <c r="AD219" s="17">
        <v>0.15796251594785399</v>
      </c>
      <c r="AE219" s="17"/>
      <c r="AF219" s="17">
        <v>0.18816291525954401</v>
      </c>
      <c r="AG219" s="17">
        <v>7.7675501339535699E-2</v>
      </c>
      <c r="AH219" s="17">
        <v>9.40792290158734E-2</v>
      </c>
      <c r="AI219" s="17">
        <v>5.9645098014640102E-2</v>
      </c>
      <c r="AJ219" s="17">
        <v>6.9050428932455499E-2</v>
      </c>
      <c r="AK219" s="17">
        <v>9.6126905637586899E-2</v>
      </c>
      <c r="AL219" s="17"/>
      <c r="AM219" s="17">
        <v>5.9027630800892399E-2</v>
      </c>
      <c r="AN219" s="17">
        <v>9.3598462244908101E-2</v>
      </c>
      <c r="AO219" s="17">
        <v>0.12567129221054199</v>
      </c>
      <c r="AP219" s="17">
        <v>0.19318610777092099</v>
      </c>
      <c r="AQ219" s="17">
        <v>0.14892027777241901</v>
      </c>
      <c r="AR219" s="17"/>
      <c r="AS219" s="17">
        <v>0.10947616606834699</v>
      </c>
      <c r="AT219" s="17">
        <v>0.117192765336973</v>
      </c>
      <c r="AU219" s="17"/>
      <c r="AV219" s="17">
        <v>0.113073898886239</v>
      </c>
      <c r="AW219" s="17">
        <v>0.10691752673086</v>
      </c>
      <c r="AX219" s="17"/>
      <c r="AY219" s="17">
        <v>0.117471480918914</v>
      </c>
      <c r="AZ219" s="17">
        <v>9.9519653855662804E-2</v>
      </c>
      <c r="BA219" s="17">
        <v>8.5131076245725495E-2</v>
      </c>
      <c r="BB219" s="17"/>
      <c r="BC219" s="17">
        <v>9.3824228417721298E-2</v>
      </c>
      <c r="BD219" s="17">
        <v>0.102341147059958</v>
      </c>
      <c r="BE219" s="17">
        <v>0.127425727524282</v>
      </c>
      <c r="BF219" s="17"/>
      <c r="BG219" s="17">
        <v>0.102636011462772</v>
      </c>
      <c r="BH219" s="17">
        <v>0.10514993317619301</v>
      </c>
      <c r="BI219" s="17"/>
      <c r="BJ219" s="17">
        <v>0.164541433491498</v>
      </c>
      <c r="BK219" s="17">
        <v>8.4670768031803095E-2</v>
      </c>
      <c r="BL219" s="17"/>
      <c r="BM219" s="17">
        <v>0.15116378182681101</v>
      </c>
      <c r="BN219" s="17">
        <v>0.113429063794764</v>
      </c>
      <c r="BO219" s="17">
        <v>6.73107650571068E-2</v>
      </c>
      <c r="BP219" s="17">
        <v>8.2655257794836595E-2</v>
      </c>
      <c r="BQ219" s="17">
        <v>5.1211431575133998E-2</v>
      </c>
      <c r="BR219" s="17">
        <v>2.0082132329229899E-2</v>
      </c>
      <c r="BS219" s="17">
        <v>0.105629041400957</v>
      </c>
      <c r="BT219" s="17"/>
      <c r="BU219" s="17">
        <v>0.11072993594377201</v>
      </c>
      <c r="BV219" s="17">
        <v>0.221967808840763</v>
      </c>
      <c r="BW219" s="17"/>
      <c r="BX219" s="17">
        <v>0.12815494778924599</v>
      </c>
      <c r="BY219" s="17">
        <v>0.125095650876836</v>
      </c>
      <c r="BZ219" s="17">
        <v>0.13686750796773101</v>
      </c>
      <c r="CA219" s="17">
        <v>0.132946708834837</v>
      </c>
    </row>
    <row r="220" spans="2:79" x14ac:dyDescent="0.3">
      <c r="B220" t="s">
        <v>194</v>
      </c>
      <c r="C220" s="17">
        <v>0.28773292363372999</v>
      </c>
      <c r="D220" s="17">
        <v>0.29633549196276399</v>
      </c>
      <c r="E220" s="17">
        <v>0.27965717284316999</v>
      </c>
      <c r="F220" s="17"/>
      <c r="G220" s="17">
        <v>0.36525262583505502</v>
      </c>
      <c r="H220" s="17">
        <v>0.347719329876091</v>
      </c>
      <c r="I220" s="17">
        <v>0.32192481559604802</v>
      </c>
      <c r="J220" s="17">
        <v>0.26272708446988902</v>
      </c>
      <c r="K220" s="17">
        <v>0.19685477161848899</v>
      </c>
      <c r="L220" s="17">
        <v>0.24110460926357</v>
      </c>
      <c r="M220" s="17"/>
      <c r="N220" s="17">
        <v>0.32952027443776799</v>
      </c>
      <c r="O220" s="17">
        <v>0.28706239251316901</v>
      </c>
      <c r="P220" s="17">
        <v>0.29267792896675399</v>
      </c>
      <c r="Q220" s="17">
        <v>0.24012371417301501</v>
      </c>
      <c r="R220" s="17"/>
      <c r="S220" s="17">
        <v>0.344296098314544</v>
      </c>
      <c r="T220" s="17">
        <v>0.274778971208265</v>
      </c>
      <c r="U220" s="17">
        <v>0.31445485888485197</v>
      </c>
      <c r="V220" s="17">
        <v>0.257037206792257</v>
      </c>
      <c r="W220" s="17">
        <v>0.26900454900503101</v>
      </c>
      <c r="X220" s="17">
        <v>0.247762921711326</v>
      </c>
      <c r="Y220" s="17">
        <v>0.22121188114298301</v>
      </c>
      <c r="Z220" s="17">
        <v>0.23863357838565699</v>
      </c>
      <c r="AA220" s="17">
        <v>0.33407081950936401</v>
      </c>
      <c r="AB220" s="17">
        <v>0.29895646981588098</v>
      </c>
      <c r="AC220" s="17">
        <v>0.29181109325191001</v>
      </c>
      <c r="AD220" s="17">
        <v>0.29722828655851902</v>
      </c>
      <c r="AE220" s="17"/>
      <c r="AF220" s="17">
        <v>0.365339363585932</v>
      </c>
      <c r="AG220" s="17">
        <v>0.25785868720683802</v>
      </c>
      <c r="AH220" s="17">
        <v>0.28263003235600598</v>
      </c>
      <c r="AI220" s="17">
        <v>0.24130631593437901</v>
      </c>
      <c r="AJ220" s="17">
        <v>0.27311592959720898</v>
      </c>
      <c r="AK220" s="17">
        <v>0.280699933136493</v>
      </c>
      <c r="AL220" s="17"/>
      <c r="AM220" s="17">
        <v>0.240735394196883</v>
      </c>
      <c r="AN220" s="17">
        <v>0.248492840882031</v>
      </c>
      <c r="AO220" s="17">
        <v>0.32023999644911499</v>
      </c>
      <c r="AP220" s="17">
        <v>0.36032110652515098</v>
      </c>
      <c r="AQ220" s="17">
        <v>0.453944565710101</v>
      </c>
      <c r="AR220" s="17"/>
      <c r="AS220" s="17">
        <v>0.29497417278434901</v>
      </c>
      <c r="AT220" s="17">
        <v>0.28855683070107702</v>
      </c>
      <c r="AU220" s="17"/>
      <c r="AV220" s="17">
        <v>0.28428005061477002</v>
      </c>
      <c r="AW220" s="17">
        <v>0.32869828670596402</v>
      </c>
      <c r="AX220" s="17"/>
      <c r="AY220" s="17">
        <v>0.320404412339867</v>
      </c>
      <c r="AZ220" s="17">
        <v>0.286020646669917</v>
      </c>
      <c r="BA220" s="17">
        <v>0.19052054616543801</v>
      </c>
      <c r="BB220" s="17"/>
      <c r="BC220" s="17">
        <v>0.29315164269676097</v>
      </c>
      <c r="BD220" s="17">
        <v>0.285584366185272</v>
      </c>
      <c r="BE220" s="17">
        <v>0.26898079221983401</v>
      </c>
      <c r="BF220" s="17"/>
      <c r="BG220" s="17">
        <v>0.29767701842473099</v>
      </c>
      <c r="BH220" s="17">
        <v>0.28553897933461497</v>
      </c>
      <c r="BI220" s="17"/>
      <c r="BJ220" s="17">
        <v>0.34352453894589002</v>
      </c>
      <c r="BK220" s="17">
        <v>0.27068665859105701</v>
      </c>
      <c r="BL220" s="17"/>
      <c r="BM220" s="17">
        <v>0.331440105145627</v>
      </c>
      <c r="BN220" s="17">
        <v>0.27607678705976202</v>
      </c>
      <c r="BO220" s="17">
        <v>0.33019448310634802</v>
      </c>
      <c r="BP220" s="17">
        <v>0.18756919960021901</v>
      </c>
      <c r="BQ220" s="17">
        <v>0.30924898498624498</v>
      </c>
      <c r="BR220" s="17">
        <v>0.217324030503041</v>
      </c>
      <c r="BS220" s="17">
        <v>0.27045589425602701</v>
      </c>
      <c r="BT220" s="17"/>
      <c r="BU220" s="17">
        <v>0.314820076203917</v>
      </c>
      <c r="BV220" s="17">
        <v>0.294351759639503</v>
      </c>
      <c r="BW220" s="17"/>
      <c r="BX220" s="17">
        <v>0.25741100008854301</v>
      </c>
      <c r="BY220" s="17">
        <v>0.25342252920323899</v>
      </c>
      <c r="BZ220" s="17">
        <v>0.35274411509980402</v>
      </c>
      <c r="CA220" s="17">
        <v>0.29840269413667397</v>
      </c>
    </row>
    <row r="221" spans="2:79" x14ac:dyDescent="0.3">
      <c r="B221" t="s">
        <v>195</v>
      </c>
      <c r="C221" s="17">
        <v>0.37188341255681501</v>
      </c>
      <c r="D221" s="17">
        <v>0.37697021044873902</v>
      </c>
      <c r="E221" s="17">
        <v>0.36683402605826798</v>
      </c>
      <c r="F221" s="17"/>
      <c r="G221" s="17">
        <v>0.33762164923626098</v>
      </c>
      <c r="H221" s="17">
        <v>0.28263952578856</v>
      </c>
      <c r="I221" s="17">
        <v>0.31273067064399301</v>
      </c>
      <c r="J221" s="17">
        <v>0.37334641469450702</v>
      </c>
      <c r="K221" s="17">
        <v>0.452642318653592</v>
      </c>
      <c r="L221" s="17">
        <v>0.45958001922220099</v>
      </c>
      <c r="M221" s="17"/>
      <c r="N221" s="17">
        <v>0.37048332309138399</v>
      </c>
      <c r="O221" s="17">
        <v>0.38994390411500601</v>
      </c>
      <c r="P221" s="17">
        <v>0.36925584801889899</v>
      </c>
      <c r="Q221" s="17">
        <v>0.35543142855903898</v>
      </c>
      <c r="R221" s="17"/>
      <c r="S221" s="17">
        <v>0.31518890619804102</v>
      </c>
      <c r="T221" s="17">
        <v>0.360932744626486</v>
      </c>
      <c r="U221" s="17">
        <v>0.41757945298374999</v>
      </c>
      <c r="V221" s="17">
        <v>0.40984958271441302</v>
      </c>
      <c r="W221" s="17">
        <v>0.40800042951320598</v>
      </c>
      <c r="X221" s="17">
        <v>0.37316044233643297</v>
      </c>
      <c r="Y221" s="17">
        <v>0.38437898150036498</v>
      </c>
      <c r="Z221" s="17">
        <v>0.40423945610655099</v>
      </c>
      <c r="AA221" s="17">
        <v>0.337627884583583</v>
      </c>
      <c r="AB221" s="17">
        <v>0.38880071688984702</v>
      </c>
      <c r="AC221" s="17">
        <v>0.38600818840061901</v>
      </c>
      <c r="AD221" s="17">
        <v>0.33384425380015198</v>
      </c>
      <c r="AE221" s="17"/>
      <c r="AF221" s="17">
        <v>0.28675020436346199</v>
      </c>
      <c r="AG221" s="17">
        <v>0.42054153477491302</v>
      </c>
      <c r="AH221" s="17">
        <v>0.35130314276594798</v>
      </c>
      <c r="AI221" s="17">
        <v>0.431743664884086</v>
      </c>
      <c r="AJ221" s="17">
        <v>0.34620332927180802</v>
      </c>
      <c r="AK221" s="17">
        <v>0.41462394004657299</v>
      </c>
      <c r="AL221" s="17"/>
      <c r="AM221" s="17">
        <v>0.36603979729331398</v>
      </c>
      <c r="AN221" s="17">
        <v>0.40109172400389598</v>
      </c>
      <c r="AO221" s="17">
        <v>0.38677173871002901</v>
      </c>
      <c r="AP221" s="17">
        <v>0.29963767425959498</v>
      </c>
      <c r="AQ221" s="17">
        <v>0.24357487031126401</v>
      </c>
      <c r="AR221" s="17"/>
      <c r="AS221" s="17">
        <v>0.37300083243645399</v>
      </c>
      <c r="AT221" s="17">
        <v>0.32663824043800699</v>
      </c>
      <c r="AU221" s="17"/>
      <c r="AV221" s="17">
        <v>0.36932590130255999</v>
      </c>
      <c r="AW221" s="17">
        <v>0.33901229165746</v>
      </c>
      <c r="AX221" s="17"/>
      <c r="AY221" s="17">
        <v>0.337556730705937</v>
      </c>
      <c r="AZ221" s="17">
        <v>0.38071586218923598</v>
      </c>
      <c r="BA221" s="17">
        <v>0.42644727079512601</v>
      </c>
      <c r="BB221" s="17"/>
      <c r="BC221" s="17">
        <v>0.38707405537519701</v>
      </c>
      <c r="BD221" s="17">
        <v>0.37142795287921898</v>
      </c>
      <c r="BE221" s="17">
        <v>0.336751417058683</v>
      </c>
      <c r="BF221" s="17"/>
      <c r="BG221" s="17">
        <v>0.36667899979678598</v>
      </c>
      <c r="BH221" s="17">
        <v>0.37395367767127602</v>
      </c>
      <c r="BI221" s="17"/>
      <c r="BJ221" s="17">
        <v>0.313993047607808</v>
      </c>
      <c r="BK221" s="17">
        <v>0.391236533316771</v>
      </c>
      <c r="BL221" s="17"/>
      <c r="BM221" s="17">
        <v>0.30933416827653498</v>
      </c>
      <c r="BN221" s="17">
        <v>0.35027244205515001</v>
      </c>
      <c r="BO221" s="17">
        <v>0.36923492577202899</v>
      </c>
      <c r="BP221" s="17">
        <v>0.46274087445016698</v>
      </c>
      <c r="BQ221" s="17">
        <v>0.474504040981927</v>
      </c>
      <c r="BR221" s="17">
        <v>0.49249893224316899</v>
      </c>
      <c r="BS221" s="17">
        <v>0.32369679540400198</v>
      </c>
      <c r="BT221" s="17"/>
      <c r="BU221" s="17">
        <v>0.33335416311579902</v>
      </c>
      <c r="BV221" s="17">
        <v>0.30024283886833603</v>
      </c>
      <c r="BW221" s="17"/>
      <c r="BX221" s="17">
        <v>0.35261811737429199</v>
      </c>
      <c r="BY221" s="17">
        <v>0.353491952344892</v>
      </c>
      <c r="BZ221" s="17">
        <v>0.35139618923340399</v>
      </c>
      <c r="CA221" s="17">
        <v>0.33283341211959</v>
      </c>
    </row>
    <row r="222" spans="2:79" x14ac:dyDescent="0.3">
      <c r="B222" t="s">
        <v>196</v>
      </c>
      <c r="C222" s="17">
        <v>0.19060899776430601</v>
      </c>
      <c r="D222" s="17">
        <v>0.177791522267989</v>
      </c>
      <c r="E222" s="17">
        <v>0.20304369603511099</v>
      </c>
      <c r="F222" s="17"/>
      <c r="G222" s="17">
        <v>0.166789385206598</v>
      </c>
      <c r="H222" s="17">
        <v>0.122852621496435</v>
      </c>
      <c r="I222" s="17">
        <v>0.172325007487204</v>
      </c>
      <c r="J222" s="17">
        <v>0.20629577855037201</v>
      </c>
      <c r="K222" s="17">
        <v>0.23263029012271999</v>
      </c>
      <c r="L222" s="17">
        <v>0.235298248368951</v>
      </c>
      <c r="M222" s="17"/>
      <c r="N222" s="17">
        <v>0.15876426634446</v>
      </c>
      <c r="O222" s="17">
        <v>0.18419387689769601</v>
      </c>
      <c r="P222" s="17">
        <v>0.191807817283103</v>
      </c>
      <c r="Q222" s="17">
        <v>0.22865650288338901</v>
      </c>
      <c r="R222" s="17"/>
      <c r="S222" s="17">
        <v>0.155887883984894</v>
      </c>
      <c r="T222" s="17">
        <v>0.203877678040217</v>
      </c>
      <c r="U222" s="17">
        <v>0.177902643479046</v>
      </c>
      <c r="V222" s="17">
        <v>0.18599266813733401</v>
      </c>
      <c r="W222" s="17">
        <v>0.20376170590013201</v>
      </c>
      <c r="X222" s="17">
        <v>0.15898845592469399</v>
      </c>
      <c r="Y222" s="17">
        <v>0.23665021968235</v>
      </c>
      <c r="Z222" s="17">
        <v>0.238206166695904</v>
      </c>
      <c r="AA222" s="17">
        <v>0.19798433325873599</v>
      </c>
      <c r="AB222" s="17">
        <v>0.19696267493982</v>
      </c>
      <c r="AC222" s="17">
        <v>0.19265544722685299</v>
      </c>
      <c r="AD222" s="17">
        <v>0.17120528072043401</v>
      </c>
      <c r="AE222" s="17"/>
      <c r="AF222" s="17">
        <v>0.12833881302775599</v>
      </c>
      <c r="AG222" s="17">
        <v>0.206058740421069</v>
      </c>
      <c r="AH222" s="17">
        <v>0.21369514849016599</v>
      </c>
      <c r="AI222" s="17">
        <v>0.21493162295182999</v>
      </c>
      <c r="AJ222" s="17">
        <v>0.24569541589879301</v>
      </c>
      <c r="AK222" s="17">
        <v>0.14475226525151599</v>
      </c>
      <c r="AL222" s="17"/>
      <c r="AM222" s="17">
        <v>0.267507504947049</v>
      </c>
      <c r="AN222" s="17">
        <v>0.20491010361442299</v>
      </c>
      <c r="AO222" s="17">
        <v>0.139940709123162</v>
      </c>
      <c r="AP222" s="17">
        <v>0.134723138865744</v>
      </c>
      <c r="AQ222" s="17">
        <v>0.108942647665172</v>
      </c>
      <c r="AR222" s="17"/>
      <c r="AS222" s="17">
        <v>0.18155853539842301</v>
      </c>
      <c r="AT222" s="17">
        <v>0.22014509167872001</v>
      </c>
      <c r="AU222" s="17"/>
      <c r="AV222" s="17">
        <v>0.18673959292650699</v>
      </c>
      <c r="AW222" s="17">
        <v>0.18803741545976699</v>
      </c>
      <c r="AX222" s="17"/>
      <c r="AY222" s="17">
        <v>0.175527741636781</v>
      </c>
      <c r="AZ222" s="17">
        <v>0.19130217591955301</v>
      </c>
      <c r="BA222" s="17">
        <v>0.241729849208044</v>
      </c>
      <c r="BB222" s="17"/>
      <c r="BC222" s="17">
        <v>0.17540299752185801</v>
      </c>
      <c r="BD222" s="17">
        <v>0.204328486632854</v>
      </c>
      <c r="BE222" s="17">
        <v>0.22313492890752601</v>
      </c>
      <c r="BF222" s="17"/>
      <c r="BG222" s="17">
        <v>0.191871065060261</v>
      </c>
      <c r="BH222" s="17">
        <v>0.19116210706845199</v>
      </c>
      <c r="BI222" s="17"/>
      <c r="BJ222" s="17">
        <v>0.15469151231568101</v>
      </c>
      <c r="BK222" s="17">
        <v>0.203737638040527</v>
      </c>
      <c r="BL222" s="17"/>
      <c r="BM222" s="17">
        <v>0.17535149087524299</v>
      </c>
      <c r="BN222" s="17">
        <v>0.19478927758220799</v>
      </c>
      <c r="BO222" s="17">
        <v>0.19554049365849499</v>
      </c>
      <c r="BP222" s="17">
        <v>0.147920696478163</v>
      </c>
      <c r="BQ222" s="17">
        <v>0.13522112957889901</v>
      </c>
      <c r="BR222" s="17">
        <v>0.22920777149753699</v>
      </c>
      <c r="BS222" s="17">
        <v>0.226722625568644</v>
      </c>
      <c r="BT222" s="17"/>
      <c r="BU222" s="17">
        <v>0.19670906279616501</v>
      </c>
      <c r="BV222" s="17">
        <v>0.147545619585226</v>
      </c>
      <c r="BW222" s="17"/>
      <c r="BX222" s="17">
        <v>0.20062648362680999</v>
      </c>
      <c r="BY222" s="17">
        <v>0.227605003027296</v>
      </c>
      <c r="BZ222" s="17">
        <v>0.12817353676718801</v>
      </c>
      <c r="CA222" s="17">
        <v>0.206560659806245</v>
      </c>
    </row>
    <row r="223" spans="2:79" x14ac:dyDescent="0.3">
      <c r="B223" t="s">
        <v>101</v>
      </c>
      <c r="C223" s="17">
        <v>4.6116916407413201E-2</v>
      </c>
      <c r="D223" s="17">
        <v>4.54143698188475E-2</v>
      </c>
      <c r="E223" s="17">
        <v>4.6131704348064302E-2</v>
      </c>
      <c r="F223" s="17"/>
      <c r="G223" s="17">
        <v>4.2673857980010603E-2</v>
      </c>
      <c r="H223" s="17">
        <v>3.4929033211592499E-2</v>
      </c>
      <c r="I223" s="17">
        <v>4.5051664688661099E-2</v>
      </c>
      <c r="J223" s="17">
        <v>6.2057151129633302E-2</v>
      </c>
      <c r="K223" s="17">
        <v>5.4591788216605597E-2</v>
      </c>
      <c r="L223" s="17">
        <v>3.9761740899610702E-2</v>
      </c>
      <c r="M223" s="17"/>
      <c r="N223" s="17">
        <v>1.8341671540606501E-2</v>
      </c>
      <c r="O223" s="17">
        <v>3.5945008308807098E-2</v>
      </c>
      <c r="P223" s="17">
        <v>4.3782748502084301E-2</v>
      </c>
      <c r="Q223" s="17">
        <v>8.8121716691749605E-2</v>
      </c>
      <c r="R223" s="17"/>
      <c r="S223" s="17">
        <v>3.5963487564875503E-2</v>
      </c>
      <c r="T223" s="17">
        <v>5.3208504731810401E-2</v>
      </c>
      <c r="U223" s="17">
        <v>3.07769280703581E-2</v>
      </c>
      <c r="V223" s="17">
        <v>5.2557096873985701E-2</v>
      </c>
      <c r="W223" s="17">
        <v>3.9012649739422603E-2</v>
      </c>
      <c r="X223" s="17">
        <v>6.4154892170431105E-2</v>
      </c>
      <c r="Y223" s="17">
        <v>6.3357391375874206E-2</v>
      </c>
      <c r="Z223" s="17">
        <v>3.2055473381221902E-2</v>
      </c>
      <c r="AA223" s="17">
        <v>5.4065559927186597E-2</v>
      </c>
      <c r="AB223" s="17">
        <v>2.47413016991034E-2</v>
      </c>
      <c r="AC223" s="17">
        <v>5.4889421442795898E-2</v>
      </c>
      <c r="AD223" s="17">
        <v>3.9759662973041197E-2</v>
      </c>
      <c r="AE223" s="17"/>
      <c r="AF223" s="17">
        <v>3.1408703763304999E-2</v>
      </c>
      <c r="AG223" s="17">
        <v>3.7865536257645098E-2</v>
      </c>
      <c r="AH223" s="17">
        <v>5.8292447372006798E-2</v>
      </c>
      <c r="AI223" s="17">
        <v>5.2373298215064097E-2</v>
      </c>
      <c r="AJ223" s="17">
        <v>6.5934896299733703E-2</v>
      </c>
      <c r="AK223" s="17">
        <v>6.3796955927831106E-2</v>
      </c>
      <c r="AL223" s="17"/>
      <c r="AM223" s="17">
        <v>6.6689672761861593E-2</v>
      </c>
      <c r="AN223" s="17">
        <v>5.1906869254742097E-2</v>
      </c>
      <c r="AO223" s="17">
        <v>2.7376263507151499E-2</v>
      </c>
      <c r="AP223" s="17">
        <v>1.21319725785889E-2</v>
      </c>
      <c r="AQ223" s="17">
        <v>4.46176385410431E-2</v>
      </c>
      <c r="AR223" s="17"/>
      <c r="AS223" s="17">
        <v>4.0990293312426401E-2</v>
      </c>
      <c r="AT223" s="17">
        <v>4.7467071845222898E-2</v>
      </c>
      <c r="AU223" s="17"/>
      <c r="AV223" s="17">
        <v>4.6580556269924203E-2</v>
      </c>
      <c r="AW223" s="17">
        <v>3.7334479445948698E-2</v>
      </c>
      <c r="AX223" s="17"/>
      <c r="AY223" s="17">
        <v>4.90396343985013E-2</v>
      </c>
      <c r="AZ223" s="17">
        <v>4.2441661365631503E-2</v>
      </c>
      <c r="BA223" s="17">
        <v>5.6171257585666497E-2</v>
      </c>
      <c r="BB223" s="17"/>
      <c r="BC223" s="17">
        <v>5.0547075988462899E-2</v>
      </c>
      <c r="BD223" s="17">
        <v>3.6318047242696799E-2</v>
      </c>
      <c r="BE223" s="17">
        <v>4.3707134289675299E-2</v>
      </c>
      <c r="BF223" s="17"/>
      <c r="BG223" s="17">
        <v>4.1136905255451099E-2</v>
      </c>
      <c r="BH223" s="17">
        <v>4.4195302749463698E-2</v>
      </c>
      <c r="BI223" s="17"/>
      <c r="BJ223" s="17">
        <v>2.32494676391229E-2</v>
      </c>
      <c r="BK223" s="17">
        <v>4.9668402019841802E-2</v>
      </c>
      <c r="BL223" s="17"/>
      <c r="BM223" s="17">
        <v>3.2710453875783203E-2</v>
      </c>
      <c r="BN223" s="17">
        <v>6.5432429508116202E-2</v>
      </c>
      <c r="BO223" s="17">
        <v>3.7719332406021398E-2</v>
      </c>
      <c r="BP223" s="17">
        <v>0.119113971676615</v>
      </c>
      <c r="BQ223" s="17">
        <v>2.9814412877794801E-2</v>
      </c>
      <c r="BR223" s="17">
        <v>4.0887133427022403E-2</v>
      </c>
      <c r="BS223" s="17">
        <v>7.3495643370369207E-2</v>
      </c>
      <c r="BT223" s="17"/>
      <c r="BU223" s="17">
        <v>4.4386761940346797E-2</v>
      </c>
      <c r="BV223" s="17">
        <v>3.5891973066172103E-2</v>
      </c>
      <c r="BW223" s="17"/>
      <c r="BX223" s="17">
        <v>6.1189451121108802E-2</v>
      </c>
      <c r="BY223" s="17">
        <v>4.0384864547737299E-2</v>
      </c>
      <c r="BZ223" s="17">
        <v>3.0818650931872499E-2</v>
      </c>
      <c r="CA223" s="17">
        <v>2.9256525102654501E-2</v>
      </c>
    </row>
    <row r="224" spans="2:79" x14ac:dyDescent="0.3">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row>
    <row r="225" spans="2:79" x14ac:dyDescent="0.3">
      <c r="B225" s="6" t="s">
        <v>204</v>
      </c>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row>
    <row r="226" spans="2:79" x14ac:dyDescent="0.3">
      <c r="B226" s="24" t="s">
        <v>98</v>
      </c>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row>
    <row r="227" spans="2:79" x14ac:dyDescent="0.3">
      <c r="B227" t="s">
        <v>193</v>
      </c>
      <c r="C227" s="17">
        <v>0.193896289081367</v>
      </c>
      <c r="D227" s="17">
        <v>0.187014512112818</v>
      </c>
      <c r="E227" s="17">
        <v>0.20156364039527799</v>
      </c>
      <c r="F227" s="17"/>
      <c r="G227" s="17">
        <v>0.23578598897939099</v>
      </c>
      <c r="H227" s="17">
        <v>0.29137431007829401</v>
      </c>
      <c r="I227" s="17">
        <v>0.21421322358644099</v>
      </c>
      <c r="J227" s="17">
        <v>0.15164643563892199</v>
      </c>
      <c r="K227" s="17">
        <v>0.18312504879310301</v>
      </c>
      <c r="L227" s="17">
        <v>0.11197844110807501</v>
      </c>
      <c r="M227" s="17"/>
      <c r="N227" s="17">
        <v>0.22894810293080101</v>
      </c>
      <c r="O227" s="17">
        <v>0.18913039965992801</v>
      </c>
      <c r="P227" s="17">
        <v>0.18152971130221801</v>
      </c>
      <c r="Q227" s="17">
        <v>0.177311208193727</v>
      </c>
      <c r="R227" s="17"/>
      <c r="S227" s="17">
        <v>0.25021594872531699</v>
      </c>
      <c r="T227" s="17">
        <v>0.19304652991222701</v>
      </c>
      <c r="U227" s="17">
        <v>0.20947314130915001</v>
      </c>
      <c r="V227" s="17">
        <v>0.16228697914312801</v>
      </c>
      <c r="W227" s="17">
        <v>0.16902180450288701</v>
      </c>
      <c r="X227" s="17">
        <v>0.16468290895472601</v>
      </c>
      <c r="Y227" s="17">
        <v>0.223445447999292</v>
      </c>
      <c r="Z227" s="17">
        <v>0.118245818900203</v>
      </c>
      <c r="AA227" s="17">
        <v>0.17223082340444401</v>
      </c>
      <c r="AB227" s="17">
        <v>0.16937279184559301</v>
      </c>
      <c r="AC227" s="17">
        <v>0.21095842275177101</v>
      </c>
      <c r="AD227" s="17">
        <v>0.28061863308386997</v>
      </c>
      <c r="AE227" s="17"/>
      <c r="AF227" s="17">
        <v>0.30434995145329802</v>
      </c>
      <c r="AG227" s="17">
        <v>0.164441565337031</v>
      </c>
      <c r="AH227" s="17">
        <v>0.15754808434626999</v>
      </c>
      <c r="AI227" s="17">
        <v>0.14332465216846799</v>
      </c>
      <c r="AJ227" s="17">
        <v>0.14547794683767701</v>
      </c>
      <c r="AK227" s="17">
        <v>0.19580642561967301</v>
      </c>
      <c r="AL227" s="17"/>
      <c r="AM227" s="17">
        <v>0.12701881678187299</v>
      </c>
      <c r="AN227" s="17">
        <v>0.154785329880953</v>
      </c>
      <c r="AO227" s="17">
        <v>0.24443145472375499</v>
      </c>
      <c r="AP227" s="17">
        <v>0.305556267337938</v>
      </c>
      <c r="AQ227" s="17">
        <v>0.26862699770543702</v>
      </c>
      <c r="AR227" s="17"/>
      <c r="AS227" s="17">
        <v>0.20772133933162701</v>
      </c>
      <c r="AT227" s="17">
        <v>0.200191237497017</v>
      </c>
      <c r="AU227" s="17"/>
      <c r="AV227" s="17">
        <v>0.19659687955267999</v>
      </c>
      <c r="AW227" s="17">
        <v>0.19413211355760501</v>
      </c>
      <c r="AX227" s="17"/>
      <c r="AY227" s="17">
        <v>0.2278712411372</v>
      </c>
      <c r="AZ227" s="17">
        <v>0.18540224420870199</v>
      </c>
      <c r="BA227" s="17">
        <v>0.14180560856217</v>
      </c>
      <c r="BB227" s="17"/>
      <c r="BC227" s="17">
        <v>0.20035714237625801</v>
      </c>
      <c r="BD227" s="17">
        <v>0.160728838940499</v>
      </c>
      <c r="BE227" s="17">
        <v>0.21251998105322101</v>
      </c>
      <c r="BF227" s="17"/>
      <c r="BG227" s="17">
        <v>0.19319892304561301</v>
      </c>
      <c r="BH227" s="17">
        <v>0.19830199905575299</v>
      </c>
      <c r="BI227" s="17"/>
      <c r="BJ227" s="17">
        <v>0.27076422195479299</v>
      </c>
      <c r="BK227" s="17">
        <v>0.171832148750483</v>
      </c>
      <c r="BL227" s="17"/>
      <c r="BM227" s="17">
        <v>0.22963752802008999</v>
      </c>
      <c r="BN227" s="17">
        <v>0.18014805637821801</v>
      </c>
      <c r="BO227" s="17">
        <v>0.17463070814464601</v>
      </c>
      <c r="BP227" s="17">
        <v>0.23815414106340599</v>
      </c>
      <c r="BQ227" s="17">
        <v>0.220435998325898</v>
      </c>
      <c r="BR227" s="17">
        <v>0.12122267291097</v>
      </c>
      <c r="BS227" s="17">
        <v>0.18162405627192901</v>
      </c>
      <c r="BT227" s="17"/>
      <c r="BU227" s="17">
        <v>0.22783321732471801</v>
      </c>
      <c r="BV227" s="17">
        <v>0.34407014982211198</v>
      </c>
      <c r="BW227" s="17"/>
      <c r="BX227" s="17">
        <v>0.25782970394896998</v>
      </c>
      <c r="BY227" s="17">
        <v>0.19878613694084801</v>
      </c>
      <c r="BZ227" s="17">
        <v>0.24584851478119699</v>
      </c>
      <c r="CA227" s="17">
        <v>0.208630474478147</v>
      </c>
    </row>
    <row r="228" spans="2:79" x14ac:dyDescent="0.3">
      <c r="B228" t="s">
        <v>194</v>
      </c>
      <c r="C228" s="17">
        <v>0.31306774332652898</v>
      </c>
      <c r="D228" s="17">
        <v>0.31935453500004701</v>
      </c>
      <c r="E228" s="17">
        <v>0.30642451845296198</v>
      </c>
      <c r="F228" s="17"/>
      <c r="G228" s="17">
        <v>0.30991340871681</v>
      </c>
      <c r="H228" s="17">
        <v>0.36777483667358402</v>
      </c>
      <c r="I228" s="17">
        <v>0.35198063708303401</v>
      </c>
      <c r="J228" s="17">
        <v>0.32340471169227097</v>
      </c>
      <c r="K228" s="17">
        <v>0.26870010298314501</v>
      </c>
      <c r="L228" s="17">
        <v>0.26066527693428898</v>
      </c>
      <c r="M228" s="17"/>
      <c r="N228" s="17">
        <v>0.33511196232322599</v>
      </c>
      <c r="O228" s="17">
        <v>0.33375527159278501</v>
      </c>
      <c r="P228" s="17">
        <v>0.29792902803143201</v>
      </c>
      <c r="Q228" s="17">
        <v>0.275815660832959</v>
      </c>
      <c r="R228" s="17"/>
      <c r="S228" s="17">
        <v>0.32411053468251</v>
      </c>
      <c r="T228" s="17">
        <v>0.32292623866602899</v>
      </c>
      <c r="U228" s="17">
        <v>0.28307672297324799</v>
      </c>
      <c r="V228" s="17">
        <v>0.29209241339136499</v>
      </c>
      <c r="W228" s="17">
        <v>0.265366857249828</v>
      </c>
      <c r="X228" s="17">
        <v>0.31940231238132999</v>
      </c>
      <c r="Y228" s="17">
        <v>0.34816533566021901</v>
      </c>
      <c r="Z228" s="17">
        <v>0.417676817663728</v>
      </c>
      <c r="AA228" s="17">
        <v>0.36379508543379102</v>
      </c>
      <c r="AB228" s="17">
        <v>0.28839291129524602</v>
      </c>
      <c r="AC228" s="17">
        <v>0.21545504805612101</v>
      </c>
      <c r="AD228" s="17">
        <v>0.27345038891341</v>
      </c>
      <c r="AE228" s="17"/>
      <c r="AF228" s="17">
        <v>0.32263393649761302</v>
      </c>
      <c r="AG228" s="17">
        <v>0.33719279206314301</v>
      </c>
      <c r="AH228" s="17">
        <v>0.33893685907382698</v>
      </c>
      <c r="AI228" s="17">
        <v>0.28242742123702902</v>
      </c>
      <c r="AJ228" s="17">
        <v>0.27317167811195903</v>
      </c>
      <c r="AK228" s="17">
        <v>0.26686717998863502</v>
      </c>
      <c r="AL228" s="17"/>
      <c r="AM228" s="17">
        <v>0.30884857606629901</v>
      </c>
      <c r="AN228" s="17">
        <v>0.29155815583627598</v>
      </c>
      <c r="AO228" s="17">
        <v>0.31743540258368302</v>
      </c>
      <c r="AP228" s="17">
        <v>0.36784409743282798</v>
      </c>
      <c r="AQ228" s="17">
        <v>0.34349925638235201</v>
      </c>
      <c r="AR228" s="17"/>
      <c r="AS228" s="17">
        <v>0.33058957163681801</v>
      </c>
      <c r="AT228" s="17">
        <v>0.28480421169067699</v>
      </c>
      <c r="AU228" s="17"/>
      <c r="AV228" s="17">
        <v>0.33000265458883099</v>
      </c>
      <c r="AW228" s="17">
        <v>0.29535009384254401</v>
      </c>
      <c r="AX228" s="17"/>
      <c r="AY228" s="17">
        <v>0.31101484818031</v>
      </c>
      <c r="AZ228" s="17">
        <v>0.31778558994274397</v>
      </c>
      <c r="BA228" s="17">
        <v>0.27291838579776101</v>
      </c>
      <c r="BB228" s="17"/>
      <c r="BC228" s="17">
        <v>0.31800062067671098</v>
      </c>
      <c r="BD228" s="17">
        <v>0.28040789557170898</v>
      </c>
      <c r="BE228" s="17">
        <v>0.32484448230234803</v>
      </c>
      <c r="BF228" s="17"/>
      <c r="BG228" s="17">
        <v>0.28676898629758102</v>
      </c>
      <c r="BH228" s="17">
        <v>0.32275223191107499</v>
      </c>
      <c r="BI228" s="17"/>
      <c r="BJ228" s="17">
        <v>0.35946596689988602</v>
      </c>
      <c r="BK228" s="17">
        <v>0.29758507405394902</v>
      </c>
      <c r="BL228" s="17"/>
      <c r="BM228" s="17">
        <v>0.35447051879649799</v>
      </c>
      <c r="BN228" s="17">
        <v>0.33089320950275303</v>
      </c>
      <c r="BO228" s="17">
        <v>0.30990751525598498</v>
      </c>
      <c r="BP228" s="17">
        <v>0.21875172043886801</v>
      </c>
      <c r="BQ228" s="17">
        <v>0.26407095992907298</v>
      </c>
      <c r="BR228" s="17">
        <v>0.25190621558735099</v>
      </c>
      <c r="BS228" s="17">
        <v>0.29340851036299498</v>
      </c>
      <c r="BT228" s="17"/>
      <c r="BU228" s="17">
        <v>0.29887762911592303</v>
      </c>
      <c r="BV228" s="17">
        <v>0.34605418029940599</v>
      </c>
      <c r="BW228" s="17"/>
      <c r="BX228" s="17">
        <v>0.29706543296809501</v>
      </c>
      <c r="BY228" s="17">
        <v>0.29700329733727299</v>
      </c>
      <c r="BZ228" s="17">
        <v>0.33979749398284598</v>
      </c>
      <c r="CA228" s="17">
        <v>0.33746210618815797</v>
      </c>
    </row>
    <row r="229" spans="2:79" x14ac:dyDescent="0.3">
      <c r="B229" t="s">
        <v>195</v>
      </c>
      <c r="C229" s="17">
        <v>0.28713701140273401</v>
      </c>
      <c r="D229" s="17">
        <v>0.30302589004098501</v>
      </c>
      <c r="E229" s="17">
        <v>0.27118739007310799</v>
      </c>
      <c r="F229" s="17"/>
      <c r="G229" s="17">
        <v>0.30169896718683298</v>
      </c>
      <c r="H229" s="17">
        <v>0.22883985406856799</v>
      </c>
      <c r="I229" s="17">
        <v>0.23718759406908199</v>
      </c>
      <c r="J229" s="17">
        <v>0.26159693282246099</v>
      </c>
      <c r="K229" s="17">
        <v>0.32522676689772401</v>
      </c>
      <c r="L229" s="17">
        <v>0.360332015576799</v>
      </c>
      <c r="M229" s="17"/>
      <c r="N229" s="17">
        <v>0.27687691225987698</v>
      </c>
      <c r="O229" s="17">
        <v>0.29334480222529402</v>
      </c>
      <c r="P229" s="17">
        <v>0.30338249091835501</v>
      </c>
      <c r="Q229" s="17">
        <v>0.27664411374027398</v>
      </c>
      <c r="R229" s="17"/>
      <c r="S229" s="17">
        <v>0.28515796098178398</v>
      </c>
      <c r="T229" s="17">
        <v>0.22034555345493401</v>
      </c>
      <c r="U229" s="17">
        <v>0.29545339094427497</v>
      </c>
      <c r="V229" s="17">
        <v>0.34387348608468599</v>
      </c>
      <c r="W229" s="17">
        <v>0.36711389504446301</v>
      </c>
      <c r="X229" s="17">
        <v>0.28384561091546101</v>
      </c>
      <c r="Y229" s="17">
        <v>0.24663855022202499</v>
      </c>
      <c r="Z229" s="17">
        <v>0.27960117872356199</v>
      </c>
      <c r="AA229" s="17">
        <v>0.28025862634864501</v>
      </c>
      <c r="AB229" s="17">
        <v>0.30058051437950001</v>
      </c>
      <c r="AC229" s="17">
        <v>0.325247432471996</v>
      </c>
      <c r="AD229" s="17">
        <v>0.25479558340256098</v>
      </c>
      <c r="AE229" s="17"/>
      <c r="AF229" s="17">
        <v>0.21835946962689801</v>
      </c>
      <c r="AG229" s="17">
        <v>0.29539673393483201</v>
      </c>
      <c r="AH229" s="17">
        <v>0.27039228068750998</v>
      </c>
      <c r="AI229" s="17">
        <v>0.3603867501495</v>
      </c>
      <c r="AJ229" s="17">
        <v>0.31488487677767202</v>
      </c>
      <c r="AK229" s="17">
        <v>0.29901104904478898</v>
      </c>
      <c r="AL229" s="17"/>
      <c r="AM229" s="17">
        <v>0.29869975704957002</v>
      </c>
      <c r="AN229" s="17">
        <v>0.32225661060868399</v>
      </c>
      <c r="AO229" s="17">
        <v>0.26689041278093001</v>
      </c>
      <c r="AP229" s="17">
        <v>0.22277281959161099</v>
      </c>
      <c r="AQ229" s="17">
        <v>0.18711816160488601</v>
      </c>
      <c r="AR229" s="17"/>
      <c r="AS229" s="17">
        <v>0.26806664987422801</v>
      </c>
      <c r="AT229" s="17">
        <v>0.29026148700642401</v>
      </c>
      <c r="AU229" s="17"/>
      <c r="AV229" s="17">
        <v>0.27560456939603301</v>
      </c>
      <c r="AW229" s="17">
        <v>0.28784347709522001</v>
      </c>
      <c r="AX229" s="17"/>
      <c r="AY229" s="17">
        <v>0.26131833105158597</v>
      </c>
      <c r="AZ229" s="17">
        <v>0.28993060619445399</v>
      </c>
      <c r="BA229" s="17">
        <v>0.35441886075967499</v>
      </c>
      <c r="BB229" s="17"/>
      <c r="BC229" s="17">
        <v>0.27350937848756901</v>
      </c>
      <c r="BD229" s="17">
        <v>0.34918495177215297</v>
      </c>
      <c r="BE229" s="17">
        <v>0.264515700943665</v>
      </c>
      <c r="BF229" s="17"/>
      <c r="BG229" s="17">
        <v>0.29788718961122101</v>
      </c>
      <c r="BH229" s="17">
        <v>0.28212136834282497</v>
      </c>
      <c r="BI229" s="17"/>
      <c r="BJ229" s="17">
        <v>0.227098343875135</v>
      </c>
      <c r="BK229" s="17">
        <v>0.306036513183083</v>
      </c>
      <c r="BL229" s="17"/>
      <c r="BM229" s="17">
        <v>0.25604322079505598</v>
      </c>
      <c r="BN229" s="17">
        <v>0.279763620265714</v>
      </c>
      <c r="BO229" s="17">
        <v>0.301610430258271</v>
      </c>
      <c r="BP229" s="17">
        <v>0.244612050720662</v>
      </c>
      <c r="BQ229" s="17">
        <v>0.30348389706864398</v>
      </c>
      <c r="BR229" s="17">
        <v>0.36553935461583298</v>
      </c>
      <c r="BS229" s="17">
        <v>0.26871602829354801</v>
      </c>
      <c r="BT229" s="17"/>
      <c r="BU229" s="17">
        <v>0.310429519842433</v>
      </c>
      <c r="BV229" s="17">
        <v>0.20573460131739801</v>
      </c>
      <c r="BW229" s="17"/>
      <c r="BX229" s="17">
        <v>0.25176924561279101</v>
      </c>
      <c r="BY229" s="17">
        <v>0.30192463532512598</v>
      </c>
      <c r="BZ229" s="17">
        <v>0.25609796764350601</v>
      </c>
      <c r="CA229" s="17">
        <v>0.26209357453853699</v>
      </c>
    </row>
    <row r="230" spans="2:79" x14ac:dyDescent="0.3">
      <c r="B230" t="s">
        <v>196</v>
      </c>
      <c r="C230" s="17">
        <v>0.14675916693431501</v>
      </c>
      <c r="D230" s="17">
        <v>0.13995287311044399</v>
      </c>
      <c r="E230" s="17">
        <v>0.15311461156391201</v>
      </c>
      <c r="F230" s="17"/>
      <c r="G230" s="17">
        <v>9.7161769588432603E-2</v>
      </c>
      <c r="H230" s="17">
        <v>7.0977564902007004E-2</v>
      </c>
      <c r="I230" s="17">
        <v>0.13640538297333299</v>
      </c>
      <c r="J230" s="17">
        <v>0.194620262399571</v>
      </c>
      <c r="K230" s="17">
        <v>0.152661087364239</v>
      </c>
      <c r="L230" s="17">
        <v>0.206856121265101</v>
      </c>
      <c r="M230" s="17"/>
      <c r="N230" s="17">
        <v>0.123366777811503</v>
      </c>
      <c r="O230" s="17">
        <v>0.133275057996913</v>
      </c>
      <c r="P230" s="17">
        <v>0.16418366005190599</v>
      </c>
      <c r="Q230" s="17">
        <v>0.169691946688041</v>
      </c>
      <c r="R230" s="17"/>
      <c r="S230" s="17">
        <v>0.103451384991153</v>
      </c>
      <c r="T230" s="17">
        <v>0.18186573577642901</v>
      </c>
      <c r="U230" s="17">
        <v>0.16441212596073199</v>
      </c>
      <c r="V230" s="17">
        <v>0.159096812706365</v>
      </c>
      <c r="W230" s="17">
        <v>0.159320679624047</v>
      </c>
      <c r="X230" s="17">
        <v>0.12806140323964901</v>
      </c>
      <c r="Y230" s="17">
        <v>0.115082653287917</v>
      </c>
      <c r="Z230" s="17">
        <v>0.14126808344039299</v>
      </c>
      <c r="AA230" s="17">
        <v>0.14063396927586699</v>
      </c>
      <c r="AB230" s="17">
        <v>0.17862617390931401</v>
      </c>
      <c r="AC230" s="17">
        <v>0.15160901945017599</v>
      </c>
      <c r="AD230" s="17">
        <v>0.149750669690351</v>
      </c>
      <c r="AE230" s="17"/>
      <c r="AF230" s="17">
        <v>0.114476961801938</v>
      </c>
      <c r="AG230" s="17">
        <v>0.13657110268112799</v>
      </c>
      <c r="AH230" s="17">
        <v>0.169603748650306</v>
      </c>
      <c r="AI230" s="17">
        <v>0.157991645311236</v>
      </c>
      <c r="AJ230" s="17">
        <v>0.18468743000572099</v>
      </c>
      <c r="AK230" s="17">
        <v>0.17492498921354099</v>
      </c>
      <c r="AL230" s="17"/>
      <c r="AM230" s="17">
        <v>0.16560778419622399</v>
      </c>
      <c r="AN230" s="17">
        <v>0.17572289512712799</v>
      </c>
      <c r="AO230" s="17">
        <v>0.138912787730711</v>
      </c>
      <c r="AP230" s="17">
        <v>7.4838922494354601E-2</v>
      </c>
      <c r="AQ230" s="17">
        <v>0.160198679636299</v>
      </c>
      <c r="AR230" s="17"/>
      <c r="AS230" s="17">
        <v>0.145788824291918</v>
      </c>
      <c r="AT230" s="17">
        <v>0.13870674514023701</v>
      </c>
      <c r="AU230" s="17"/>
      <c r="AV230" s="17">
        <v>0.14894190862474799</v>
      </c>
      <c r="AW230" s="17">
        <v>0.14771917721272701</v>
      </c>
      <c r="AX230" s="17"/>
      <c r="AY230" s="17">
        <v>0.11659632677189199</v>
      </c>
      <c r="AZ230" s="17">
        <v>0.15761732472176601</v>
      </c>
      <c r="BA230" s="17">
        <v>0.16991140136622801</v>
      </c>
      <c r="BB230" s="17"/>
      <c r="BC230" s="17">
        <v>0.14363193733820101</v>
      </c>
      <c r="BD230" s="17">
        <v>0.15954464834680501</v>
      </c>
      <c r="BE230" s="17">
        <v>0.144269947366303</v>
      </c>
      <c r="BF230" s="17"/>
      <c r="BG230" s="17">
        <v>0.148759426905861</v>
      </c>
      <c r="BH230" s="17">
        <v>0.149053780610199</v>
      </c>
      <c r="BI230" s="17"/>
      <c r="BJ230" s="17">
        <v>0.11979658235697099</v>
      </c>
      <c r="BK230" s="17">
        <v>0.155735929496537</v>
      </c>
      <c r="BL230" s="17"/>
      <c r="BM230" s="17">
        <v>0.11807681813277</v>
      </c>
      <c r="BN230" s="17">
        <v>0.161575532198623</v>
      </c>
      <c r="BO230" s="17">
        <v>0.12657582629575501</v>
      </c>
      <c r="BP230" s="17">
        <v>0.20952653824352399</v>
      </c>
      <c r="BQ230" s="17">
        <v>0.109602927225741</v>
      </c>
      <c r="BR230" s="17">
        <v>0.18206969931723199</v>
      </c>
      <c r="BS230" s="17">
        <v>0.189697724133851</v>
      </c>
      <c r="BT230" s="17"/>
      <c r="BU230" s="17">
        <v>0.118747363533196</v>
      </c>
      <c r="BV230" s="17">
        <v>5.8511948474088499E-2</v>
      </c>
      <c r="BW230" s="17"/>
      <c r="BX230" s="17">
        <v>0.13569774400883799</v>
      </c>
      <c r="BY230" s="17">
        <v>0.15209533201845399</v>
      </c>
      <c r="BZ230" s="17">
        <v>0.122933118641725</v>
      </c>
      <c r="CA230" s="17">
        <v>0.14910254890029601</v>
      </c>
    </row>
    <row r="231" spans="2:79" x14ac:dyDescent="0.3">
      <c r="B231" t="s">
        <v>101</v>
      </c>
      <c r="C231" s="17">
        <v>5.9139789255054601E-2</v>
      </c>
      <c r="D231" s="17">
        <v>5.06521897357066E-2</v>
      </c>
      <c r="E231" s="17">
        <v>6.7709839514739106E-2</v>
      </c>
      <c r="F231" s="17"/>
      <c r="G231" s="17">
        <v>5.5439865528533798E-2</v>
      </c>
      <c r="H231" s="17">
        <v>4.1033434277547E-2</v>
      </c>
      <c r="I231" s="17">
        <v>6.0213162288109599E-2</v>
      </c>
      <c r="J231" s="17">
        <v>6.8731657446775798E-2</v>
      </c>
      <c r="K231" s="17">
        <v>7.0286993961789196E-2</v>
      </c>
      <c r="L231" s="17">
        <v>6.0168145115736003E-2</v>
      </c>
      <c r="M231" s="17"/>
      <c r="N231" s="17">
        <v>3.5696244674593397E-2</v>
      </c>
      <c r="O231" s="17">
        <v>5.0494468525079897E-2</v>
      </c>
      <c r="P231" s="17">
        <v>5.2975109696088998E-2</v>
      </c>
      <c r="Q231" s="17">
        <v>0.100537070544999</v>
      </c>
      <c r="R231" s="17"/>
      <c r="S231" s="17">
        <v>3.7064170619236302E-2</v>
      </c>
      <c r="T231" s="17">
        <v>8.1815942190380103E-2</v>
      </c>
      <c r="U231" s="17">
        <v>4.7584618812595E-2</v>
      </c>
      <c r="V231" s="17">
        <v>4.2650308674456003E-2</v>
      </c>
      <c r="W231" s="17">
        <v>3.9176763578775198E-2</v>
      </c>
      <c r="X231" s="17">
        <v>0.10400776450883401</v>
      </c>
      <c r="Y231" s="17">
        <v>6.66680128305467E-2</v>
      </c>
      <c r="Z231" s="17">
        <v>4.32081012721146E-2</v>
      </c>
      <c r="AA231" s="17">
        <v>4.3081495537253198E-2</v>
      </c>
      <c r="AB231" s="17">
        <v>6.3027608570347199E-2</v>
      </c>
      <c r="AC231" s="17">
        <v>9.6730077269936598E-2</v>
      </c>
      <c r="AD231" s="17">
        <v>4.1384724909807297E-2</v>
      </c>
      <c r="AE231" s="17"/>
      <c r="AF231" s="17">
        <v>4.0179680620252602E-2</v>
      </c>
      <c r="AG231" s="17">
        <v>6.6397805983866104E-2</v>
      </c>
      <c r="AH231" s="17">
        <v>6.3519027242086898E-2</v>
      </c>
      <c r="AI231" s="17">
        <v>5.58695311337679E-2</v>
      </c>
      <c r="AJ231" s="17">
        <v>8.1778068266970594E-2</v>
      </c>
      <c r="AK231" s="17">
        <v>6.3390356133361803E-2</v>
      </c>
      <c r="AL231" s="17"/>
      <c r="AM231" s="17">
        <v>9.9825065906034099E-2</v>
      </c>
      <c r="AN231" s="17">
        <v>5.5677008546959103E-2</v>
      </c>
      <c r="AO231" s="17">
        <v>3.2329942180921903E-2</v>
      </c>
      <c r="AP231" s="17">
        <v>2.8987893143267399E-2</v>
      </c>
      <c r="AQ231" s="17">
        <v>4.0556904671026697E-2</v>
      </c>
      <c r="AR231" s="17"/>
      <c r="AS231" s="17">
        <v>4.7833614865408498E-2</v>
      </c>
      <c r="AT231" s="17">
        <v>8.6036318665645095E-2</v>
      </c>
      <c r="AU231" s="17"/>
      <c r="AV231" s="17">
        <v>4.8853987837707703E-2</v>
      </c>
      <c r="AW231" s="17">
        <v>7.4955138291904005E-2</v>
      </c>
      <c r="AX231" s="17"/>
      <c r="AY231" s="17">
        <v>8.3199252859011905E-2</v>
      </c>
      <c r="AZ231" s="17">
        <v>4.9264234932334901E-2</v>
      </c>
      <c r="BA231" s="17">
        <v>6.0945743514166401E-2</v>
      </c>
      <c r="BB231" s="17"/>
      <c r="BC231" s="17">
        <v>6.4500921121260199E-2</v>
      </c>
      <c r="BD231" s="17">
        <v>5.0133665368834103E-2</v>
      </c>
      <c r="BE231" s="17">
        <v>5.3849888334463102E-2</v>
      </c>
      <c r="BF231" s="17"/>
      <c r="BG231" s="17">
        <v>7.3385474139724197E-2</v>
      </c>
      <c r="BH231" s="17">
        <v>4.7770620080148603E-2</v>
      </c>
      <c r="BI231" s="17"/>
      <c r="BJ231" s="17">
        <v>2.2874884913214599E-2</v>
      </c>
      <c r="BK231" s="17">
        <v>6.8810334515947993E-2</v>
      </c>
      <c r="BL231" s="17"/>
      <c r="BM231" s="17">
        <v>4.1771914255585602E-2</v>
      </c>
      <c r="BN231" s="17">
        <v>4.7619581654691802E-2</v>
      </c>
      <c r="BO231" s="17">
        <v>8.7275520045342406E-2</v>
      </c>
      <c r="BP231" s="17">
        <v>8.8955549533541303E-2</v>
      </c>
      <c r="BQ231" s="17">
        <v>0.102406217450644</v>
      </c>
      <c r="BR231" s="17">
        <v>7.9262057568614305E-2</v>
      </c>
      <c r="BS231" s="17">
        <v>6.6553680937677107E-2</v>
      </c>
      <c r="BT231" s="17"/>
      <c r="BU231" s="17">
        <v>4.4112270183729298E-2</v>
      </c>
      <c r="BV231" s="17">
        <v>4.5629120086995503E-2</v>
      </c>
      <c r="BW231" s="17"/>
      <c r="BX231" s="17">
        <v>5.76378734613067E-2</v>
      </c>
      <c r="BY231" s="17">
        <v>5.0190598378298902E-2</v>
      </c>
      <c r="BZ231" s="17">
        <v>3.5322904950726798E-2</v>
      </c>
      <c r="CA231" s="17">
        <v>4.2711295894861299E-2</v>
      </c>
    </row>
    <row r="232" spans="2:79" x14ac:dyDescent="0.3">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row>
    <row r="233" spans="2:79" x14ac:dyDescent="0.3">
      <c r="B233" s="6" t="s">
        <v>205</v>
      </c>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row>
    <row r="234" spans="2:79" x14ac:dyDescent="0.3">
      <c r="B234" s="24" t="s">
        <v>98</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row>
    <row r="235" spans="2:79" x14ac:dyDescent="0.3">
      <c r="B235" t="s">
        <v>193</v>
      </c>
      <c r="C235" s="17">
        <v>0.34595106941424802</v>
      </c>
      <c r="D235" s="17">
        <v>0.32701790589195301</v>
      </c>
      <c r="E235" s="17">
        <v>0.36310129566620297</v>
      </c>
      <c r="F235" s="17"/>
      <c r="G235" s="17">
        <v>0.46674927206098599</v>
      </c>
      <c r="H235" s="17">
        <v>0.40419562863738601</v>
      </c>
      <c r="I235" s="17">
        <v>0.327808994513483</v>
      </c>
      <c r="J235" s="17">
        <v>0.28916402669827501</v>
      </c>
      <c r="K235" s="17">
        <v>0.29018472122628403</v>
      </c>
      <c r="L235" s="17">
        <v>0.31658852501643397</v>
      </c>
      <c r="M235" s="17"/>
      <c r="N235" s="17">
        <v>0.405359340919133</v>
      </c>
      <c r="O235" s="17">
        <v>0.36026966682853401</v>
      </c>
      <c r="P235" s="17">
        <v>0.289125206421804</v>
      </c>
      <c r="Q235" s="17">
        <v>0.31644860732430002</v>
      </c>
      <c r="R235" s="17"/>
      <c r="S235" s="17">
        <v>0.452834289501998</v>
      </c>
      <c r="T235" s="17">
        <v>0.29410683375468499</v>
      </c>
      <c r="U235" s="17">
        <v>0.37493092913052201</v>
      </c>
      <c r="V235" s="17">
        <v>0.31511152726340003</v>
      </c>
      <c r="W235" s="17">
        <v>0.33115829097973898</v>
      </c>
      <c r="X235" s="17">
        <v>0.34224569601695198</v>
      </c>
      <c r="Y235" s="17">
        <v>0.31085706804908297</v>
      </c>
      <c r="Z235" s="17">
        <v>0.27565859821400002</v>
      </c>
      <c r="AA235" s="17">
        <v>0.36156797870865098</v>
      </c>
      <c r="AB235" s="17">
        <v>0.33482147418576202</v>
      </c>
      <c r="AC235" s="17">
        <v>0.309738243630374</v>
      </c>
      <c r="AD235" s="17">
        <v>0.35703159983386101</v>
      </c>
      <c r="AE235" s="17"/>
      <c r="AF235" s="17">
        <v>0.474987767475963</v>
      </c>
      <c r="AG235" s="17">
        <v>0.33636755660802298</v>
      </c>
      <c r="AH235" s="17">
        <v>0.28809587507536399</v>
      </c>
      <c r="AI235" s="17">
        <v>0.27512510111991501</v>
      </c>
      <c r="AJ235" s="17">
        <v>0.29662823422546097</v>
      </c>
      <c r="AK235" s="17">
        <v>0.28810679516307097</v>
      </c>
      <c r="AL235" s="17"/>
      <c r="AM235" s="17">
        <v>0.25514551257281598</v>
      </c>
      <c r="AN235" s="17">
        <v>0.33313370075718401</v>
      </c>
      <c r="AO235" s="17">
        <v>0.408396853089384</v>
      </c>
      <c r="AP235" s="17">
        <v>0.45231230464495598</v>
      </c>
      <c r="AQ235" s="17">
        <v>0.55694385501695198</v>
      </c>
      <c r="AR235" s="17"/>
      <c r="AS235" s="17">
        <v>0.352158995360845</v>
      </c>
      <c r="AT235" s="17">
        <v>0.35577861575895903</v>
      </c>
      <c r="AU235" s="17"/>
      <c r="AV235" s="17">
        <v>0.36751575752236099</v>
      </c>
      <c r="AW235" s="17">
        <v>0.35075032537134199</v>
      </c>
      <c r="AX235" s="17"/>
      <c r="AY235" s="17">
        <v>0.40506636333051199</v>
      </c>
      <c r="AZ235" s="17">
        <v>0.33041906542639499</v>
      </c>
      <c r="BA235" s="17">
        <v>0.28553616183712899</v>
      </c>
      <c r="BB235" s="17"/>
      <c r="BC235" s="17">
        <v>0.34247646570233697</v>
      </c>
      <c r="BD235" s="17">
        <v>0.32376373559801902</v>
      </c>
      <c r="BE235" s="17">
        <v>0.37757274016324799</v>
      </c>
      <c r="BF235" s="17"/>
      <c r="BG235" s="17">
        <v>0.38449191757299001</v>
      </c>
      <c r="BH235" s="17">
        <v>0.33191148442034002</v>
      </c>
      <c r="BI235" s="17"/>
      <c r="BJ235" s="17">
        <v>0.39705998703746098</v>
      </c>
      <c r="BK235" s="17">
        <v>0.330106421090405</v>
      </c>
      <c r="BL235" s="17"/>
      <c r="BM235" s="17">
        <v>0.37089905215014701</v>
      </c>
      <c r="BN235" s="17">
        <v>0.33531676490923201</v>
      </c>
      <c r="BO235" s="17">
        <v>0.30088558597497</v>
      </c>
      <c r="BP235" s="17">
        <v>0.37313766904233697</v>
      </c>
      <c r="BQ235" s="17">
        <v>0.45164432624351702</v>
      </c>
      <c r="BR235" s="17">
        <v>0.29074629618300601</v>
      </c>
      <c r="BS235" s="17">
        <v>0.31461876326386401</v>
      </c>
      <c r="BT235" s="17"/>
      <c r="BU235" s="17">
        <v>0.36856204055950798</v>
      </c>
      <c r="BV235" s="17">
        <v>0.43680844051849999</v>
      </c>
      <c r="BW235" s="17"/>
      <c r="BX235" s="17">
        <v>0.37356487817871498</v>
      </c>
      <c r="BY235" s="17">
        <v>0.32264868469778801</v>
      </c>
      <c r="BZ235" s="17">
        <v>0.40987177530954</v>
      </c>
      <c r="CA235" s="17">
        <v>0.339107069975779</v>
      </c>
    </row>
    <row r="236" spans="2:79" x14ac:dyDescent="0.3">
      <c r="B236" t="s">
        <v>194</v>
      </c>
      <c r="C236" s="17">
        <v>0.39651830444451203</v>
      </c>
      <c r="D236" s="17">
        <v>0.399538865473058</v>
      </c>
      <c r="E236" s="17">
        <v>0.39451859106959097</v>
      </c>
      <c r="F236" s="17"/>
      <c r="G236" s="17">
        <v>0.33294540472031198</v>
      </c>
      <c r="H236" s="17">
        <v>0.39942207765433002</v>
      </c>
      <c r="I236" s="17">
        <v>0.39516320045641401</v>
      </c>
      <c r="J236" s="17">
        <v>0.38159563786511103</v>
      </c>
      <c r="K236" s="17">
        <v>0.37450796633420502</v>
      </c>
      <c r="L236" s="17">
        <v>0.46430005295296201</v>
      </c>
      <c r="M236" s="17"/>
      <c r="N236" s="17">
        <v>0.42930996915678299</v>
      </c>
      <c r="O236" s="17">
        <v>0.40925503456922402</v>
      </c>
      <c r="P236" s="17">
        <v>0.37019587586455299</v>
      </c>
      <c r="Q236" s="17">
        <v>0.37324757253464202</v>
      </c>
      <c r="R236" s="17"/>
      <c r="S236" s="17">
        <v>0.36364165408544502</v>
      </c>
      <c r="T236" s="17">
        <v>0.44352563759841701</v>
      </c>
      <c r="U236" s="17">
        <v>0.34961171545813902</v>
      </c>
      <c r="V236" s="17">
        <v>0.39791630522619598</v>
      </c>
      <c r="W236" s="17">
        <v>0.38182637428316502</v>
      </c>
      <c r="X236" s="17">
        <v>0.40468363218242398</v>
      </c>
      <c r="Y236" s="17">
        <v>0.39124105949224097</v>
      </c>
      <c r="Z236" s="17">
        <v>0.41903409239567202</v>
      </c>
      <c r="AA236" s="17">
        <v>0.427391057350059</v>
      </c>
      <c r="AB236" s="17">
        <v>0.33811466052174699</v>
      </c>
      <c r="AC236" s="17">
        <v>0.47314241945924401</v>
      </c>
      <c r="AD236" s="17">
        <v>0.39518567382653402</v>
      </c>
      <c r="AE236" s="17"/>
      <c r="AF236" s="17">
        <v>0.31617389231411402</v>
      </c>
      <c r="AG236" s="17">
        <v>0.40718487925499303</v>
      </c>
      <c r="AH236" s="17">
        <v>0.41987467618684199</v>
      </c>
      <c r="AI236" s="17">
        <v>0.44725437427566</v>
      </c>
      <c r="AJ236" s="17">
        <v>0.41628511887781</v>
      </c>
      <c r="AK236" s="17">
        <v>0.44009149029036498</v>
      </c>
      <c r="AL236" s="17"/>
      <c r="AM236" s="17">
        <v>0.42788584921380401</v>
      </c>
      <c r="AN236" s="17">
        <v>0.36802625712282599</v>
      </c>
      <c r="AO236" s="17">
        <v>0.41130211404248901</v>
      </c>
      <c r="AP236" s="17">
        <v>0.38255961161390001</v>
      </c>
      <c r="AQ236" s="17">
        <v>0.27111762665362898</v>
      </c>
      <c r="AR236" s="17"/>
      <c r="AS236" s="17">
        <v>0.40166714314066498</v>
      </c>
      <c r="AT236" s="17">
        <v>0.43110774510340999</v>
      </c>
      <c r="AU236" s="17"/>
      <c r="AV236" s="17">
        <v>0.40413958616488499</v>
      </c>
      <c r="AW236" s="17">
        <v>0.36391976743196702</v>
      </c>
      <c r="AX236" s="17"/>
      <c r="AY236" s="17">
        <v>0.36178398013138202</v>
      </c>
      <c r="AZ236" s="17">
        <v>0.4087964710193</v>
      </c>
      <c r="BA236" s="17">
        <v>0.400421509893778</v>
      </c>
      <c r="BB236" s="17"/>
      <c r="BC236" s="17">
        <v>0.40644837136846301</v>
      </c>
      <c r="BD236" s="17">
        <v>0.40124325179431602</v>
      </c>
      <c r="BE236" s="17">
        <v>0.36606737537366901</v>
      </c>
      <c r="BF236" s="17"/>
      <c r="BG236" s="17">
        <v>0.388905411731367</v>
      </c>
      <c r="BH236" s="17">
        <v>0.40011953382641302</v>
      </c>
      <c r="BI236" s="17"/>
      <c r="BJ236" s="17">
        <v>0.39650936935341302</v>
      </c>
      <c r="BK236" s="17">
        <v>0.40038802589877098</v>
      </c>
      <c r="BL236" s="17"/>
      <c r="BM236" s="17">
        <v>0.37710131306088901</v>
      </c>
      <c r="BN236" s="17">
        <v>0.36041609079424097</v>
      </c>
      <c r="BO236" s="17">
        <v>0.36550490510288403</v>
      </c>
      <c r="BP236" s="17">
        <v>0.35764371757133001</v>
      </c>
      <c r="BQ236" s="17">
        <v>0.41843391002807701</v>
      </c>
      <c r="BR236" s="17">
        <v>0.457098862092914</v>
      </c>
      <c r="BS236" s="17">
        <v>0.45478376773683199</v>
      </c>
      <c r="BT236" s="17"/>
      <c r="BU236" s="17">
        <v>0.358780211237964</v>
      </c>
      <c r="BV236" s="17">
        <v>0.35167865953757499</v>
      </c>
      <c r="BW236" s="17"/>
      <c r="BX236" s="17">
        <v>0.38152757286015598</v>
      </c>
      <c r="BY236" s="17">
        <v>0.37771158131551502</v>
      </c>
      <c r="BZ236" s="17">
        <v>0.40026592756839802</v>
      </c>
      <c r="CA236" s="17">
        <v>0.39586082127090899</v>
      </c>
    </row>
    <row r="237" spans="2:79" x14ac:dyDescent="0.3">
      <c r="B237" t="s">
        <v>195</v>
      </c>
      <c r="C237" s="17">
        <v>0.18256535226773801</v>
      </c>
      <c r="D237" s="17">
        <v>0.194936952587076</v>
      </c>
      <c r="E237" s="17">
        <v>0.171397145383721</v>
      </c>
      <c r="F237" s="17"/>
      <c r="G237" s="17">
        <v>0.134475937374608</v>
      </c>
      <c r="H237" s="17">
        <v>0.13510228097492399</v>
      </c>
      <c r="I237" s="17">
        <v>0.199433570517629</v>
      </c>
      <c r="J237" s="17">
        <v>0.23693382431931601</v>
      </c>
      <c r="K237" s="17">
        <v>0.23116260376634401</v>
      </c>
      <c r="L237" s="17">
        <v>0.16271862048671801</v>
      </c>
      <c r="M237" s="17"/>
      <c r="N237" s="17">
        <v>0.12876721067160801</v>
      </c>
      <c r="O237" s="17">
        <v>0.162968270140155</v>
      </c>
      <c r="P237" s="17">
        <v>0.25171904675288997</v>
      </c>
      <c r="Q237" s="17">
        <v>0.19630992425917401</v>
      </c>
      <c r="R237" s="17"/>
      <c r="S237" s="17">
        <v>0.11997430631032301</v>
      </c>
      <c r="T237" s="17">
        <v>0.188216520536196</v>
      </c>
      <c r="U237" s="17">
        <v>0.20429053022224</v>
      </c>
      <c r="V237" s="17">
        <v>0.20409735146221999</v>
      </c>
      <c r="W237" s="17">
        <v>0.22783771719961601</v>
      </c>
      <c r="X237" s="17">
        <v>0.168461067870495</v>
      </c>
      <c r="Y237" s="17">
        <v>0.22356174202423701</v>
      </c>
      <c r="Z237" s="17">
        <v>0.175837032234822</v>
      </c>
      <c r="AA237" s="17">
        <v>0.15278548849238599</v>
      </c>
      <c r="AB237" s="17">
        <v>0.23385088865826101</v>
      </c>
      <c r="AC237" s="17">
        <v>0.14108423332454301</v>
      </c>
      <c r="AD237" s="17">
        <v>0.18777258585607401</v>
      </c>
      <c r="AE237" s="17"/>
      <c r="AF237" s="17">
        <v>0.16207237641386699</v>
      </c>
      <c r="AG237" s="17">
        <v>0.172199987121264</v>
      </c>
      <c r="AH237" s="17">
        <v>0.19083762236870699</v>
      </c>
      <c r="AI237" s="17">
        <v>0.21467473891499</v>
      </c>
      <c r="AJ237" s="17">
        <v>0.187339458254943</v>
      </c>
      <c r="AK237" s="17">
        <v>0.19099997123934601</v>
      </c>
      <c r="AL237" s="17"/>
      <c r="AM237" s="17">
        <v>0.20504057089964101</v>
      </c>
      <c r="AN237" s="17">
        <v>0.22430548977446299</v>
      </c>
      <c r="AO237" s="17">
        <v>0.14929117144537199</v>
      </c>
      <c r="AP237" s="17">
        <v>0.110432624793428</v>
      </c>
      <c r="AQ237" s="17">
        <v>0.128471390893346</v>
      </c>
      <c r="AR237" s="17"/>
      <c r="AS237" s="17">
        <v>0.18280568409992101</v>
      </c>
      <c r="AT237" s="17">
        <v>0.13004330598400701</v>
      </c>
      <c r="AU237" s="17"/>
      <c r="AV237" s="17">
        <v>0.16585420709971399</v>
      </c>
      <c r="AW237" s="17">
        <v>0.20822343408379301</v>
      </c>
      <c r="AX237" s="17"/>
      <c r="AY237" s="17">
        <v>0.15576513770946199</v>
      </c>
      <c r="AZ237" s="17">
        <v>0.18977903988827499</v>
      </c>
      <c r="BA237" s="17">
        <v>0.217779089909685</v>
      </c>
      <c r="BB237" s="17"/>
      <c r="BC237" s="17">
        <v>0.17609421327921301</v>
      </c>
      <c r="BD237" s="17">
        <v>0.19806361970033701</v>
      </c>
      <c r="BE237" s="17">
        <v>0.18319412828444001</v>
      </c>
      <c r="BF237" s="17"/>
      <c r="BG237" s="17">
        <v>0.15980175998582799</v>
      </c>
      <c r="BH237" s="17">
        <v>0.193591945314977</v>
      </c>
      <c r="BI237" s="17"/>
      <c r="BJ237" s="17">
        <v>0.149856064163332</v>
      </c>
      <c r="BK237" s="17">
        <v>0.19224934758984799</v>
      </c>
      <c r="BL237" s="17"/>
      <c r="BM237" s="17">
        <v>0.174407816766558</v>
      </c>
      <c r="BN237" s="17">
        <v>0.22065275192794001</v>
      </c>
      <c r="BO237" s="17">
        <v>0.24279348660539701</v>
      </c>
      <c r="BP237" s="17">
        <v>0.14251240249668201</v>
      </c>
      <c r="BQ237" s="17">
        <v>0.109859529118095</v>
      </c>
      <c r="BR237" s="17">
        <v>0.19356055300899599</v>
      </c>
      <c r="BS237" s="17">
        <v>0.151173075596475</v>
      </c>
      <c r="BT237" s="17"/>
      <c r="BU237" s="17">
        <v>0.209593877360885</v>
      </c>
      <c r="BV237" s="17">
        <v>0.157516403991034</v>
      </c>
      <c r="BW237" s="17"/>
      <c r="BX237" s="17">
        <v>0.16249628893536899</v>
      </c>
      <c r="BY237" s="17">
        <v>0.20193958678632201</v>
      </c>
      <c r="BZ237" s="17">
        <v>0.15190408992061299</v>
      </c>
      <c r="CA237" s="17">
        <v>0.202571104063894</v>
      </c>
    </row>
    <row r="238" spans="2:79" x14ac:dyDescent="0.3">
      <c r="B238" t="s">
        <v>196</v>
      </c>
      <c r="C238" s="17">
        <v>4.60314096754934E-2</v>
      </c>
      <c r="D238" s="17">
        <v>4.3693933466813502E-2</v>
      </c>
      <c r="E238" s="17">
        <v>4.7640488043800201E-2</v>
      </c>
      <c r="F238" s="17"/>
      <c r="G238" s="17">
        <v>3.4270029751492098E-2</v>
      </c>
      <c r="H238" s="17">
        <v>4.0516651947646899E-2</v>
      </c>
      <c r="I238" s="17">
        <v>4.0440085109517999E-2</v>
      </c>
      <c r="J238" s="17">
        <v>5.9266713682200198E-2</v>
      </c>
      <c r="K238" s="17">
        <v>6.2100968704922099E-2</v>
      </c>
      <c r="L238" s="17">
        <v>4.1362190042263103E-2</v>
      </c>
      <c r="M238" s="17"/>
      <c r="N238" s="17">
        <v>2.7113839939703999E-2</v>
      </c>
      <c r="O238" s="17">
        <v>4.5906285589671303E-2</v>
      </c>
      <c r="P238" s="17">
        <v>6.5913410249796703E-2</v>
      </c>
      <c r="Q238" s="17">
        <v>5.03956400792408E-2</v>
      </c>
      <c r="R238" s="17"/>
      <c r="S238" s="17">
        <v>5.0289141887310498E-2</v>
      </c>
      <c r="T238" s="17">
        <v>4.2505328265890298E-2</v>
      </c>
      <c r="U238" s="17">
        <v>4.0400199563796903E-2</v>
      </c>
      <c r="V238" s="17">
        <v>4.9982416426397301E-2</v>
      </c>
      <c r="W238" s="17">
        <v>3.2767145316210902E-2</v>
      </c>
      <c r="X238" s="17">
        <v>3.2941951851468997E-2</v>
      </c>
      <c r="Y238" s="17">
        <v>3.9668760301458501E-2</v>
      </c>
      <c r="Z238" s="17">
        <v>0.119485150961155</v>
      </c>
      <c r="AA238" s="17">
        <v>3.7761523717553397E-2</v>
      </c>
      <c r="AB238" s="17">
        <v>6.8370873967554993E-2</v>
      </c>
      <c r="AC238" s="17">
        <v>3.2944705068692799E-2</v>
      </c>
      <c r="AD238" s="17">
        <v>1.9510610139311199E-2</v>
      </c>
      <c r="AE238" s="17"/>
      <c r="AF238" s="17">
        <v>3.4901922693933302E-2</v>
      </c>
      <c r="AG238" s="17">
        <v>5.54439553433883E-2</v>
      </c>
      <c r="AH238" s="17">
        <v>6.6287415953828893E-2</v>
      </c>
      <c r="AI238" s="17">
        <v>2.6697127624657702E-2</v>
      </c>
      <c r="AJ238" s="17">
        <v>6.4713037961205006E-2</v>
      </c>
      <c r="AK238" s="17">
        <v>2.5421981257324401E-2</v>
      </c>
      <c r="AL238" s="17"/>
      <c r="AM238" s="17">
        <v>6.2648752242331407E-2</v>
      </c>
      <c r="AN238" s="17">
        <v>4.6367938547879399E-2</v>
      </c>
      <c r="AO238" s="17">
        <v>1.72586506388057E-2</v>
      </c>
      <c r="AP238" s="17">
        <v>4.6109776135044599E-2</v>
      </c>
      <c r="AQ238" s="17">
        <v>4.3467127436073102E-2</v>
      </c>
      <c r="AR238" s="17"/>
      <c r="AS238" s="17">
        <v>3.9926142920022598E-2</v>
      </c>
      <c r="AT238" s="17">
        <v>6.5054497403901096E-2</v>
      </c>
      <c r="AU238" s="17"/>
      <c r="AV238" s="17">
        <v>3.8662206372622902E-2</v>
      </c>
      <c r="AW238" s="17">
        <v>5.2815449846383603E-2</v>
      </c>
      <c r="AX238" s="17"/>
      <c r="AY238" s="17">
        <v>3.6175593555638597E-2</v>
      </c>
      <c r="AZ238" s="17">
        <v>4.7249751811064299E-2</v>
      </c>
      <c r="BA238" s="17">
        <v>7.0248401660632995E-2</v>
      </c>
      <c r="BB238" s="17"/>
      <c r="BC238" s="17">
        <v>4.0746293133064999E-2</v>
      </c>
      <c r="BD238" s="17">
        <v>5.2374058362286001E-2</v>
      </c>
      <c r="BE238" s="17">
        <v>5.5075367869804603E-2</v>
      </c>
      <c r="BF238" s="17"/>
      <c r="BG238" s="17">
        <v>3.8875023601507998E-2</v>
      </c>
      <c r="BH238" s="17">
        <v>5.0461671470797199E-2</v>
      </c>
      <c r="BI238" s="17"/>
      <c r="BJ238" s="17">
        <v>4.5801588862440998E-2</v>
      </c>
      <c r="BK238" s="17">
        <v>4.4452556475462902E-2</v>
      </c>
      <c r="BL238" s="17"/>
      <c r="BM238" s="17">
        <v>5.2897349971137701E-2</v>
      </c>
      <c r="BN238" s="17">
        <v>4.9649564356884203E-2</v>
      </c>
      <c r="BO238" s="17">
        <v>4.44370315631573E-2</v>
      </c>
      <c r="BP238" s="17">
        <v>6.6614562045679795E-2</v>
      </c>
      <c r="BQ238" s="17">
        <v>0</v>
      </c>
      <c r="BR238" s="17">
        <v>3.5757257771539902E-2</v>
      </c>
      <c r="BS238" s="17">
        <v>4.3264871340805103E-2</v>
      </c>
      <c r="BT238" s="17"/>
      <c r="BU238" s="17">
        <v>3.9318706879398702E-2</v>
      </c>
      <c r="BV238" s="17">
        <v>3.5321004844851803E-2</v>
      </c>
      <c r="BW238" s="17"/>
      <c r="BX238" s="17">
        <v>4.5784569569622499E-2</v>
      </c>
      <c r="BY238" s="17">
        <v>7.2559273471131794E-2</v>
      </c>
      <c r="BZ238" s="17">
        <v>2.4932976904853899E-2</v>
      </c>
      <c r="CA238" s="17">
        <v>4.8386732474733803E-2</v>
      </c>
    </row>
    <row r="239" spans="2:79" x14ac:dyDescent="0.3">
      <c r="B239" t="s">
        <v>101</v>
      </c>
      <c r="C239" s="17">
        <v>2.8933864198008599E-2</v>
      </c>
      <c r="D239" s="17">
        <v>3.4812342581099297E-2</v>
      </c>
      <c r="E239" s="17">
        <v>2.3342479836684901E-2</v>
      </c>
      <c r="F239" s="17"/>
      <c r="G239" s="17">
        <v>3.1559356092601298E-2</v>
      </c>
      <c r="H239" s="17">
        <v>2.0763360785713302E-2</v>
      </c>
      <c r="I239" s="17">
        <v>3.7154149402956499E-2</v>
      </c>
      <c r="J239" s="17">
        <v>3.3039797435096802E-2</v>
      </c>
      <c r="K239" s="17">
        <v>4.20437399682453E-2</v>
      </c>
      <c r="L239" s="17">
        <v>1.50306115016225E-2</v>
      </c>
      <c r="M239" s="17"/>
      <c r="N239" s="17">
        <v>9.4496393127710496E-3</v>
      </c>
      <c r="O239" s="17">
        <v>2.1600742872416499E-2</v>
      </c>
      <c r="P239" s="17">
        <v>2.3046460710957398E-2</v>
      </c>
      <c r="Q239" s="17">
        <v>6.35982558026435E-2</v>
      </c>
      <c r="R239" s="17"/>
      <c r="S239" s="17">
        <v>1.32606082149233E-2</v>
      </c>
      <c r="T239" s="17">
        <v>3.1645679844811897E-2</v>
      </c>
      <c r="U239" s="17">
        <v>3.0766625625301601E-2</v>
      </c>
      <c r="V239" s="17">
        <v>3.2892399621787097E-2</v>
      </c>
      <c r="W239" s="17">
        <v>2.6410472221269299E-2</v>
      </c>
      <c r="X239" s="17">
        <v>5.1667652078660399E-2</v>
      </c>
      <c r="Y239" s="17">
        <v>3.4671370132981098E-2</v>
      </c>
      <c r="Z239" s="17">
        <v>9.9851261943508691E-3</v>
      </c>
      <c r="AA239" s="17">
        <v>2.0493951731351101E-2</v>
      </c>
      <c r="AB239" s="17">
        <v>2.48421026666754E-2</v>
      </c>
      <c r="AC239" s="17">
        <v>4.3090398517146002E-2</v>
      </c>
      <c r="AD239" s="17">
        <v>4.0499530344219402E-2</v>
      </c>
      <c r="AE239" s="17"/>
      <c r="AF239" s="17">
        <v>1.18640411021228E-2</v>
      </c>
      <c r="AG239" s="17">
        <v>2.8803621672332198E-2</v>
      </c>
      <c r="AH239" s="17">
        <v>3.4904410415258998E-2</v>
      </c>
      <c r="AI239" s="17">
        <v>3.6248658064776798E-2</v>
      </c>
      <c r="AJ239" s="17">
        <v>3.5034150680581098E-2</v>
      </c>
      <c r="AK239" s="17">
        <v>5.5379762049892298E-2</v>
      </c>
      <c r="AL239" s="17"/>
      <c r="AM239" s="17">
        <v>4.9279315071407502E-2</v>
      </c>
      <c r="AN239" s="17">
        <v>2.8166613797647299E-2</v>
      </c>
      <c r="AO239" s="17">
        <v>1.37512107839486E-2</v>
      </c>
      <c r="AP239" s="17">
        <v>8.5856828126709608E-3</v>
      </c>
      <c r="AQ239" s="17">
        <v>0</v>
      </c>
      <c r="AR239" s="17"/>
      <c r="AS239" s="17">
        <v>2.3442034478545998E-2</v>
      </c>
      <c r="AT239" s="17">
        <v>1.80158357497236E-2</v>
      </c>
      <c r="AU239" s="17"/>
      <c r="AV239" s="17">
        <v>2.3828242840417301E-2</v>
      </c>
      <c r="AW239" s="17">
        <v>2.4291023266513501E-2</v>
      </c>
      <c r="AX239" s="17"/>
      <c r="AY239" s="17">
        <v>4.1208925273005799E-2</v>
      </c>
      <c r="AZ239" s="17">
        <v>2.3755671854966E-2</v>
      </c>
      <c r="BA239" s="17">
        <v>2.6014836698774101E-2</v>
      </c>
      <c r="BB239" s="17"/>
      <c r="BC239" s="17">
        <v>3.4234656516922098E-2</v>
      </c>
      <c r="BD239" s="17">
        <v>2.4555334545041999E-2</v>
      </c>
      <c r="BE239" s="17">
        <v>1.80903883088381E-2</v>
      </c>
      <c r="BF239" s="17"/>
      <c r="BG239" s="17">
        <v>2.7925887108307599E-2</v>
      </c>
      <c r="BH239" s="17">
        <v>2.3915364967472399E-2</v>
      </c>
      <c r="BI239" s="17"/>
      <c r="BJ239" s="17">
        <v>1.0772990583353299E-2</v>
      </c>
      <c r="BK239" s="17">
        <v>3.2803648945512201E-2</v>
      </c>
      <c r="BL239" s="17"/>
      <c r="BM239" s="17">
        <v>2.4694468051268601E-2</v>
      </c>
      <c r="BN239" s="17">
        <v>3.3964828011703203E-2</v>
      </c>
      <c r="BO239" s="17">
        <v>4.6378990753592801E-2</v>
      </c>
      <c r="BP239" s="17">
        <v>6.0091648843972001E-2</v>
      </c>
      <c r="BQ239" s="17">
        <v>2.0062234610310301E-2</v>
      </c>
      <c r="BR239" s="17">
        <v>2.2837030943544001E-2</v>
      </c>
      <c r="BS239" s="17">
        <v>3.6159522062023303E-2</v>
      </c>
      <c r="BT239" s="17"/>
      <c r="BU239" s="17">
        <v>2.37451639622435E-2</v>
      </c>
      <c r="BV239" s="17">
        <v>1.86754911080384E-2</v>
      </c>
      <c r="BW239" s="17"/>
      <c r="BX239" s="17">
        <v>3.6626690456137298E-2</v>
      </c>
      <c r="BY239" s="17">
        <v>2.5140873729243202E-2</v>
      </c>
      <c r="BZ239" s="17">
        <v>1.3025230296595001E-2</v>
      </c>
      <c r="CA239" s="17">
        <v>1.4074272214684699E-2</v>
      </c>
    </row>
    <row r="240" spans="2:79" x14ac:dyDescent="0.3">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row>
    <row r="241" spans="2:79" x14ac:dyDescent="0.3">
      <c r="B241" s="6" t="s">
        <v>206</v>
      </c>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row>
    <row r="242" spans="2:79" x14ac:dyDescent="0.3">
      <c r="B242" s="24" t="s">
        <v>98</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row>
    <row r="243" spans="2:79" x14ac:dyDescent="0.3">
      <c r="B243" t="s">
        <v>193</v>
      </c>
      <c r="C243" s="17">
        <v>6.9746061848147106E-2</v>
      </c>
      <c r="D243" s="17">
        <v>7.3768448457544003E-2</v>
      </c>
      <c r="E243" s="17">
        <v>6.6166094366003403E-2</v>
      </c>
      <c r="F243" s="17"/>
      <c r="G243" s="17">
        <v>0.11243158211554299</v>
      </c>
      <c r="H243" s="17">
        <v>0.138415439806643</v>
      </c>
      <c r="I243" s="17">
        <v>9.3184306437859798E-2</v>
      </c>
      <c r="J243" s="17">
        <v>2.91175532749092E-2</v>
      </c>
      <c r="K243" s="17">
        <v>4.4511738457452897E-2</v>
      </c>
      <c r="L243" s="17">
        <v>1.65135729330518E-2</v>
      </c>
      <c r="M243" s="17"/>
      <c r="N243" s="17">
        <v>8.79383035815412E-2</v>
      </c>
      <c r="O243" s="17">
        <v>5.0402467395622097E-2</v>
      </c>
      <c r="P243" s="17">
        <v>5.9867941873098102E-2</v>
      </c>
      <c r="Q243" s="17">
        <v>8.0861586420254705E-2</v>
      </c>
      <c r="R243" s="17"/>
      <c r="S243" s="17">
        <v>0.108599221555797</v>
      </c>
      <c r="T243" s="17">
        <v>4.9227667798905202E-2</v>
      </c>
      <c r="U243" s="17">
        <v>7.3423941945260002E-2</v>
      </c>
      <c r="V243" s="17">
        <v>5.8129401686978902E-2</v>
      </c>
      <c r="W243" s="17">
        <v>5.6712097731922997E-2</v>
      </c>
      <c r="X243" s="17">
        <v>9.7805655739730005E-2</v>
      </c>
      <c r="Y243" s="17">
        <v>6.3589931238655403E-2</v>
      </c>
      <c r="Z243" s="17">
        <v>9.9364189847964898E-2</v>
      </c>
      <c r="AA243" s="17">
        <v>5.2511633273472899E-2</v>
      </c>
      <c r="AB243" s="17">
        <v>2.9628876765637399E-2</v>
      </c>
      <c r="AC243" s="17">
        <v>4.4126552699006998E-2</v>
      </c>
      <c r="AD243" s="17">
        <v>0.1528703023121</v>
      </c>
      <c r="AE243" s="17"/>
      <c r="AF243" s="17">
        <v>0.123621487372154</v>
      </c>
      <c r="AG243" s="17">
        <v>5.14936702740625E-2</v>
      </c>
      <c r="AH243" s="17">
        <v>8.8727960384654206E-2</v>
      </c>
      <c r="AI243" s="17">
        <v>3.4301309720485999E-2</v>
      </c>
      <c r="AJ243" s="17">
        <v>3.21278254750096E-2</v>
      </c>
      <c r="AK243" s="17">
        <v>6.5969523384958095E-2</v>
      </c>
      <c r="AL243" s="17"/>
      <c r="AM243" s="17">
        <v>3.2656140321733598E-2</v>
      </c>
      <c r="AN243" s="17">
        <v>6.6391972554286E-2</v>
      </c>
      <c r="AO243" s="17">
        <v>7.8893545428055906E-2</v>
      </c>
      <c r="AP243" s="17">
        <v>0.13737008213823301</v>
      </c>
      <c r="AQ243" s="17">
        <v>0.16766202237918101</v>
      </c>
      <c r="AR243" s="17"/>
      <c r="AS243" s="17">
        <v>7.95709742662567E-2</v>
      </c>
      <c r="AT243" s="17">
        <v>6.10529455229252E-2</v>
      </c>
      <c r="AU243" s="17"/>
      <c r="AV243" s="17">
        <v>7.7749674150505502E-2</v>
      </c>
      <c r="AW243" s="17">
        <v>6.5214134820979E-2</v>
      </c>
      <c r="AX243" s="17"/>
      <c r="AY243" s="17">
        <v>9.4340166917847607E-2</v>
      </c>
      <c r="AZ243" s="17">
        <v>6.31769239461899E-2</v>
      </c>
      <c r="BA243" s="17">
        <v>4.92664729892172E-2</v>
      </c>
      <c r="BB243" s="17"/>
      <c r="BC243" s="17">
        <v>6.9897610010212205E-2</v>
      </c>
      <c r="BD243" s="17">
        <v>6.0169554928063702E-2</v>
      </c>
      <c r="BE243" s="17">
        <v>8.1398513861693694E-2</v>
      </c>
      <c r="BF243" s="17"/>
      <c r="BG243" s="17">
        <v>7.2076533004008694E-2</v>
      </c>
      <c r="BH243" s="17">
        <v>6.7278200807162195E-2</v>
      </c>
      <c r="BI243" s="17"/>
      <c r="BJ243" s="17">
        <v>0.119293533098503</v>
      </c>
      <c r="BK243" s="17">
        <v>5.4729780360443299E-2</v>
      </c>
      <c r="BL243" s="17"/>
      <c r="BM243" s="17">
        <v>8.8716670599128203E-2</v>
      </c>
      <c r="BN243" s="17">
        <v>7.0961105074397804E-2</v>
      </c>
      <c r="BO243" s="17">
        <v>0.13052840678538899</v>
      </c>
      <c r="BP243" s="17">
        <v>7.2378655779921197E-2</v>
      </c>
      <c r="BQ243" s="17">
        <v>8.4917887652396995E-2</v>
      </c>
      <c r="BR243" s="17">
        <v>1.3982397809718E-2</v>
      </c>
      <c r="BS243" s="17">
        <v>5.8887468027631298E-2</v>
      </c>
      <c r="BT243" s="17"/>
      <c r="BU243" s="17">
        <v>0.106734570835127</v>
      </c>
      <c r="BV243" s="17">
        <v>0.180514667146118</v>
      </c>
      <c r="BW243" s="17"/>
      <c r="BX243" s="17">
        <v>8.1805110609394396E-2</v>
      </c>
      <c r="BY243" s="17">
        <v>9.0276458838585996E-2</v>
      </c>
      <c r="BZ243" s="17">
        <v>0.100686822595799</v>
      </c>
      <c r="CA243" s="17">
        <v>9.4519148140138606E-2</v>
      </c>
    </row>
    <row r="244" spans="2:79" x14ac:dyDescent="0.3">
      <c r="B244" t="s">
        <v>194</v>
      </c>
      <c r="C244" s="17">
        <v>0.24527523537034801</v>
      </c>
      <c r="D244" s="17">
        <v>0.259129036668449</v>
      </c>
      <c r="E244" s="17">
        <v>0.23200206127991199</v>
      </c>
      <c r="F244" s="17"/>
      <c r="G244" s="17">
        <v>0.32738421676977397</v>
      </c>
      <c r="H244" s="17">
        <v>0.31513017914645503</v>
      </c>
      <c r="I244" s="17">
        <v>0.22841729345367601</v>
      </c>
      <c r="J244" s="17">
        <v>0.23074742377784499</v>
      </c>
      <c r="K244" s="17">
        <v>0.18170605442958701</v>
      </c>
      <c r="L244" s="17">
        <v>0.20221328015692999</v>
      </c>
      <c r="M244" s="17"/>
      <c r="N244" s="17">
        <v>0.285995413335426</v>
      </c>
      <c r="O244" s="17">
        <v>0.24481284920346</v>
      </c>
      <c r="P244" s="17">
        <v>0.24848658456193701</v>
      </c>
      <c r="Q244" s="17">
        <v>0.20399016878877499</v>
      </c>
      <c r="R244" s="17"/>
      <c r="S244" s="17">
        <v>0.31096457783952602</v>
      </c>
      <c r="T244" s="17">
        <v>0.244023805237505</v>
      </c>
      <c r="U244" s="17">
        <v>0.246475310207494</v>
      </c>
      <c r="V244" s="17">
        <v>0.24312475681954801</v>
      </c>
      <c r="W244" s="17">
        <v>0.26606170205250701</v>
      </c>
      <c r="X244" s="17">
        <v>0.22550851187187801</v>
      </c>
      <c r="Y244" s="17">
        <v>0.24184566498313001</v>
      </c>
      <c r="Z244" s="17">
        <v>0.172295511975188</v>
      </c>
      <c r="AA244" s="17">
        <v>0.24729124852564699</v>
      </c>
      <c r="AB244" s="17">
        <v>0.23804110100074599</v>
      </c>
      <c r="AC244" s="17">
        <v>0.18262411041687299</v>
      </c>
      <c r="AD244" s="17">
        <v>0.18350686772692501</v>
      </c>
      <c r="AE244" s="17"/>
      <c r="AF244" s="17">
        <v>0.32669412879326298</v>
      </c>
      <c r="AG244" s="17">
        <v>0.230072843929641</v>
      </c>
      <c r="AH244" s="17">
        <v>0.21407062220301501</v>
      </c>
      <c r="AI244" s="17">
        <v>0.20361748686907499</v>
      </c>
      <c r="AJ244" s="17">
        <v>0.200306103409604</v>
      </c>
      <c r="AK244" s="17">
        <v>0.25661446275128003</v>
      </c>
      <c r="AL244" s="17"/>
      <c r="AM244" s="17">
        <v>0.19464177906252</v>
      </c>
      <c r="AN244" s="17">
        <v>0.21891419988749899</v>
      </c>
      <c r="AO244" s="17">
        <v>0.28254319908104902</v>
      </c>
      <c r="AP244" s="17">
        <v>0.30411439830396902</v>
      </c>
      <c r="AQ244" s="17">
        <v>0.38134480104685398</v>
      </c>
      <c r="AR244" s="17"/>
      <c r="AS244" s="17">
        <v>0.25641577305080199</v>
      </c>
      <c r="AT244" s="17">
        <v>0.208791275584991</v>
      </c>
      <c r="AU244" s="17"/>
      <c r="AV244" s="17">
        <v>0.25095821925619199</v>
      </c>
      <c r="AW244" s="17">
        <v>0.22888579373422499</v>
      </c>
      <c r="AX244" s="17"/>
      <c r="AY244" s="17">
        <v>0.25620647174858902</v>
      </c>
      <c r="AZ244" s="17">
        <v>0.248728577267504</v>
      </c>
      <c r="BA244" s="17">
        <v>0.181866642861855</v>
      </c>
      <c r="BB244" s="17"/>
      <c r="BC244" s="17">
        <v>0.23859220761099301</v>
      </c>
      <c r="BD244" s="17">
        <v>0.237593098355185</v>
      </c>
      <c r="BE244" s="17">
        <v>0.26696259497738101</v>
      </c>
      <c r="BF244" s="17"/>
      <c r="BG244" s="17">
        <v>0.23469315007215699</v>
      </c>
      <c r="BH244" s="17">
        <v>0.25107662549793403</v>
      </c>
      <c r="BI244" s="17"/>
      <c r="BJ244" s="17">
        <v>0.31293723542273499</v>
      </c>
      <c r="BK244" s="17">
        <v>0.22324784293545899</v>
      </c>
      <c r="BL244" s="17"/>
      <c r="BM244" s="17">
        <v>0.29033469044576599</v>
      </c>
      <c r="BN244" s="17">
        <v>0.24427312223064299</v>
      </c>
      <c r="BO244" s="17">
        <v>0.23373785332048799</v>
      </c>
      <c r="BP244" s="17">
        <v>0.191132868460128</v>
      </c>
      <c r="BQ244" s="17">
        <v>0.29794535467216499</v>
      </c>
      <c r="BR244" s="17">
        <v>0.16993097201827001</v>
      </c>
      <c r="BS244" s="17">
        <v>0.19660759166696701</v>
      </c>
      <c r="BT244" s="17"/>
      <c r="BU244" s="17">
        <v>0.24773952588518</v>
      </c>
      <c r="BV244" s="17">
        <v>0.31612272010579101</v>
      </c>
      <c r="BW244" s="17"/>
      <c r="BX244" s="17">
        <v>0.233388792270804</v>
      </c>
      <c r="BY244" s="17">
        <v>0.23802092551686699</v>
      </c>
      <c r="BZ244" s="17">
        <v>0.307565728648521</v>
      </c>
      <c r="CA244" s="17">
        <v>0.27891443538606397</v>
      </c>
    </row>
    <row r="245" spans="2:79" x14ac:dyDescent="0.3">
      <c r="B245" t="s">
        <v>195</v>
      </c>
      <c r="C245" s="17">
        <v>0.37609353782214999</v>
      </c>
      <c r="D245" s="17">
        <v>0.37787033335151798</v>
      </c>
      <c r="E245" s="17">
        <v>0.373153594038445</v>
      </c>
      <c r="F245" s="17"/>
      <c r="G245" s="17">
        <v>0.34642296928685501</v>
      </c>
      <c r="H245" s="17">
        <v>0.35412338509112301</v>
      </c>
      <c r="I245" s="17">
        <v>0.36654355790800303</v>
      </c>
      <c r="J245" s="17">
        <v>0.37116507929402898</v>
      </c>
      <c r="K245" s="17">
        <v>0.383822548442253</v>
      </c>
      <c r="L245" s="17">
        <v>0.42014446242153902</v>
      </c>
      <c r="M245" s="17"/>
      <c r="N245" s="17">
        <v>0.40729116240945501</v>
      </c>
      <c r="O245" s="17">
        <v>0.39708072287638402</v>
      </c>
      <c r="P245" s="17">
        <v>0.33689780245205397</v>
      </c>
      <c r="Q245" s="17">
        <v>0.34991456767476398</v>
      </c>
      <c r="R245" s="17"/>
      <c r="S245" s="17">
        <v>0.33532734687198601</v>
      </c>
      <c r="T245" s="17">
        <v>0.37929736188933499</v>
      </c>
      <c r="U245" s="17">
        <v>0.38647145731348398</v>
      </c>
      <c r="V245" s="17">
        <v>0.40066518570619303</v>
      </c>
      <c r="W245" s="17">
        <v>0.38555633342701101</v>
      </c>
      <c r="X245" s="17">
        <v>0.33278300354477403</v>
      </c>
      <c r="Y245" s="17">
        <v>0.34628620620717998</v>
      </c>
      <c r="Z245" s="17">
        <v>0.38991678724791901</v>
      </c>
      <c r="AA245" s="17">
        <v>0.40334215055137601</v>
      </c>
      <c r="AB245" s="17">
        <v>0.43513978209509901</v>
      </c>
      <c r="AC245" s="17">
        <v>0.336353981007665</v>
      </c>
      <c r="AD245" s="17">
        <v>0.40945495342820398</v>
      </c>
      <c r="AE245" s="17"/>
      <c r="AF245" s="17">
        <v>0.32706464649549</v>
      </c>
      <c r="AG245" s="17">
        <v>0.39795005800335598</v>
      </c>
      <c r="AH245" s="17">
        <v>0.355416476296746</v>
      </c>
      <c r="AI245" s="17">
        <v>0.45822022025726</v>
      </c>
      <c r="AJ245" s="17">
        <v>0.340029879106512</v>
      </c>
      <c r="AK245" s="17">
        <v>0.33698930044399</v>
      </c>
      <c r="AL245" s="17"/>
      <c r="AM245" s="17">
        <v>0.36748773728488499</v>
      </c>
      <c r="AN245" s="17">
        <v>0.38429863623906702</v>
      </c>
      <c r="AO245" s="17">
        <v>0.39798625926315601</v>
      </c>
      <c r="AP245" s="17">
        <v>0.37316014272026898</v>
      </c>
      <c r="AQ245" s="17">
        <v>0.28806205574674298</v>
      </c>
      <c r="AR245" s="17"/>
      <c r="AS245" s="17">
        <v>0.37571358347774497</v>
      </c>
      <c r="AT245" s="17">
        <v>0.38457458023809199</v>
      </c>
      <c r="AU245" s="17"/>
      <c r="AV245" s="17">
        <v>0.36751203316803499</v>
      </c>
      <c r="AW245" s="17">
        <v>0.39917558937463699</v>
      </c>
      <c r="AX245" s="17"/>
      <c r="AY245" s="17">
        <v>0.34041778079166102</v>
      </c>
      <c r="AZ245" s="17">
        <v>0.38915865996698101</v>
      </c>
      <c r="BA245" s="17">
        <v>0.392231812596539</v>
      </c>
      <c r="BB245" s="17"/>
      <c r="BC245" s="17">
        <v>0.38519185431017799</v>
      </c>
      <c r="BD245" s="17">
        <v>0.37225028647394098</v>
      </c>
      <c r="BE245" s="17">
        <v>0.34985745818080399</v>
      </c>
      <c r="BF245" s="17"/>
      <c r="BG245" s="17">
        <v>0.37328568764918602</v>
      </c>
      <c r="BH245" s="17">
        <v>0.38001722906167501</v>
      </c>
      <c r="BI245" s="17"/>
      <c r="BJ245" s="17">
        <v>0.35098355246282198</v>
      </c>
      <c r="BK245" s="17">
        <v>0.386339301747189</v>
      </c>
      <c r="BL245" s="17"/>
      <c r="BM245" s="17">
        <v>0.36889671688157299</v>
      </c>
      <c r="BN245" s="17">
        <v>0.34944990206756099</v>
      </c>
      <c r="BO245" s="17">
        <v>0.34806769068779603</v>
      </c>
      <c r="BP245" s="17">
        <v>0.32252814955810999</v>
      </c>
      <c r="BQ245" s="17">
        <v>0.38956993171680299</v>
      </c>
      <c r="BR245" s="17">
        <v>0.44648194287392101</v>
      </c>
      <c r="BS245" s="17">
        <v>0.31070281430410002</v>
      </c>
      <c r="BT245" s="17"/>
      <c r="BU245" s="17">
        <v>0.30958806583080201</v>
      </c>
      <c r="BV245" s="17">
        <v>0.27218063470275999</v>
      </c>
      <c r="BW245" s="17"/>
      <c r="BX245" s="17">
        <v>0.33116090982723201</v>
      </c>
      <c r="BY245" s="17">
        <v>0.33238803885330498</v>
      </c>
      <c r="BZ245" s="17">
        <v>0.37202380030848298</v>
      </c>
      <c r="CA245" s="17">
        <v>0.34651417801013001</v>
      </c>
    </row>
    <row r="246" spans="2:79" x14ac:dyDescent="0.3">
      <c r="B246" t="s">
        <v>196</v>
      </c>
      <c r="C246" s="17">
        <v>0.21708640647980201</v>
      </c>
      <c r="D246" s="17">
        <v>0.206164251593003</v>
      </c>
      <c r="E246" s="17">
        <v>0.227911363531167</v>
      </c>
      <c r="F246" s="17"/>
      <c r="G246" s="17">
        <v>0.15177770970843399</v>
      </c>
      <c r="H246" s="17">
        <v>0.139820782871305</v>
      </c>
      <c r="I246" s="17">
        <v>0.21773878996498799</v>
      </c>
      <c r="J246" s="17">
        <v>0.25894075245282999</v>
      </c>
      <c r="K246" s="17">
        <v>0.26555364659706399</v>
      </c>
      <c r="L246" s="17">
        <v>0.25618627200264199</v>
      </c>
      <c r="M246" s="17"/>
      <c r="N246" s="17">
        <v>0.18203639355224899</v>
      </c>
      <c r="O246" s="17">
        <v>0.222407396843922</v>
      </c>
      <c r="P246" s="17">
        <v>0.24532806442949601</v>
      </c>
      <c r="Q246" s="17">
        <v>0.222048931110988</v>
      </c>
      <c r="R246" s="17"/>
      <c r="S246" s="17">
        <v>0.171564913438121</v>
      </c>
      <c r="T246" s="17">
        <v>0.21318103443028799</v>
      </c>
      <c r="U246" s="17">
        <v>0.21789793765034801</v>
      </c>
      <c r="V246" s="17">
        <v>0.22955594773898699</v>
      </c>
      <c r="W246" s="17">
        <v>0.21968486897903799</v>
      </c>
      <c r="X246" s="17">
        <v>0.22490458093944701</v>
      </c>
      <c r="Y246" s="17">
        <v>0.24495090776185499</v>
      </c>
      <c r="Z246" s="17">
        <v>0.24135893227307401</v>
      </c>
      <c r="AA246" s="17">
        <v>0.204645784056322</v>
      </c>
      <c r="AB246" s="17">
        <v>0.195141849357713</v>
      </c>
      <c r="AC246" s="17">
        <v>0.31927837898904099</v>
      </c>
      <c r="AD246" s="17">
        <v>0.210640158362952</v>
      </c>
      <c r="AE246" s="17"/>
      <c r="AF246" s="17">
        <v>0.16313901793999899</v>
      </c>
      <c r="AG246" s="17">
        <v>0.22710677229853299</v>
      </c>
      <c r="AH246" s="17">
        <v>0.23033490154303199</v>
      </c>
      <c r="AI246" s="17">
        <v>0.21513855486654701</v>
      </c>
      <c r="AJ246" s="17">
        <v>0.28890650192297801</v>
      </c>
      <c r="AK246" s="17">
        <v>0.24226433707383399</v>
      </c>
      <c r="AL246" s="17"/>
      <c r="AM246" s="17">
        <v>0.26265791587735199</v>
      </c>
      <c r="AN246" s="17">
        <v>0.248928572199305</v>
      </c>
      <c r="AO246" s="17">
        <v>0.181860806308802</v>
      </c>
      <c r="AP246" s="17">
        <v>0.14217005590652901</v>
      </c>
      <c r="AQ246" s="17">
        <v>9.9332483246462905E-2</v>
      </c>
      <c r="AR246" s="17"/>
      <c r="AS246" s="17">
        <v>0.21428830453574699</v>
      </c>
      <c r="AT246" s="17">
        <v>0.20688579475937499</v>
      </c>
      <c r="AU246" s="17"/>
      <c r="AV246" s="17">
        <v>0.21372393700365699</v>
      </c>
      <c r="AW246" s="17">
        <v>0.22544438227517</v>
      </c>
      <c r="AX246" s="17"/>
      <c r="AY246" s="17">
        <v>0.20995389078527399</v>
      </c>
      <c r="AZ246" s="17">
        <v>0.21366116018959799</v>
      </c>
      <c r="BA246" s="17">
        <v>0.274953738652363</v>
      </c>
      <c r="BB246" s="17"/>
      <c r="BC246" s="17">
        <v>0.20946420999377699</v>
      </c>
      <c r="BD246" s="17">
        <v>0.23932182470524799</v>
      </c>
      <c r="BE246" s="17">
        <v>0.22149858843448</v>
      </c>
      <c r="BF246" s="17"/>
      <c r="BG246" s="17">
        <v>0.20202036611253699</v>
      </c>
      <c r="BH246" s="17">
        <v>0.22473154864325501</v>
      </c>
      <c r="BI246" s="17"/>
      <c r="BJ246" s="17">
        <v>0.17530869618717601</v>
      </c>
      <c r="BK246" s="17">
        <v>0.23241032814176199</v>
      </c>
      <c r="BL246" s="17"/>
      <c r="BM246" s="17">
        <v>0.194685426496884</v>
      </c>
      <c r="BN246" s="17">
        <v>0.2132086207044</v>
      </c>
      <c r="BO246" s="17">
        <v>0.18164651739589899</v>
      </c>
      <c r="BP246" s="17">
        <v>0.27517321693913399</v>
      </c>
      <c r="BQ246" s="17">
        <v>0.15743724208743801</v>
      </c>
      <c r="BR246" s="17">
        <v>0.262109021961066</v>
      </c>
      <c r="BS246" s="17">
        <v>0.26114926507873398</v>
      </c>
      <c r="BT246" s="17"/>
      <c r="BU246" s="17">
        <v>0.27376006312330797</v>
      </c>
      <c r="BV246" s="17">
        <v>0.17331123052092801</v>
      </c>
      <c r="BW246" s="17"/>
      <c r="BX246" s="17">
        <v>0.23276744951584399</v>
      </c>
      <c r="BY246" s="17">
        <v>0.25307711537376598</v>
      </c>
      <c r="BZ246" s="17">
        <v>0.161245975536082</v>
      </c>
      <c r="CA246" s="17">
        <v>0.226784279836372</v>
      </c>
    </row>
    <row r="247" spans="2:79" x14ac:dyDescent="0.3">
      <c r="B247" t="s">
        <v>101</v>
      </c>
      <c r="C247" s="17">
        <v>9.1798758479552794E-2</v>
      </c>
      <c r="D247" s="17">
        <v>8.3067929929485598E-2</v>
      </c>
      <c r="E247" s="17">
        <v>0.100766886784473</v>
      </c>
      <c r="F247" s="17"/>
      <c r="G247" s="17">
        <v>6.1983522119394001E-2</v>
      </c>
      <c r="H247" s="17">
        <v>5.2510213084474198E-2</v>
      </c>
      <c r="I247" s="17">
        <v>9.4116052235473396E-2</v>
      </c>
      <c r="J247" s="17">
        <v>0.110029191200387</v>
      </c>
      <c r="K247" s="17">
        <v>0.124406012073643</v>
      </c>
      <c r="L247" s="17">
        <v>0.10494241248583699</v>
      </c>
      <c r="M247" s="17"/>
      <c r="N247" s="17">
        <v>3.6738727121327801E-2</v>
      </c>
      <c r="O247" s="17">
        <v>8.5296563680611601E-2</v>
      </c>
      <c r="P247" s="17">
        <v>0.10941960668341601</v>
      </c>
      <c r="Q247" s="17">
        <v>0.14318474600521799</v>
      </c>
      <c r="R247" s="17"/>
      <c r="S247" s="17">
        <v>7.3543940294569607E-2</v>
      </c>
      <c r="T247" s="17">
        <v>0.114270130643966</v>
      </c>
      <c r="U247" s="17">
        <v>7.5731352883414094E-2</v>
      </c>
      <c r="V247" s="17">
        <v>6.8524708048293401E-2</v>
      </c>
      <c r="W247" s="17">
        <v>7.1984997809520307E-2</v>
      </c>
      <c r="X247" s="17">
        <v>0.118998247904171</v>
      </c>
      <c r="Y247" s="17">
        <v>0.103327289809179</v>
      </c>
      <c r="Z247" s="17">
        <v>9.7064578655854494E-2</v>
      </c>
      <c r="AA247" s="17">
        <v>9.2209183593181906E-2</v>
      </c>
      <c r="AB247" s="17">
        <v>0.10204839078080501</v>
      </c>
      <c r="AC247" s="17">
        <v>0.117616976887414</v>
      </c>
      <c r="AD247" s="17">
        <v>4.3527718169818902E-2</v>
      </c>
      <c r="AE247" s="17"/>
      <c r="AF247" s="17">
        <v>5.9480719399093697E-2</v>
      </c>
      <c r="AG247" s="17">
        <v>9.3376655494408503E-2</v>
      </c>
      <c r="AH247" s="17">
        <v>0.11145003957255201</v>
      </c>
      <c r="AI247" s="17">
        <v>8.8722428286631905E-2</v>
      </c>
      <c r="AJ247" s="17">
        <v>0.13862969008589601</v>
      </c>
      <c r="AK247" s="17">
        <v>9.8162376345937399E-2</v>
      </c>
      <c r="AL247" s="17"/>
      <c r="AM247" s="17">
        <v>0.14255642745350999</v>
      </c>
      <c r="AN247" s="17">
        <v>8.1466619119842501E-2</v>
      </c>
      <c r="AO247" s="17">
        <v>5.8716189918936797E-2</v>
      </c>
      <c r="AP247" s="17">
        <v>4.3185320930999499E-2</v>
      </c>
      <c r="AQ247" s="17">
        <v>6.3598637580759093E-2</v>
      </c>
      <c r="AR247" s="17"/>
      <c r="AS247" s="17">
        <v>7.4011364669449103E-2</v>
      </c>
      <c r="AT247" s="17">
        <v>0.13869540389461599</v>
      </c>
      <c r="AU247" s="17"/>
      <c r="AV247" s="17">
        <v>9.0056136421610297E-2</v>
      </c>
      <c r="AW247" s="17">
        <v>8.1280099794989499E-2</v>
      </c>
      <c r="AX247" s="17"/>
      <c r="AY247" s="17">
        <v>9.9081689756628094E-2</v>
      </c>
      <c r="AZ247" s="17">
        <v>8.5274678629726902E-2</v>
      </c>
      <c r="BA247" s="17">
        <v>0.101681332900025</v>
      </c>
      <c r="BB247" s="17"/>
      <c r="BC247" s="17">
        <v>9.6854118074839596E-2</v>
      </c>
      <c r="BD247" s="17">
        <v>9.0665235537562505E-2</v>
      </c>
      <c r="BE247" s="17">
        <v>8.0282844545641094E-2</v>
      </c>
      <c r="BF247" s="17"/>
      <c r="BG247" s="17">
        <v>0.11792426316211201</v>
      </c>
      <c r="BH247" s="17">
        <v>7.6896395989973304E-2</v>
      </c>
      <c r="BI247" s="17"/>
      <c r="BJ247" s="17">
        <v>4.1476982828763699E-2</v>
      </c>
      <c r="BK247" s="17">
        <v>0.103272746815147</v>
      </c>
      <c r="BL247" s="17"/>
      <c r="BM247" s="17">
        <v>5.7366495576648399E-2</v>
      </c>
      <c r="BN247" s="17">
        <v>0.122107249922998</v>
      </c>
      <c r="BO247" s="17">
        <v>0.106019531810427</v>
      </c>
      <c r="BP247" s="17">
        <v>0.13878710926270699</v>
      </c>
      <c r="BQ247" s="17">
        <v>7.0129583871197596E-2</v>
      </c>
      <c r="BR247" s="17">
        <v>0.10749566533702599</v>
      </c>
      <c r="BS247" s="17">
        <v>0.17265286092256801</v>
      </c>
      <c r="BT247" s="17"/>
      <c r="BU247" s="17">
        <v>6.2177774325582899E-2</v>
      </c>
      <c r="BV247" s="17">
        <v>5.7870747524402202E-2</v>
      </c>
      <c r="BW247" s="17"/>
      <c r="BX247" s="17">
        <v>0.120877737776726</v>
      </c>
      <c r="BY247" s="17">
        <v>8.62374614174755E-2</v>
      </c>
      <c r="BZ247" s="17">
        <v>5.8477672911114303E-2</v>
      </c>
      <c r="CA247" s="17">
        <v>5.3267958627295497E-2</v>
      </c>
    </row>
    <row r="248" spans="2:79" x14ac:dyDescent="0.3">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row>
    <row r="249" spans="2:79" x14ac:dyDescent="0.3">
      <c r="B249" s="6" t="s">
        <v>207</v>
      </c>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row>
    <row r="250" spans="2:79" x14ac:dyDescent="0.3">
      <c r="B250" s="24" t="s">
        <v>98</v>
      </c>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row>
    <row r="251" spans="2:79" x14ac:dyDescent="0.3">
      <c r="B251" t="s">
        <v>193</v>
      </c>
      <c r="C251" s="17">
        <v>0.18921717829871401</v>
      </c>
      <c r="D251" s="17">
        <v>0.185157114226879</v>
      </c>
      <c r="E251" s="17">
        <v>0.194109186110034</v>
      </c>
      <c r="F251" s="17"/>
      <c r="G251" s="17">
        <v>0.27895744173390102</v>
      </c>
      <c r="H251" s="17">
        <v>0.268828708004197</v>
      </c>
      <c r="I251" s="17">
        <v>0.23353653397358001</v>
      </c>
      <c r="J251" s="17">
        <v>0.151477992002303</v>
      </c>
      <c r="K251" s="17">
        <v>0.156618606152616</v>
      </c>
      <c r="L251" s="17">
        <v>8.1545447112775393E-2</v>
      </c>
      <c r="M251" s="17"/>
      <c r="N251" s="17">
        <v>0.20700694157691499</v>
      </c>
      <c r="O251" s="17">
        <v>0.188623614636204</v>
      </c>
      <c r="P251" s="17">
        <v>0.17616266898990299</v>
      </c>
      <c r="Q251" s="17">
        <v>0.187412262901202</v>
      </c>
      <c r="R251" s="17"/>
      <c r="S251" s="17">
        <v>0.24971288077629</v>
      </c>
      <c r="T251" s="17">
        <v>0.190407629815603</v>
      </c>
      <c r="U251" s="17">
        <v>0.18922329691567299</v>
      </c>
      <c r="V251" s="17">
        <v>0.148832262480142</v>
      </c>
      <c r="W251" s="17">
        <v>0.124869989159007</v>
      </c>
      <c r="X251" s="17">
        <v>0.20099830108275399</v>
      </c>
      <c r="Y251" s="17">
        <v>0.150100667805388</v>
      </c>
      <c r="Z251" s="17">
        <v>0.11163072555723</v>
      </c>
      <c r="AA251" s="17">
        <v>0.22170388929456999</v>
      </c>
      <c r="AB251" s="17">
        <v>0.18516343148071401</v>
      </c>
      <c r="AC251" s="17">
        <v>0.161165155992501</v>
      </c>
      <c r="AD251" s="17">
        <v>0.28641465071036498</v>
      </c>
      <c r="AE251" s="17"/>
      <c r="AF251" s="17">
        <v>0.29031811057465201</v>
      </c>
      <c r="AG251" s="17">
        <v>0.17326030791847499</v>
      </c>
      <c r="AH251" s="17">
        <v>0.17195726190197699</v>
      </c>
      <c r="AI251" s="17">
        <v>0.142358804030842</v>
      </c>
      <c r="AJ251" s="17">
        <v>0.116753504733302</v>
      </c>
      <c r="AK251" s="17">
        <v>0.16068880140528599</v>
      </c>
      <c r="AL251" s="17"/>
      <c r="AM251" s="17">
        <v>0.138650675712745</v>
      </c>
      <c r="AN251" s="17">
        <v>0.15662152188669001</v>
      </c>
      <c r="AO251" s="17">
        <v>0.23861400521266299</v>
      </c>
      <c r="AP251" s="17">
        <v>0.27311171531282602</v>
      </c>
      <c r="AQ251" s="17">
        <v>0.30322310390037799</v>
      </c>
      <c r="AR251" s="17"/>
      <c r="AS251" s="17">
        <v>0.20269394224600501</v>
      </c>
      <c r="AT251" s="17">
        <v>0.19112905480786899</v>
      </c>
      <c r="AU251" s="17"/>
      <c r="AV251" s="17">
        <v>0.192592246883524</v>
      </c>
      <c r="AW251" s="17">
        <v>0.218984536311019</v>
      </c>
      <c r="AX251" s="17"/>
      <c r="AY251" s="17">
        <v>0.21598401937092401</v>
      </c>
      <c r="AZ251" s="17">
        <v>0.18650858448075799</v>
      </c>
      <c r="BA251" s="17">
        <v>0.117544755166096</v>
      </c>
      <c r="BB251" s="17"/>
      <c r="BC251" s="17">
        <v>0.18447489496052</v>
      </c>
      <c r="BD251" s="17">
        <v>0.182430748730709</v>
      </c>
      <c r="BE251" s="17">
        <v>0.201184672785999</v>
      </c>
      <c r="BF251" s="17"/>
      <c r="BG251" s="17">
        <v>0.18298696344386101</v>
      </c>
      <c r="BH251" s="17">
        <v>0.196348531989885</v>
      </c>
      <c r="BI251" s="17"/>
      <c r="BJ251" s="17">
        <v>0.24049277072668199</v>
      </c>
      <c r="BK251" s="17">
        <v>0.172397917267085</v>
      </c>
      <c r="BL251" s="17"/>
      <c r="BM251" s="17">
        <v>0.23433464770262899</v>
      </c>
      <c r="BN251" s="17">
        <v>0.17980802365998699</v>
      </c>
      <c r="BO251" s="17">
        <v>0.17356534149640099</v>
      </c>
      <c r="BP251" s="17">
        <v>0.209174915995084</v>
      </c>
      <c r="BQ251" s="17">
        <v>0.26666235574651997</v>
      </c>
      <c r="BR251" s="17">
        <v>9.1317348186866695E-2</v>
      </c>
      <c r="BS251" s="17">
        <v>0.16306810772122399</v>
      </c>
      <c r="BT251" s="17"/>
      <c r="BU251" s="17">
        <v>0.17993233105344</v>
      </c>
      <c r="BV251" s="17">
        <v>0.30282121323340599</v>
      </c>
      <c r="BW251" s="17"/>
      <c r="BX251" s="17">
        <v>0.22165522656692299</v>
      </c>
      <c r="BY251" s="17">
        <v>0.18426394276474001</v>
      </c>
      <c r="BZ251" s="17">
        <v>0.22705904450976999</v>
      </c>
      <c r="CA251" s="17">
        <v>0.16836188002685601</v>
      </c>
    </row>
    <row r="252" spans="2:79" x14ac:dyDescent="0.3">
      <c r="B252" t="s">
        <v>194</v>
      </c>
      <c r="C252" s="17">
        <v>0.43031699821448799</v>
      </c>
      <c r="D252" s="17">
        <v>0.41671508538615398</v>
      </c>
      <c r="E252" s="17">
        <v>0.44268258698475899</v>
      </c>
      <c r="F252" s="17"/>
      <c r="G252" s="17">
        <v>0.415089491501616</v>
      </c>
      <c r="H252" s="17">
        <v>0.48275269564367002</v>
      </c>
      <c r="I252" s="17">
        <v>0.446407480589885</v>
      </c>
      <c r="J252" s="17">
        <v>0.42647672657609498</v>
      </c>
      <c r="K252" s="17">
        <v>0.35327803290304299</v>
      </c>
      <c r="L252" s="17">
        <v>0.43966517264535998</v>
      </c>
      <c r="M252" s="17"/>
      <c r="N252" s="17">
        <v>0.48895930740252003</v>
      </c>
      <c r="O252" s="17">
        <v>0.43391414505697701</v>
      </c>
      <c r="P252" s="17">
        <v>0.424008669187319</v>
      </c>
      <c r="Q252" s="17">
        <v>0.366401136155665</v>
      </c>
      <c r="R252" s="17"/>
      <c r="S252" s="17">
        <v>0.450658760557474</v>
      </c>
      <c r="T252" s="17">
        <v>0.44860019970978099</v>
      </c>
      <c r="U252" s="17">
        <v>0.45921721808556498</v>
      </c>
      <c r="V252" s="17">
        <v>0.432617163523416</v>
      </c>
      <c r="W252" s="17">
        <v>0.51039481031571499</v>
      </c>
      <c r="X252" s="17">
        <v>0.38279349121460599</v>
      </c>
      <c r="Y252" s="17">
        <v>0.384853027819337</v>
      </c>
      <c r="Z252" s="17">
        <v>0.44290899037401099</v>
      </c>
      <c r="AA252" s="17">
        <v>0.40056945626533103</v>
      </c>
      <c r="AB252" s="17">
        <v>0.40088107757029601</v>
      </c>
      <c r="AC252" s="17">
        <v>0.486113080328406</v>
      </c>
      <c r="AD252" s="17">
        <v>0.33589410168102901</v>
      </c>
      <c r="AE252" s="17"/>
      <c r="AF252" s="17">
        <v>0.41683629067202899</v>
      </c>
      <c r="AG252" s="17">
        <v>0.44080943000818001</v>
      </c>
      <c r="AH252" s="17">
        <v>0.41827018939785798</v>
      </c>
      <c r="AI252" s="17">
        <v>0.41704860534579602</v>
      </c>
      <c r="AJ252" s="17">
        <v>0.432226112968988</v>
      </c>
      <c r="AK252" s="17">
        <v>0.50482248293176601</v>
      </c>
      <c r="AL252" s="17"/>
      <c r="AM252" s="17">
        <v>0.42939114932551797</v>
      </c>
      <c r="AN252" s="17">
        <v>0.41597440842171202</v>
      </c>
      <c r="AO252" s="17">
        <v>0.43883791041387799</v>
      </c>
      <c r="AP252" s="17">
        <v>0.477755874054274</v>
      </c>
      <c r="AQ252" s="17">
        <v>0.40739398943587102</v>
      </c>
      <c r="AR252" s="17"/>
      <c r="AS252" s="17">
        <v>0.44691564674108297</v>
      </c>
      <c r="AT252" s="17">
        <v>0.37533792923155301</v>
      </c>
      <c r="AU252" s="17"/>
      <c r="AV252" s="17">
        <v>0.44040528179296601</v>
      </c>
      <c r="AW252" s="17">
        <v>0.41463455719808401</v>
      </c>
      <c r="AX252" s="17"/>
      <c r="AY252" s="17">
        <v>0.41978785018833398</v>
      </c>
      <c r="AZ252" s="17">
        <v>0.43087492360795898</v>
      </c>
      <c r="BA252" s="17">
        <v>0.46083810775179002</v>
      </c>
      <c r="BB252" s="17"/>
      <c r="BC252" s="17">
        <v>0.433540270558749</v>
      </c>
      <c r="BD252" s="17">
        <v>0.40692221912235399</v>
      </c>
      <c r="BE252" s="17">
        <v>0.44565153951430297</v>
      </c>
      <c r="BF252" s="17"/>
      <c r="BG252" s="17">
        <v>0.425326906836129</v>
      </c>
      <c r="BH252" s="17">
        <v>0.42981630648725599</v>
      </c>
      <c r="BI252" s="17"/>
      <c r="BJ252" s="17">
        <v>0.451324323723793</v>
      </c>
      <c r="BK252" s="17">
        <v>0.424819601413783</v>
      </c>
      <c r="BL252" s="17"/>
      <c r="BM252" s="17">
        <v>0.45576710109153101</v>
      </c>
      <c r="BN252" s="17">
        <v>0.41696677180268499</v>
      </c>
      <c r="BO252" s="17">
        <v>0.48153248566385898</v>
      </c>
      <c r="BP252" s="17">
        <v>0.40134524863797799</v>
      </c>
      <c r="BQ252" s="17">
        <v>0.37508867663312601</v>
      </c>
      <c r="BR252" s="17">
        <v>0.40790468811289599</v>
      </c>
      <c r="BS252" s="17">
        <v>0.379824958983012</v>
      </c>
      <c r="BT252" s="17"/>
      <c r="BU252" s="17">
        <v>0.44922284226446502</v>
      </c>
      <c r="BV252" s="17">
        <v>0.41464342187231201</v>
      </c>
      <c r="BW252" s="17"/>
      <c r="BX252" s="17">
        <v>0.40952088087932897</v>
      </c>
      <c r="BY252" s="17">
        <v>0.42046216183167801</v>
      </c>
      <c r="BZ252" s="17">
        <v>0.46262006577388698</v>
      </c>
      <c r="CA252" s="17">
        <v>0.47817148468568699</v>
      </c>
    </row>
    <row r="253" spans="2:79" x14ac:dyDescent="0.3">
      <c r="B253" t="s">
        <v>195</v>
      </c>
      <c r="C253" s="17">
        <v>0.266095988327677</v>
      </c>
      <c r="D253" s="17">
        <v>0.27482781760193897</v>
      </c>
      <c r="E253" s="17">
        <v>0.25788322244312101</v>
      </c>
      <c r="F253" s="17"/>
      <c r="G253" s="17">
        <v>0.22886739326632499</v>
      </c>
      <c r="H253" s="17">
        <v>0.16743450171092999</v>
      </c>
      <c r="I253" s="17">
        <v>0.23643318124763599</v>
      </c>
      <c r="J253" s="17">
        <v>0.28573388264211802</v>
      </c>
      <c r="K253" s="17">
        <v>0.32251029284344701</v>
      </c>
      <c r="L253" s="17">
        <v>0.34111644525363</v>
      </c>
      <c r="M253" s="17"/>
      <c r="N253" s="17">
        <v>0.23555346469347099</v>
      </c>
      <c r="O253" s="17">
        <v>0.26795217780910902</v>
      </c>
      <c r="P253" s="17">
        <v>0.28095341447347999</v>
      </c>
      <c r="Q253" s="17">
        <v>0.27970453291206998</v>
      </c>
      <c r="R253" s="17"/>
      <c r="S253" s="17">
        <v>0.20465902039144801</v>
      </c>
      <c r="T253" s="17">
        <v>0.25303561464200203</v>
      </c>
      <c r="U253" s="17">
        <v>0.26945255970423498</v>
      </c>
      <c r="V253" s="17">
        <v>0.29764040153264398</v>
      </c>
      <c r="W253" s="17">
        <v>0.28559115708865901</v>
      </c>
      <c r="X253" s="17">
        <v>0.26144826484821798</v>
      </c>
      <c r="Y253" s="17">
        <v>0.30057497868033201</v>
      </c>
      <c r="Z253" s="17">
        <v>0.29220684042031703</v>
      </c>
      <c r="AA253" s="17">
        <v>0.25452203858433498</v>
      </c>
      <c r="AB253" s="17">
        <v>0.31019739750915098</v>
      </c>
      <c r="AC253" s="17">
        <v>0.26808005096263798</v>
      </c>
      <c r="AD253" s="17">
        <v>0.25356913575633799</v>
      </c>
      <c r="AE253" s="17"/>
      <c r="AF253" s="17">
        <v>0.213609712766164</v>
      </c>
      <c r="AG253" s="17">
        <v>0.27769898563587703</v>
      </c>
      <c r="AH253" s="17">
        <v>0.248678148258694</v>
      </c>
      <c r="AI253" s="17">
        <v>0.33043788749487601</v>
      </c>
      <c r="AJ253" s="17">
        <v>0.29356836876062598</v>
      </c>
      <c r="AK253" s="17">
        <v>0.21882316140768199</v>
      </c>
      <c r="AL253" s="17"/>
      <c r="AM253" s="17">
        <v>0.28616751961200199</v>
      </c>
      <c r="AN253" s="17">
        <v>0.28990306571892599</v>
      </c>
      <c r="AO253" s="17">
        <v>0.24576929041537801</v>
      </c>
      <c r="AP253" s="17">
        <v>0.19492831707472699</v>
      </c>
      <c r="AQ253" s="17">
        <v>0.189924629753462</v>
      </c>
      <c r="AR253" s="17"/>
      <c r="AS253" s="17">
        <v>0.257645292678997</v>
      </c>
      <c r="AT253" s="17">
        <v>0.26006638909106</v>
      </c>
      <c r="AU253" s="17"/>
      <c r="AV253" s="17">
        <v>0.26420975933749602</v>
      </c>
      <c r="AW253" s="17">
        <v>0.24134160917969599</v>
      </c>
      <c r="AX253" s="17"/>
      <c r="AY253" s="17">
        <v>0.21473616709822699</v>
      </c>
      <c r="AZ253" s="17">
        <v>0.28639601403948201</v>
      </c>
      <c r="BA253" s="17">
        <v>0.282181039067321</v>
      </c>
      <c r="BB253" s="17"/>
      <c r="BC253" s="17">
        <v>0.27062235306918903</v>
      </c>
      <c r="BD253" s="17">
        <v>0.286395420305464</v>
      </c>
      <c r="BE253" s="17">
        <v>0.237275550727468</v>
      </c>
      <c r="BF253" s="17"/>
      <c r="BG253" s="17">
        <v>0.25745244210050799</v>
      </c>
      <c r="BH253" s="17">
        <v>0.27105071231158201</v>
      </c>
      <c r="BI253" s="17"/>
      <c r="BJ253" s="17">
        <v>0.23490208410848901</v>
      </c>
      <c r="BK253" s="17">
        <v>0.27791548556007101</v>
      </c>
      <c r="BL253" s="17"/>
      <c r="BM253" s="17">
        <v>0.228787766826438</v>
      </c>
      <c r="BN253" s="17">
        <v>0.26918245925384598</v>
      </c>
      <c r="BO253" s="17">
        <v>0.23237896621468501</v>
      </c>
      <c r="BP253" s="17">
        <v>0.18741977055575301</v>
      </c>
      <c r="BQ253" s="17">
        <v>0.247881958784748</v>
      </c>
      <c r="BR253" s="17">
        <v>0.36773390253771598</v>
      </c>
      <c r="BS253" s="17">
        <v>0.282944090598373</v>
      </c>
      <c r="BT253" s="17"/>
      <c r="BU253" s="17">
        <v>0.235223709106505</v>
      </c>
      <c r="BV253" s="17">
        <v>0.188952262697754</v>
      </c>
      <c r="BW253" s="17"/>
      <c r="BX253" s="17">
        <v>0.24130088253939</v>
      </c>
      <c r="BY253" s="17">
        <v>0.27273400505928502</v>
      </c>
      <c r="BZ253" s="17">
        <v>0.25472452290524999</v>
      </c>
      <c r="CA253" s="17">
        <v>0.24907829680215601</v>
      </c>
    </row>
    <row r="254" spans="2:79" x14ac:dyDescent="0.3">
      <c r="B254" t="s">
        <v>196</v>
      </c>
      <c r="C254" s="17">
        <v>7.4110206013250399E-2</v>
      </c>
      <c r="D254" s="17">
        <v>8.6458335742699996E-2</v>
      </c>
      <c r="E254" s="17">
        <v>6.1533210676234899E-2</v>
      </c>
      <c r="F254" s="17"/>
      <c r="G254" s="17">
        <v>4.8187152135562399E-2</v>
      </c>
      <c r="H254" s="17">
        <v>4.1019721082969397E-2</v>
      </c>
      <c r="I254" s="17">
        <v>5.4145390051948898E-2</v>
      </c>
      <c r="J254" s="17">
        <v>8.9476517936343605E-2</v>
      </c>
      <c r="K254" s="17">
        <v>0.107349144578712</v>
      </c>
      <c r="L254" s="17">
        <v>9.9610814177260004E-2</v>
      </c>
      <c r="M254" s="17"/>
      <c r="N254" s="17">
        <v>5.1219281918252701E-2</v>
      </c>
      <c r="O254" s="17">
        <v>7.9528955682032498E-2</v>
      </c>
      <c r="P254" s="17">
        <v>9.1550800968631094E-2</v>
      </c>
      <c r="Q254" s="17">
        <v>7.8180371020266398E-2</v>
      </c>
      <c r="R254" s="17"/>
      <c r="S254" s="17">
        <v>5.8722745928837201E-2</v>
      </c>
      <c r="T254" s="17">
        <v>6.5592762617561307E-2</v>
      </c>
      <c r="U254" s="17">
        <v>4.6190705096643303E-2</v>
      </c>
      <c r="V254" s="17">
        <v>8.3373674877370907E-2</v>
      </c>
      <c r="W254" s="17">
        <v>3.9696154774215897E-2</v>
      </c>
      <c r="X254" s="17">
        <v>8.1236354895545204E-2</v>
      </c>
      <c r="Y254" s="17">
        <v>0.117088507611821</v>
      </c>
      <c r="Z254" s="17">
        <v>0.132586174262982</v>
      </c>
      <c r="AA254" s="17">
        <v>9.3541207357647801E-2</v>
      </c>
      <c r="AB254" s="17">
        <v>6.7004698797048401E-2</v>
      </c>
      <c r="AC254" s="17">
        <v>5.2085440134675497E-2</v>
      </c>
      <c r="AD254" s="17">
        <v>8.3204154935158203E-2</v>
      </c>
      <c r="AE254" s="17"/>
      <c r="AF254" s="17">
        <v>5.1358826551705601E-2</v>
      </c>
      <c r="AG254" s="17">
        <v>7.46632547627301E-2</v>
      </c>
      <c r="AH254" s="17">
        <v>9.9359601079851298E-2</v>
      </c>
      <c r="AI254" s="17">
        <v>6.8292825715708605E-2</v>
      </c>
      <c r="AJ254" s="17">
        <v>0.10069141179786199</v>
      </c>
      <c r="AK254" s="17">
        <v>7.7653813824637999E-2</v>
      </c>
      <c r="AL254" s="17"/>
      <c r="AM254" s="17">
        <v>8.3350014891291194E-2</v>
      </c>
      <c r="AN254" s="17">
        <v>9.5238462501653298E-2</v>
      </c>
      <c r="AO254" s="17">
        <v>5.4274742032236201E-2</v>
      </c>
      <c r="AP254" s="17">
        <v>4.1170612500192799E-2</v>
      </c>
      <c r="AQ254" s="17">
        <v>7.9945999075606497E-2</v>
      </c>
      <c r="AR254" s="17"/>
      <c r="AS254" s="17">
        <v>6.2818008032869493E-2</v>
      </c>
      <c r="AT254" s="17">
        <v>0.108451248100925</v>
      </c>
      <c r="AU254" s="17"/>
      <c r="AV254" s="17">
        <v>6.68023769397776E-2</v>
      </c>
      <c r="AW254" s="17">
        <v>7.5298539971309503E-2</v>
      </c>
      <c r="AX254" s="17"/>
      <c r="AY254" s="17">
        <v>7.79233355623251E-2</v>
      </c>
      <c r="AZ254" s="17">
        <v>6.6885764487245897E-2</v>
      </c>
      <c r="BA254" s="17">
        <v>0.112816840076847</v>
      </c>
      <c r="BB254" s="17"/>
      <c r="BC254" s="17">
        <v>6.6239569018418806E-2</v>
      </c>
      <c r="BD254" s="17">
        <v>8.9399100729875794E-2</v>
      </c>
      <c r="BE254" s="17">
        <v>8.1756579205061797E-2</v>
      </c>
      <c r="BF254" s="17"/>
      <c r="BG254" s="17">
        <v>8.19207846744507E-2</v>
      </c>
      <c r="BH254" s="17">
        <v>7.1186148367195806E-2</v>
      </c>
      <c r="BI254" s="17"/>
      <c r="BJ254" s="17">
        <v>5.58534759189507E-2</v>
      </c>
      <c r="BK254" s="17">
        <v>7.7660693813967702E-2</v>
      </c>
      <c r="BL254" s="17"/>
      <c r="BM254" s="17">
        <v>5.7989116900647203E-2</v>
      </c>
      <c r="BN254" s="17">
        <v>8.6299145273663197E-2</v>
      </c>
      <c r="BO254" s="17">
        <v>5.56825329155506E-2</v>
      </c>
      <c r="BP254" s="17">
        <v>0.11169074989854801</v>
      </c>
      <c r="BQ254" s="17">
        <v>6.2127574426052899E-2</v>
      </c>
      <c r="BR254" s="17">
        <v>9.2090462958000496E-2</v>
      </c>
      <c r="BS254" s="17">
        <v>9.2786683671104805E-2</v>
      </c>
      <c r="BT254" s="17"/>
      <c r="BU254" s="17">
        <v>0.111875953613346</v>
      </c>
      <c r="BV254" s="17">
        <v>6.9623166058932096E-2</v>
      </c>
      <c r="BW254" s="17"/>
      <c r="BX254" s="17">
        <v>7.3068774986606397E-2</v>
      </c>
      <c r="BY254" s="17">
        <v>9.2279298962574599E-2</v>
      </c>
      <c r="BZ254" s="17">
        <v>3.9247224854617097E-2</v>
      </c>
      <c r="CA254" s="17">
        <v>7.7720694712589702E-2</v>
      </c>
    </row>
    <row r="255" spans="2:79" x14ac:dyDescent="0.3">
      <c r="B255" t="s">
        <v>101</v>
      </c>
      <c r="C255" s="17">
        <v>4.0259629145871799E-2</v>
      </c>
      <c r="D255" s="17">
        <v>3.6841647042327903E-2</v>
      </c>
      <c r="E255" s="17">
        <v>4.37917937858519E-2</v>
      </c>
      <c r="F255" s="17"/>
      <c r="G255" s="17">
        <v>2.8898521362595801E-2</v>
      </c>
      <c r="H255" s="17">
        <v>3.9964373558233499E-2</v>
      </c>
      <c r="I255" s="17">
        <v>2.9477414136950798E-2</v>
      </c>
      <c r="J255" s="17">
        <v>4.6834880843140102E-2</v>
      </c>
      <c r="K255" s="17">
        <v>6.0243923522181199E-2</v>
      </c>
      <c r="L255" s="17">
        <v>3.8062120810974501E-2</v>
      </c>
      <c r="M255" s="17"/>
      <c r="N255" s="17">
        <v>1.7261004408841499E-2</v>
      </c>
      <c r="O255" s="17">
        <v>2.99811068156784E-2</v>
      </c>
      <c r="P255" s="17">
        <v>2.7324446380666001E-2</v>
      </c>
      <c r="Q255" s="17">
        <v>8.8301697010796307E-2</v>
      </c>
      <c r="R255" s="17"/>
      <c r="S255" s="17">
        <v>3.6246592345950603E-2</v>
      </c>
      <c r="T255" s="17">
        <v>4.2363793215052403E-2</v>
      </c>
      <c r="U255" s="17">
        <v>3.5916220197882903E-2</v>
      </c>
      <c r="V255" s="17">
        <v>3.7536497586426597E-2</v>
      </c>
      <c r="W255" s="17">
        <v>3.9447888662403001E-2</v>
      </c>
      <c r="X255" s="17">
        <v>7.3523587958876702E-2</v>
      </c>
      <c r="Y255" s="17">
        <v>4.7382818083122301E-2</v>
      </c>
      <c r="Z255" s="17">
        <v>2.0667269385459101E-2</v>
      </c>
      <c r="AA255" s="17">
        <v>2.9663408498116401E-2</v>
      </c>
      <c r="AB255" s="17">
        <v>3.6753394642790697E-2</v>
      </c>
      <c r="AC255" s="17">
        <v>3.2556272581778803E-2</v>
      </c>
      <c r="AD255" s="17">
        <v>4.0917956917109602E-2</v>
      </c>
      <c r="AE255" s="17"/>
      <c r="AF255" s="17">
        <v>2.7877059435449401E-2</v>
      </c>
      <c r="AG255" s="17">
        <v>3.3568021674737797E-2</v>
      </c>
      <c r="AH255" s="17">
        <v>6.1734799361619297E-2</v>
      </c>
      <c r="AI255" s="17">
        <v>4.1861877412777498E-2</v>
      </c>
      <c r="AJ255" s="17">
        <v>5.67606017392219E-2</v>
      </c>
      <c r="AK255" s="17">
        <v>3.8011740430628799E-2</v>
      </c>
      <c r="AL255" s="17"/>
      <c r="AM255" s="17">
        <v>6.24406404584434E-2</v>
      </c>
      <c r="AN255" s="17">
        <v>4.2262541471019002E-2</v>
      </c>
      <c r="AO255" s="17">
        <v>2.25040519258447E-2</v>
      </c>
      <c r="AP255" s="17">
        <v>1.3033481057980301E-2</v>
      </c>
      <c r="AQ255" s="17">
        <v>1.9512277834682699E-2</v>
      </c>
      <c r="AR255" s="17"/>
      <c r="AS255" s="17">
        <v>2.9927110301045001E-2</v>
      </c>
      <c r="AT255" s="17">
        <v>6.5015378768593396E-2</v>
      </c>
      <c r="AU255" s="17"/>
      <c r="AV255" s="17">
        <v>3.59903350462367E-2</v>
      </c>
      <c r="AW255" s="17">
        <v>4.9740757339892E-2</v>
      </c>
      <c r="AX255" s="17"/>
      <c r="AY255" s="17">
        <v>7.1568627780190394E-2</v>
      </c>
      <c r="AZ255" s="17">
        <v>2.9334713384555601E-2</v>
      </c>
      <c r="BA255" s="17">
        <v>2.6619257937945499E-2</v>
      </c>
      <c r="BB255" s="17"/>
      <c r="BC255" s="17">
        <v>4.5122912393123299E-2</v>
      </c>
      <c r="BD255" s="17">
        <v>3.4852511111596901E-2</v>
      </c>
      <c r="BE255" s="17">
        <v>3.41316577671682E-2</v>
      </c>
      <c r="BF255" s="17"/>
      <c r="BG255" s="17">
        <v>5.2312902945050997E-2</v>
      </c>
      <c r="BH255" s="17">
        <v>3.1598300844081502E-2</v>
      </c>
      <c r="BI255" s="17"/>
      <c r="BJ255" s="17">
        <v>1.7427345522084602E-2</v>
      </c>
      <c r="BK255" s="17">
        <v>4.7206301945092802E-2</v>
      </c>
      <c r="BL255" s="17"/>
      <c r="BM255" s="17">
        <v>2.3121367478753801E-2</v>
      </c>
      <c r="BN255" s="17">
        <v>4.7743600009819198E-2</v>
      </c>
      <c r="BO255" s="17">
        <v>5.6840673709504699E-2</v>
      </c>
      <c r="BP255" s="17">
        <v>9.0369314912636597E-2</v>
      </c>
      <c r="BQ255" s="17">
        <v>4.8239434409553202E-2</v>
      </c>
      <c r="BR255" s="17">
        <v>4.0953598204521699E-2</v>
      </c>
      <c r="BS255" s="17">
        <v>8.1376159026286199E-2</v>
      </c>
      <c r="BT255" s="17"/>
      <c r="BU255" s="17">
        <v>2.37451639622435E-2</v>
      </c>
      <c r="BV255" s="17">
        <v>2.39599361375963E-2</v>
      </c>
      <c r="BW255" s="17"/>
      <c r="BX255" s="17">
        <v>5.4454235027751298E-2</v>
      </c>
      <c r="BY255" s="17">
        <v>3.02605913817219E-2</v>
      </c>
      <c r="BZ255" s="17">
        <v>1.63491419564754E-2</v>
      </c>
      <c r="CA255" s="17">
        <v>2.6667643772711198E-2</v>
      </c>
    </row>
    <row r="256" spans="2:79" x14ac:dyDescent="0.3">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row>
    <row r="257" spans="2:79" x14ac:dyDescent="0.3">
      <c r="B257" s="6" t="s">
        <v>208</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row>
    <row r="258" spans="2:79" x14ac:dyDescent="0.3">
      <c r="B258" s="24" t="s">
        <v>98</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row>
    <row r="259" spans="2:79" x14ac:dyDescent="0.3">
      <c r="B259" t="s">
        <v>193</v>
      </c>
      <c r="C259" s="17">
        <v>0.17588117121975599</v>
      </c>
      <c r="D259" s="17">
        <v>0.157508123439901</v>
      </c>
      <c r="E259" s="17">
        <v>0.194668399050235</v>
      </c>
      <c r="F259" s="17"/>
      <c r="G259" s="17">
        <v>0.18972131680336299</v>
      </c>
      <c r="H259" s="17">
        <v>0.17839802608956901</v>
      </c>
      <c r="I259" s="17">
        <v>0.17951624572528699</v>
      </c>
      <c r="J259" s="17">
        <v>0.183185016297639</v>
      </c>
      <c r="K259" s="17">
        <v>0.17393307545668199</v>
      </c>
      <c r="L259" s="17">
        <v>0.15710663565947799</v>
      </c>
      <c r="M259" s="17"/>
      <c r="N259" s="17">
        <v>0.17158565803515499</v>
      </c>
      <c r="O259" s="17">
        <v>0.14910914233526501</v>
      </c>
      <c r="P259" s="17">
        <v>0.18219593468346201</v>
      </c>
      <c r="Q259" s="17">
        <v>0.204079570940574</v>
      </c>
      <c r="R259" s="17"/>
      <c r="S259" s="17">
        <v>0.180646986387239</v>
      </c>
      <c r="T259" s="17">
        <v>0.21006842532334499</v>
      </c>
      <c r="U259" s="17">
        <v>0.177639666240995</v>
      </c>
      <c r="V259" s="17">
        <v>0.15773455231839001</v>
      </c>
      <c r="W259" s="17">
        <v>0.16161788622284301</v>
      </c>
      <c r="X259" s="17">
        <v>0.21775282649667599</v>
      </c>
      <c r="Y259" s="17">
        <v>0.12888217943263799</v>
      </c>
      <c r="Z259" s="17">
        <v>0.23821260059829499</v>
      </c>
      <c r="AA259" s="17">
        <v>0.19226361424935501</v>
      </c>
      <c r="AB259" s="17">
        <v>0.12046269302785099</v>
      </c>
      <c r="AC259" s="17">
        <v>0.12699440893536501</v>
      </c>
      <c r="AD259" s="17">
        <v>0.19424182387819999</v>
      </c>
      <c r="AE259" s="17"/>
      <c r="AF259" s="17">
        <v>0.18973174406044799</v>
      </c>
      <c r="AG259" s="17">
        <v>0.168919375935774</v>
      </c>
      <c r="AH259" s="17">
        <v>0.17908485448790801</v>
      </c>
      <c r="AI259" s="17">
        <v>0.15939210045087701</v>
      </c>
      <c r="AJ259" s="17">
        <v>0.18564844878291401</v>
      </c>
      <c r="AK259" s="17">
        <v>0.17832137198727899</v>
      </c>
      <c r="AL259" s="17"/>
      <c r="AM259" s="17">
        <v>0.17342805445901899</v>
      </c>
      <c r="AN259" s="17">
        <v>0.16930812396544201</v>
      </c>
      <c r="AO259" s="17">
        <v>0.17730919599522901</v>
      </c>
      <c r="AP259" s="17">
        <v>0.18953097209660599</v>
      </c>
      <c r="AQ259" s="17">
        <v>0.205908591576767</v>
      </c>
      <c r="AR259" s="17"/>
      <c r="AS259" s="17">
        <v>0.173201005482222</v>
      </c>
      <c r="AT259" s="17">
        <v>0.19657667099756099</v>
      </c>
      <c r="AU259" s="17"/>
      <c r="AV259" s="17">
        <v>0.17051002927581599</v>
      </c>
      <c r="AW259" s="17">
        <v>0.22102015067782499</v>
      </c>
      <c r="AX259" s="17"/>
      <c r="AY259" s="17">
        <v>0.22713039064582299</v>
      </c>
      <c r="AZ259" s="17">
        <v>0.15939344688364099</v>
      </c>
      <c r="BA259" s="17">
        <v>0.14410619213520401</v>
      </c>
      <c r="BB259" s="17"/>
      <c r="BC259" s="17">
        <v>0.181914112601614</v>
      </c>
      <c r="BD259" s="17">
        <v>0.180150936339628</v>
      </c>
      <c r="BE259" s="17">
        <v>0.15425589169624901</v>
      </c>
      <c r="BF259" s="17"/>
      <c r="BG259" s="17">
        <v>0.20227651868302499</v>
      </c>
      <c r="BH259" s="17">
        <v>0.166155333924661</v>
      </c>
      <c r="BI259" s="17"/>
      <c r="BJ259" s="17">
        <v>0.182247735046802</v>
      </c>
      <c r="BK259" s="17">
        <v>0.17402430421512399</v>
      </c>
      <c r="BL259" s="17"/>
      <c r="BM259" s="17">
        <v>0.18599106045689101</v>
      </c>
      <c r="BN259" s="17">
        <v>0.188883791035306</v>
      </c>
      <c r="BO259" s="17">
        <v>0.16137755165638101</v>
      </c>
      <c r="BP259" s="17">
        <v>0.23811207021863301</v>
      </c>
      <c r="BQ259" s="17">
        <v>0.145547462924529</v>
      </c>
      <c r="BR259" s="17">
        <v>0.14582473764808401</v>
      </c>
      <c r="BS259" s="17">
        <v>0.162620772828103</v>
      </c>
      <c r="BT259" s="17"/>
      <c r="BU259" s="17">
        <v>0.16352279117541399</v>
      </c>
      <c r="BV259" s="17">
        <v>0.19468218818260599</v>
      </c>
      <c r="BW259" s="17"/>
      <c r="BX259" s="17">
        <v>0.214040762917237</v>
      </c>
      <c r="BY259" s="17">
        <v>0.15020051145897001</v>
      </c>
      <c r="BZ259" s="17">
        <v>0.18921135221005</v>
      </c>
      <c r="CA259" s="17">
        <v>0.16029131768616101</v>
      </c>
    </row>
    <row r="260" spans="2:79" x14ac:dyDescent="0.3">
      <c r="B260" t="s">
        <v>194</v>
      </c>
      <c r="C260" s="17">
        <v>0.27918616992402301</v>
      </c>
      <c r="D260" s="17">
        <v>0.26988793732822602</v>
      </c>
      <c r="E260" s="17">
        <v>0.28852878376163099</v>
      </c>
      <c r="F260" s="17"/>
      <c r="G260" s="17">
        <v>0.306296397947937</v>
      </c>
      <c r="H260" s="17">
        <v>0.33888436261813398</v>
      </c>
      <c r="I260" s="17">
        <v>0.27290083192285702</v>
      </c>
      <c r="J260" s="17">
        <v>0.27060977754492099</v>
      </c>
      <c r="K260" s="17">
        <v>0.23236134290225999</v>
      </c>
      <c r="L260" s="17">
        <v>0.25624695176335399</v>
      </c>
      <c r="M260" s="17"/>
      <c r="N260" s="17">
        <v>0.32304883721681399</v>
      </c>
      <c r="O260" s="17">
        <v>0.280396916169663</v>
      </c>
      <c r="P260" s="17">
        <v>0.26987383832803302</v>
      </c>
      <c r="Q260" s="17">
        <v>0.23300243333911899</v>
      </c>
      <c r="R260" s="17"/>
      <c r="S260" s="17">
        <v>0.332034098978429</v>
      </c>
      <c r="T260" s="17">
        <v>0.28561964290320901</v>
      </c>
      <c r="U260" s="17">
        <v>0.26314849465655898</v>
      </c>
      <c r="V260" s="17">
        <v>0.24511497654212999</v>
      </c>
      <c r="W260" s="17">
        <v>0.26616820681469699</v>
      </c>
      <c r="X260" s="17">
        <v>0.24705280496368301</v>
      </c>
      <c r="Y260" s="17">
        <v>0.308911271292092</v>
      </c>
      <c r="Z260" s="17">
        <v>0.21264911583662</v>
      </c>
      <c r="AA260" s="17">
        <v>0.2966588573874</v>
      </c>
      <c r="AB260" s="17">
        <v>0.26786969220783802</v>
      </c>
      <c r="AC260" s="17">
        <v>0.30143858243730198</v>
      </c>
      <c r="AD260" s="17">
        <v>0.21832131026156901</v>
      </c>
      <c r="AE260" s="17"/>
      <c r="AF260" s="17">
        <v>0.32308635052759399</v>
      </c>
      <c r="AG260" s="17">
        <v>0.269801016297751</v>
      </c>
      <c r="AH260" s="17">
        <v>0.207548584352614</v>
      </c>
      <c r="AI260" s="17">
        <v>0.28057899558069599</v>
      </c>
      <c r="AJ260" s="17">
        <v>0.28634584164580901</v>
      </c>
      <c r="AK260" s="17">
        <v>0.28416577320802899</v>
      </c>
      <c r="AL260" s="17"/>
      <c r="AM260" s="17">
        <v>0.25634824084183899</v>
      </c>
      <c r="AN260" s="17">
        <v>0.26531678647266199</v>
      </c>
      <c r="AO260" s="17">
        <v>0.30272158342963001</v>
      </c>
      <c r="AP260" s="17">
        <v>0.327667432902364</v>
      </c>
      <c r="AQ260" s="17">
        <v>0.266593412692892</v>
      </c>
      <c r="AR260" s="17"/>
      <c r="AS260" s="17">
        <v>0.29035327902866997</v>
      </c>
      <c r="AT260" s="17">
        <v>0.240259434005893</v>
      </c>
      <c r="AU260" s="17"/>
      <c r="AV260" s="17">
        <v>0.28213387078001101</v>
      </c>
      <c r="AW260" s="17">
        <v>0.27741466152472199</v>
      </c>
      <c r="AX260" s="17"/>
      <c r="AY260" s="17">
        <v>0.25291424589471401</v>
      </c>
      <c r="AZ260" s="17">
        <v>0.29163235848012398</v>
      </c>
      <c r="BA260" s="17">
        <v>0.27266496714483901</v>
      </c>
      <c r="BB260" s="17"/>
      <c r="BC260" s="17">
        <v>0.27924426592054002</v>
      </c>
      <c r="BD260" s="17">
        <v>0.25825046917565497</v>
      </c>
      <c r="BE260" s="17">
        <v>0.29987552922983801</v>
      </c>
      <c r="BF260" s="17"/>
      <c r="BG260" s="17">
        <v>0.26836024003644599</v>
      </c>
      <c r="BH260" s="17">
        <v>0.288459144940098</v>
      </c>
      <c r="BI260" s="17"/>
      <c r="BJ260" s="17">
        <v>0.308306783517241</v>
      </c>
      <c r="BK260" s="17">
        <v>0.27387740757476797</v>
      </c>
      <c r="BL260" s="17"/>
      <c r="BM260" s="17">
        <v>0.314604375594498</v>
      </c>
      <c r="BN260" s="17">
        <v>0.25393825048944701</v>
      </c>
      <c r="BO260" s="17">
        <v>0.25680271854167203</v>
      </c>
      <c r="BP260" s="17">
        <v>0.220964658572288</v>
      </c>
      <c r="BQ260" s="17">
        <v>0.26470485127379101</v>
      </c>
      <c r="BR260" s="17">
        <v>0.258322030110127</v>
      </c>
      <c r="BS260" s="17">
        <v>0.23036794039644701</v>
      </c>
      <c r="BT260" s="17"/>
      <c r="BU260" s="17">
        <v>0.299789196212293</v>
      </c>
      <c r="BV260" s="17">
        <v>0.36770353524069799</v>
      </c>
      <c r="BW260" s="17"/>
      <c r="BX260" s="17">
        <v>0.287868963706435</v>
      </c>
      <c r="BY260" s="17">
        <v>0.28846467012789101</v>
      </c>
      <c r="BZ260" s="17">
        <v>0.31828712997829001</v>
      </c>
      <c r="CA260" s="17">
        <v>0.30117731300830303</v>
      </c>
    </row>
    <row r="261" spans="2:79" x14ac:dyDescent="0.3">
      <c r="B261" t="s">
        <v>195</v>
      </c>
      <c r="C261" s="17">
        <v>0.25803601981426599</v>
      </c>
      <c r="D261" s="17">
        <v>0.270431079968596</v>
      </c>
      <c r="E261" s="17">
        <v>0.24439991278259199</v>
      </c>
      <c r="F261" s="17"/>
      <c r="G261" s="17">
        <v>0.22802662702502399</v>
      </c>
      <c r="H261" s="17">
        <v>0.24893725036816999</v>
      </c>
      <c r="I261" s="17">
        <v>0.28386272080467301</v>
      </c>
      <c r="J261" s="17">
        <v>0.24331987321565199</v>
      </c>
      <c r="K261" s="17">
        <v>0.27125877029536599</v>
      </c>
      <c r="L261" s="17">
        <v>0.267411329702474</v>
      </c>
      <c r="M261" s="17"/>
      <c r="N261" s="17">
        <v>0.28588493599055498</v>
      </c>
      <c r="O261" s="17">
        <v>0.26971858825025002</v>
      </c>
      <c r="P261" s="17">
        <v>0.21964904180502401</v>
      </c>
      <c r="Q261" s="17">
        <v>0.25331639515614801</v>
      </c>
      <c r="R261" s="17"/>
      <c r="S261" s="17">
        <v>0.231016808029679</v>
      </c>
      <c r="T261" s="17">
        <v>0.28201231919126601</v>
      </c>
      <c r="U261" s="17">
        <v>0.317320494822252</v>
      </c>
      <c r="V261" s="17">
        <v>0.27480717772534302</v>
      </c>
      <c r="W261" s="17">
        <v>0.27075056733271502</v>
      </c>
      <c r="X261" s="17">
        <v>0.24353954371709399</v>
      </c>
      <c r="Y261" s="17">
        <v>0.250633385763814</v>
      </c>
      <c r="Z261" s="17">
        <v>0.28498195355067302</v>
      </c>
      <c r="AA261" s="17">
        <v>0.241407173137412</v>
      </c>
      <c r="AB261" s="17">
        <v>0.26457059662839699</v>
      </c>
      <c r="AC261" s="17">
        <v>0.17383455419211299</v>
      </c>
      <c r="AD261" s="17">
        <v>0.25167667100413499</v>
      </c>
      <c r="AE261" s="17"/>
      <c r="AF261" s="17">
        <v>0.22968658978875101</v>
      </c>
      <c r="AG261" s="17">
        <v>0.28192802826180702</v>
      </c>
      <c r="AH261" s="17">
        <v>0.28468325545157402</v>
      </c>
      <c r="AI261" s="17">
        <v>0.26720746776499499</v>
      </c>
      <c r="AJ261" s="17">
        <v>0.202043865488334</v>
      </c>
      <c r="AK261" s="17">
        <v>0.280496326953866</v>
      </c>
      <c r="AL261" s="17"/>
      <c r="AM261" s="17">
        <v>0.23960177410616601</v>
      </c>
      <c r="AN261" s="17">
        <v>0.28142614586158998</v>
      </c>
      <c r="AO261" s="17">
        <v>0.27905716631188199</v>
      </c>
      <c r="AP261" s="17">
        <v>0.244788823096623</v>
      </c>
      <c r="AQ261" s="17">
        <v>0.25854759381331899</v>
      </c>
      <c r="AR261" s="17"/>
      <c r="AS261" s="17">
        <v>0.26422295296022102</v>
      </c>
      <c r="AT261" s="17">
        <v>0.22740132359113699</v>
      </c>
      <c r="AU261" s="17"/>
      <c r="AV261" s="17">
        <v>0.26262679086209301</v>
      </c>
      <c r="AW261" s="17">
        <v>0.226143741059499</v>
      </c>
      <c r="AX261" s="17"/>
      <c r="AY261" s="17">
        <v>0.23883530415981599</v>
      </c>
      <c r="AZ261" s="17">
        <v>0.26344554504658901</v>
      </c>
      <c r="BA261" s="17">
        <v>0.270097658208722</v>
      </c>
      <c r="BB261" s="17"/>
      <c r="BC261" s="17">
        <v>0.25650736341029901</v>
      </c>
      <c r="BD261" s="17">
        <v>0.25923086086519298</v>
      </c>
      <c r="BE261" s="17">
        <v>0.26030690961334901</v>
      </c>
      <c r="BF261" s="17"/>
      <c r="BG261" s="17">
        <v>0.236538943730012</v>
      </c>
      <c r="BH261" s="17">
        <v>0.26739379001684999</v>
      </c>
      <c r="BI261" s="17"/>
      <c r="BJ261" s="17">
        <v>0.27113248245559601</v>
      </c>
      <c r="BK261" s="17">
        <v>0.25222391461898502</v>
      </c>
      <c r="BL261" s="17"/>
      <c r="BM261" s="17">
        <v>0.26289902382086</v>
      </c>
      <c r="BN261" s="17">
        <v>0.22529489065557701</v>
      </c>
      <c r="BO261" s="17">
        <v>0.242809545011238</v>
      </c>
      <c r="BP261" s="17">
        <v>0.26057400386223001</v>
      </c>
      <c r="BQ261" s="17">
        <v>0.281581594912794</v>
      </c>
      <c r="BR261" s="17">
        <v>0.27869827956676801</v>
      </c>
      <c r="BS261" s="17">
        <v>0.23135901570850201</v>
      </c>
      <c r="BT261" s="17"/>
      <c r="BU261" s="17">
        <v>0.26538381000017802</v>
      </c>
      <c r="BV261" s="17">
        <v>0.272529893761006</v>
      </c>
      <c r="BW261" s="17"/>
      <c r="BX261" s="17">
        <v>0.23225784225497301</v>
      </c>
      <c r="BY261" s="17">
        <v>0.28132143343882998</v>
      </c>
      <c r="BZ261" s="17">
        <v>0.26002391879123399</v>
      </c>
      <c r="CA261" s="17">
        <v>0.271357858757929</v>
      </c>
    </row>
    <row r="262" spans="2:79" x14ac:dyDescent="0.3">
      <c r="B262" t="s">
        <v>196</v>
      </c>
      <c r="C262" s="17">
        <v>0.203771292116913</v>
      </c>
      <c r="D262" s="17">
        <v>0.22668106545915701</v>
      </c>
      <c r="E262" s="17">
        <v>0.181422425469531</v>
      </c>
      <c r="F262" s="17"/>
      <c r="G262" s="17">
        <v>0.19706449850358099</v>
      </c>
      <c r="H262" s="17">
        <v>0.17126884786447</v>
      </c>
      <c r="I262" s="17">
        <v>0.17673208460986001</v>
      </c>
      <c r="J262" s="17">
        <v>0.20926433290723101</v>
      </c>
      <c r="K262" s="17">
        <v>0.231282778623776</v>
      </c>
      <c r="L262" s="17">
        <v>0.23360167623990299</v>
      </c>
      <c r="M262" s="17"/>
      <c r="N262" s="17">
        <v>0.16332540477709301</v>
      </c>
      <c r="O262" s="17">
        <v>0.20935561192913801</v>
      </c>
      <c r="P262" s="17">
        <v>0.243193022096135</v>
      </c>
      <c r="Q262" s="17">
        <v>0.205365599370323</v>
      </c>
      <c r="R262" s="17"/>
      <c r="S262" s="17">
        <v>0.20290085727375901</v>
      </c>
      <c r="T262" s="17">
        <v>0.13762102808885199</v>
      </c>
      <c r="U262" s="17">
        <v>0.177631500836122</v>
      </c>
      <c r="V262" s="17">
        <v>0.275294108629833</v>
      </c>
      <c r="W262" s="17">
        <v>0.21531037247788401</v>
      </c>
      <c r="X262" s="17">
        <v>0.18015572639777699</v>
      </c>
      <c r="Y262" s="17">
        <v>0.20729197726075699</v>
      </c>
      <c r="Z262" s="17">
        <v>0.18973792601393299</v>
      </c>
      <c r="AA262" s="17">
        <v>0.17848947669097701</v>
      </c>
      <c r="AB262" s="17">
        <v>0.23024930487700301</v>
      </c>
      <c r="AC262" s="17">
        <v>0.289682100514987</v>
      </c>
      <c r="AD262" s="17">
        <v>0.27197118955488098</v>
      </c>
      <c r="AE262" s="17"/>
      <c r="AF262" s="17">
        <v>0.18190103626009599</v>
      </c>
      <c r="AG262" s="17">
        <v>0.19095493240317199</v>
      </c>
      <c r="AH262" s="17">
        <v>0.22425972909724201</v>
      </c>
      <c r="AI262" s="17">
        <v>0.220300421360203</v>
      </c>
      <c r="AJ262" s="17">
        <v>0.22493722115769599</v>
      </c>
      <c r="AK262" s="17">
        <v>0.22012982699785699</v>
      </c>
      <c r="AL262" s="17"/>
      <c r="AM262" s="17">
        <v>0.21663359630533299</v>
      </c>
      <c r="AN262" s="17">
        <v>0.212850043502499</v>
      </c>
      <c r="AO262" s="17">
        <v>0.18247927412496801</v>
      </c>
      <c r="AP262" s="17">
        <v>0.166345397977821</v>
      </c>
      <c r="AQ262" s="17">
        <v>0.176579366088749</v>
      </c>
      <c r="AR262" s="17"/>
      <c r="AS262" s="17">
        <v>0.206757713478609</v>
      </c>
      <c r="AT262" s="17">
        <v>0.22016202638127699</v>
      </c>
      <c r="AU262" s="17"/>
      <c r="AV262" s="17">
        <v>0.207670381988005</v>
      </c>
      <c r="AW262" s="17">
        <v>0.201536882161371</v>
      </c>
      <c r="AX262" s="17"/>
      <c r="AY262" s="17">
        <v>0.18523450155452401</v>
      </c>
      <c r="AZ262" s="17">
        <v>0.20825670789305301</v>
      </c>
      <c r="BA262" s="17">
        <v>0.23635377600916699</v>
      </c>
      <c r="BB262" s="17"/>
      <c r="BC262" s="17">
        <v>0.18715091761394101</v>
      </c>
      <c r="BD262" s="17">
        <v>0.23784622757544399</v>
      </c>
      <c r="BE262" s="17">
        <v>0.217458069480543</v>
      </c>
      <c r="BF262" s="17"/>
      <c r="BG262" s="17">
        <v>0.20225197908598</v>
      </c>
      <c r="BH262" s="17">
        <v>0.20265301373615099</v>
      </c>
      <c r="BI262" s="17"/>
      <c r="BJ262" s="17">
        <v>0.18268822261732801</v>
      </c>
      <c r="BK262" s="17">
        <v>0.209133417606157</v>
      </c>
      <c r="BL262" s="17"/>
      <c r="BM262" s="17">
        <v>0.18025507113122</v>
      </c>
      <c r="BN262" s="17">
        <v>0.23144898458330099</v>
      </c>
      <c r="BO262" s="17">
        <v>0.27065916893103398</v>
      </c>
      <c r="BP262" s="17">
        <v>0.17068416188445501</v>
      </c>
      <c r="BQ262" s="17">
        <v>0.14430034483555201</v>
      </c>
      <c r="BR262" s="17">
        <v>0.23717152189433399</v>
      </c>
      <c r="BS262" s="17">
        <v>0.20850301580761699</v>
      </c>
      <c r="BT262" s="17"/>
      <c r="BU262" s="17">
        <v>0.209518146444896</v>
      </c>
      <c r="BV262" s="17">
        <v>0.12937770021709499</v>
      </c>
      <c r="BW262" s="17"/>
      <c r="BX262" s="17">
        <v>0.174987570143216</v>
      </c>
      <c r="BY262" s="17">
        <v>0.226857633524017</v>
      </c>
      <c r="BZ262" s="17">
        <v>0.17188376485675899</v>
      </c>
      <c r="CA262" s="17">
        <v>0.21131184810665499</v>
      </c>
    </row>
    <row r="263" spans="2:79" x14ac:dyDescent="0.3">
      <c r="B263" t="s">
        <v>101</v>
      </c>
      <c r="C263" s="17">
        <v>8.3125346925042504E-2</v>
      </c>
      <c r="D263" s="17">
        <v>7.5491793804120397E-2</v>
      </c>
      <c r="E263" s="17">
        <v>9.0980478936011203E-2</v>
      </c>
      <c r="F263" s="17"/>
      <c r="G263" s="17">
        <v>7.88911597200945E-2</v>
      </c>
      <c r="H263" s="17">
        <v>6.2511513059657506E-2</v>
      </c>
      <c r="I263" s="17">
        <v>8.69881169373216E-2</v>
      </c>
      <c r="J263" s="17">
        <v>9.3621000034557103E-2</v>
      </c>
      <c r="K263" s="17">
        <v>9.1164032721916199E-2</v>
      </c>
      <c r="L263" s="17">
        <v>8.5633406634790396E-2</v>
      </c>
      <c r="M263" s="17"/>
      <c r="N263" s="17">
        <v>5.6155163980382602E-2</v>
      </c>
      <c r="O263" s="17">
        <v>9.1419741315684394E-2</v>
      </c>
      <c r="P263" s="17">
        <v>8.5088163087345403E-2</v>
      </c>
      <c r="Q263" s="17">
        <v>0.104236001193836</v>
      </c>
      <c r="R263" s="17"/>
      <c r="S263" s="17">
        <v>5.3401249330894497E-2</v>
      </c>
      <c r="T263" s="17">
        <v>8.4678584493327602E-2</v>
      </c>
      <c r="U263" s="17">
        <v>6.4259843444071693E-2</v>
      </c>
      <c r="V263" s="17">
        <v>4.7049184784304303E-2</v>
      </c>
      <c r="W263" s="17">
        <v>8.6152967151861298E-2</v>
      </c>
      <c r="X263" s="17">
        <v>0.111499098424769</v>
      </c>
      <c r="Y263" s="17">
        <v>0.1042811862507</v>
      </c>
      <c r="Z263" s="17">
        <v>7.4418404000478999E-2</v>
      </c>
      <c r="AA263" s="17">
        <v>9.1180878534855597E-2</v>
      </c>
      <c r="AB263" s="17">
        <v>0.116847713258911</v>
      </c>
      <c r="AC263" s="17">
        <v>0.108050353920234</v>
      </c>
      <c r="AD263" s="17">
        <v>6.3789005301214494E-2</v>
      </c>
      <c r="AE263" s="17"/>
      <c r="AF263" s="17">
        <v>7.5594279363111805E-2</v>
      </c>
      <c r="AG263" s="17">
        <v>8.8396647101496403E-2</v>
      </c>
      <c r="AH263" s="17">
        <v>0.104423576610662</v>
      </c>
      <c r="AI263" s="17">
        <v>7.2521014843228704E-2</v>
      </c>
      <c r="AJ263" s="17">
        <v>0.101024622925247</v>
      </c>
      <c r="AK263" s="17">
        <v>3.6886700852967802E-2</v>
      </c>
      <c r="AL263" s="17"/>
      <c r="AM263" s="17">
        <v>0.113988334287643</v>
      </c>
      <c r="AN263" s="17">
        <v>7.1098900197806694E-2</v>
      </c>
      <c r="AO263" s="17">
        <v>5.8432780138291097E-2</v>
      </c>
      <c r="AP263" s="17">
        <v>7.1667373926585703E-2</v>
      </c>
      <c r="AQ263" s="17">
        <v>9.2371035828273093E-2</v>
      </c>
      <c r="AR263" s="17"/>
      <c r="AS263" s="17">
        <v>6.5465049050276905E-2</v>
      </c>
      <c r="AT263" s="17">
        <v>0.115600545024133</v>
      </c>
      <c r="AU263" s="17"/>
      <c r="AV263" s="17">
        <v>7.70589270940749E-2</v>
      </c>
      <c r="AW263" s="17">
        <v>7.3884564576583198E-2</v>
      </c>
      <c r="AX263" s="17"/>
      <c r="AY263" s="17">
        <v>9.5885557745122404E-2</v>
      </c>
      <c r="AZ263" s="17">
        <v>7.7271941696593294E-2</v>
      </c>
      <c r="BA263" s="17">
        <v>7.6777406502067796E-2</v>
      </c>
      <c r="BB263" s="17"/>
      <c r="BC263" s="17">
        <v>9.5183340453606102E-2</v>
      </c>
      <c r="BD263" s="17">
        <v>6.4521506044079802E-2</v>
      </c>
      <c r="BE263" s="17">
        <v>6.8103599980022106E-2</v>
      </c>
      <c r="BF263" s="17"/>
      <c r="BG263" s="17">
        <v>9.0572318464536894E-2</v>
      </c>
      <c r="BH263" s="17">
        <v>7.5338717382239698E-2</v>
      </c>
      <c r="BI263" s="17"/>
      <c r="BJ263" s="17">
        <v>5.5624776363031397E-2</v>
      </c>
      <c r="BK263" s="17">
        <v>9.0740955984967203E-2</v>
      </c>
      <c r="BL263" s="17"/>
      <c r="BM263" s="17">
        <v>5.6250468996530897E-2</v>
      </c>
      <c r="BN263" s="17">
        <v>0.100434083236368</v>
      </c>
      <c r="BO263" s="17">
        <v>6.8351015859675304E-2</v>
      </c>
      <c r="BP263" s="17">
        <v>0.109665105462393</v>
      </c>
      <c r="BQ263" s="17">
        <v>0.16386574605333301</v>
      </c>
      <c r="BR263" s="17">
        <v>7.9983430780685996E-2</v>
      </c>
      <c r="BS263" s="17">
        <v>0.167149255259331</v>
      </c>
      <c r="BT263" s="17"/>
      <c r="BU263" s="17">
        <v>6.1786056167219501E-2</v>
      </c>
      <c r="BV263" s="17">
        <v>3.5706682598594899E-2</v>
      </c>
      <c r="BW263" s="17"/>
      <c r="BX263" s="17">
        <v>9.0844860978137695E-2</v>
      </c>
      <c r="BY263" s="17">
        <v>5.3155751450292901E-2</v>
      </c>
      <c r="BZ263" s="17">
        <v>6.0593834163666899E-2</v>
      </c>
      <c r="CA263" s="17">
        <v>5.5861662440951698E-2</v>
      </c>
    </row>
    <row r="264" spans="2:79" x14ac:dyDescent="0.3">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row>
    <row r="265" spans="2:79" x14ac:dyDescent="0.3">
      <c r="B265" s="6" t="s">
        <v>209</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row>
    <row r="266" spans="2:79" x14ac:dyDescent="0.3">
      <c r="B266" s="24" t="s">
        <v>98</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row>
    <row r="267" spans="2:79" x14ac:dyDescent="0.3">
      <c r="B267" t="s">
        <v>193</v>
      </c>
      <c r="C267" s="17">
        <v>0.293891112852184</v>
      </c>
      <c r="D267" s="17">
        <v>0.27186517648617298</v>
      </c>
      <c r="E267" s="17">
        <v>0.314714604899684</v>
      </c>
      <c r="F267" s="17"/>
      <c r="G267" s="17">
        <v>0.367618327356528</v>
      </c>
      <c r="H267" s="17">
        <v>0.36203209366866201</v>
      </c>
      <c r="I267" s="17">
        <v>0.32428813433188702</v>
      </c>
      <c r="J267" s="17">
        <v>0.28197404572887302</v>
      </c>
      <c r="K267" s="17">
        <v>0.26211135889901099</v>
      </c>
      <c r="L267" s="17">
        <v>0.196013996314302</v>
      </c>
      <c r="M267" s="17"/>
      <c r="N267" s="17">
        <v>0.30069863016068099</v>
      </c>
      <c r="O267" s="17">
        <v>0.286169115169017</v>
      </c>
      <c r="P267" s="17">
        <v>0.27049364068649301</v>
      </c>
      <c r="Q267" s="17">
        <v>0.321475105526149</v>
      </c>
      <c r="R267" s="17"/>
      <c r="S267" s="17">
        <v>0.33239646425887298</v>
      </c>
      <c r="T267" s="17">
        <v>0.31593922298171601</v>
      </c>
      <c r="U267" s="17">
        <v>0.30549169640629198</v>
      </c>
      <c r="V267" s="17">
        <v>0.22648693920435101</v>
      </c>
      <c r="W267" s="17">
        <v>0.22609251417676099</v>
      </c>
      <c r="X267" s="17">
        <v>0.30512980067018503</v>
      </c>
      <c r="Y267" s="17">
        <v>0.29517750223190597</v>
      </c>
      <c r="Z267" s="17">
        <v>0.232004929104249</v>
      </c>
      <c r="AA267" s="17">
        <v>0.325434603488028</v>
      </c>
      <c r="AB267" s="17">
        <v>0.28122060629218798</v>
      </c>
      <c r="AC267" s="17">
        <v>0.23671423605740899</v>
      </c>
      <c r="AD267" s="17">
        <v>0.41263699330109099</v>
      </c>
      <c r="AE267" s="17"/>
      <c r="AF267" s="17">
        <v>0.357729534300048</v>
      </c>
      <c r="AG267" s="17">
        <v>0.28831687245451099</v>
      </c>
      <c r="AH267" s="17">
        <v>0.28040514529062899</v>
      </c>
      <c r="AI267" s="17">
        <v>0.26636569554364298</v>
      </c>
      <c r="AJ267" s="17">
        <v>0.23556293640683301</v>
      </c>
      <c r="AK267" s="17">
        <v>0.26999550376040998</v>
      </c>
      <c r="AL267" s="17"/>
      <c r="AM267" s="17">
        <v>0.22467230646806699</v>
      </c>
      <c r="AN267" s="17">
        <v>0.306918118007934</v>
      </c>
      <c r="AO267" s="17">
        <v>0.32534583137544298</v>
      </c>
      <c r="AP267" s="17">
        <v>0.35991702509204299</v>
      </c>
      <c r="AQ267" s="17">
        <v>0.35105198522693998</v>
      </c>
      <c r="AR267" s="17"/>
      <c r="AS267" s="17">
        <v>0.30179089318822899</v>
      </c>
      <c r="AT267" s="17">
        <v>0.33205914530540598</v>
      </c>
      <c r="AU267" s="17"/>
      <c r="AV267" s="17">
        <v>0.293075434991041</v>
      </c>
      <c r="AW267" s="17">
        <v>0.32811956734460701</v>
      </c>
      <c r="AX267" s="17"/>
      <c r="AY267" s="17">
        <v>0.38002095535278302</v>
      </c>
      <c r="AZ267" s="17">
        <v>0.26491594553147901</v>
      </c>
      <c r="BA267" s="17">
        <v>0.24123601891470101</v>
      </c>
      <c r="BB267" s="17"/>
      <c r="BC267" s="17">
        <v>0.30265211965296301</v>
      </c>
      <c r="BD267" s="17">
        <v>0.280907763045114</v>
      </c>
      <c r="BE267" s="17">
        <v>0.28618740474058701</v>
      </c>
      <c r="BF267" s="17"/>
      <c r="BG267" s="17">
        <v>0.30419427965894802</v>
      </c>
      <c r="BH267" s="17">
        <v>0.29064198300481597</v>
      </c>
      <c r="BI267" s="17"/>
      <c r="BJ267" s="17">
        <v>0.34855222819341503</v>
      </c>
      <c r="BK267" s="17">
        <v>0.278057566697964</v>
      </c>
      <c r="BL267" s="17"/>
      <c r="BM267" s="17">
        <v>0.31887763496941202</v>
      </c>
      <c r="BN267" s="17">
        <v>0.29692813022579401</v>
      </c>
      <c r="BO267" s="17">
        <v>0.29735325492917503</v>
      </c>
      <c r="BP267" s="17">
        <v>0.29941934374688101</v>
      </c>
      <c r="BQ267" s="17">
        <v>0.39846094611014199</v>
      </c>
      <c r="BR267" s="17">
        <v>0.22294194342576701</v>
      </c>
      <c r="BS267" s="17">
        <v>0.26670922436130001</v>
      </c>
      <c r="BT267" s="17"/>
      <c r="BU267" s="17">
        <v>0.349154004926026</v>
      </c>
      <c r="BV267" s="17">
        <v>0.40105102734818898</v>
      </c>
      <c r="BW267" s="17"/>
      <c r="BX267" s="17">
        <v>0.35016982842419597</v>
      </c>
      <c r="BY267" s="17">
        <v>0.27831465716603898</v>
      </c>
      <c r="BZ267" s="17">
        <v>0.343120943839824</v>
      </c>
      <c r="CA267" s="17">
        <v>0.27858761718667602</v>
      </c>
    </row>
    <row r="268" spans="2:79" x14ac:dyDescent="0.3">
      <c r="B268" t="s">
        <v>194</v>
      </c>
      <c r="C268" s="17">
        <v>0.36095945176562899</v>
      </c>
      <c r="D268" s="17">
        <v>0.35715117916855299</v>
      </c>
      <c r="E268" s="17">
        <v>0.36550057548395798</v>
      </c>
      <c r="F268" s="17"/>
      <c r="G268" s="17">
        <v>0.28705937835551798</v>
      </c>
      <c r="H268" s="17">
        <v>0.35378249827837099</v>
      </c>
      <c r="I268" s="17">
        <v>0.34216847024274699</v>
      </c>
      <c r="J268" s="17">
        <v>0.387930314383784</v>
      </c>
      <c r="K268" s="17">
        <v>0.36122867851568802</v>
      </c>
      <c r="L268" s="17">
        <v>0.409091694323032</v>
      </c>
      <c r="M268" s="17"/>
      <c r="N268" s="17">
        <v>0.396775847759745</v>
      </c>
      <c r="O268" s="17">
        <v>0.37437116675959398</v>
      </c>
      <c r="P268" s="17">
        <v>0.34713509810997401</v>
      </c>
      <c r="Q268" s="17">
        <v>0.31149462583459803</v>
      </c>
      <c r="R268" s="17"/>
      <c r="S268" s="17">
        <v>0.35641620421067899</v>
      </c>
      <c r="T268" s="17">
        <v>0.35420606528734699</v>
      </c>
      <c r="U268" s="17">
        <v>0.31342775833535502</v>
      </c>
      <c r="V268" s="17">
        <v>0.35304842778454198</v>
      </c>
      <c r="W268" s="17">
        <v>0.43116580154879097</v>
      </c>
      <c r="X268" s="17">
        <v>0.36334675745082001</v>
      </c>
      <c r="Y268" s="17">
        <v>0.396407089341903</v>
      </c>
      <c r="Z268" s="17">
        <v>0.45766892252226898</v>
      </c>
      <c r="AA268" s="17">
        <v>0.33854181014503198</v>
      </c>
      <c r="AB268" s="17">
        <v>0.34325926565958098</v>
      </c>
      <c r="AC268" s="17">
        <v>0.35365060717847702</v>
      </c>
      <c r="AD268" s="17">
        <v>0.31505220159904501</v>
      </c>
      <c r="AE268" s="17"/>
      <c r="AF268" s="17">
        <v>0.33698040937481399</v>
      </c>
      <c r="AG268" s="17">
        <v>0.37314776564845797</v>
      </c>
      <c r="AH268" s="17">
        <v>0.35292301630442002</v>
      </c>
      <c r="AI268" s="17">
        <v>0.341679354929318</v>
      </c>
      <c r="AJ268" s="17">
        <v>0.40601915889468798</v>
      </c>
      <c r="AK268" s="17">
        <v>0.40672793510827598</v>
      </c>
      <c r="AL268" s="17"/>
      <c r="AM268" s="17">
        <v>0.39078942176038101</v>
      </c>
      <c r="AN268" s="17">
        <v>0.34455265778384803</v>
      </c>
      <c r="AO268" s="17">
        <v>0.37774068606571398</v>
      </c>
      <c r="AP268" s="17">
        <v>0.35492137809474</v>
      </c>
      <c r="AQ268" s="17">
        <v>0.26642266780913099</v>
      </c>
      <c r="AR268" s="17"/>
      <c r="AS268" s="17">
        <v>0.377545029848813</v>
      </c>
      <c r="AT268" s="17">
        <v>0.33187356902167903</v>
      </c>
      <c r="AU268" s="17"/>
      <c r="AV268" s="17">
        <v>0.38025902443892801</v>
      </c>
      <c r="AW268" s="17">
        <v>0.32175633682301702</v>
      </c>
      <c r="AX268" s="17"/>
      <c r="AY268" s="17">
        <v>0.31334165663326402</v>
      </c>
      <c r="AZ268" s="17">
        <v>0.37466582482183902</v>
      </c>
      <c r="BA268" s="17">
        <v>0.39849319309355602</v>
      </c>
      <c r="BB268" s="17"/>
      <c r="BC268" s="17">
        <v>0.36421513097791403</v>
      </c>
      <c r="BD268" s="17">
        <v>0.32814084524380699</v>
      </c>
      <c r="BE268" s="17">
        <v>0.38358532323682598</v>
      </c>
      <c r="BF268" s="17"/>
      <c r="BG268" s="17">
        <v>0.34667298615525899</v>
      </c>
      <c r="BH268" s="17">
        <v>0.37337198221666001</v>
      </c>
      <c r="BI268" s="17"/>
      <c r="BJ268" s="17">
        <v>0.340737336792726</v>
      </c>
      <c r="BK268" s="17">
        <v>0.37058757256574398</v>
      </c>
      <c r="BL268" s="17"/>
      <c r="BM268" s="17">
        <v>0.38387825937228198</v>
      </c>
      <c r="BN268" s="17">
        <v>0.33711904247056301</v>
      </c>
      <c r="BO268" s="17">
        <v>0.30372670736577101</v>
      </c>
      <c r="BP268" s="17">
        <v>0.235827447198517</v>
      </c>
      <c r="BQ268" s="17">
        <v>0.30261020504640701</v>
      </c>
      <c r="BR268" s="17">
        <v>0.39197584631167398</v>
      </c>
      <c r="BS268" s="17">
        <v>0.33268228032964903</v>
      </c>
      <c r="BT268" s="17"/>
      <c r="BU268" s="17">
        <v>0.32688530172595498</v>
      </c>
      <c r="BV268" s="17">
        <v>0.30763089319841802</v>
      </c>
      <c r="BW268" s="17"/>
      <c r="BX268" s="17">
        <v>0.33129640644273101</v>
      </c>
      <c r="BY268" s="17">
        <v>0.34366349585674899</v>
      </c>
      <c r="BZ268" s="17">
        <v>0.37835705500360201</v>
      </c>
      <c r="CA268" s="17">
        <v>0.36974626256861298</v>
      </c>
    </row>
    <row r="269" spans="2:79" x14ac:dyDescent="0.3">
      <c r="B269" t="s">
        <v>195</v>
      </c>
      <c r="C269" s="17">
        <v>0.234257273253281</v>
      </c>
      <c r="D269" s="17">
        <v>0.251136751406213</v>
      </c>
      <c r="E269" s="17">
        <v>0.21797859277953099</v>
      </c>
      <c r="F269" s="17"/>
      <c r="G269" s="17">
        <v>0.24027349635112799</v>
      </c>
      <c r="H269" s="17">
        <v>0.19932767322310599</v>
      </c>
      <c r="I269" s="17">
        <v>0.21328342744138201</v>
      </c>
      <c r="J269" s="17">
        <v>0.213292370711263</v>
      </c>
      <c r="K269" s="17">
        <v>0.24700750005798999</v>
      </c>
      <c r="L269" s="17">
        <v>0.28398423195530897</v>
      </c>
      <c r="M269" s="17"/>
      <c r="N269" s="17">
        <v>0.223703733741831</v>
      </c>
      <c r="O269" s="17">
        <v>0.2287320992372</v>
      </c>
      <c r="P269" s="17">
        <v>0.25719874699670098</v>
      </c>
      <c r="Q269" s="17">
        <v>0.23077789578692001</v>
      </c>
      <c r="R269" s="17"/>
      <c r="S269" s="17">
        <v>0.221446294006653</v>
      </c>
      <c r="T269" s="17">
        <v>0.239585258503766</v>
      </c>
      <c r="U269" s="17">
        <v>0.30231283581468199</v>
      </c>
      <c r="V269" s="17">
        <v>0.28277821055787999</v>
      </c>
      <c r="W269" s="17">
        <v>0.256514959186388</v>
      </c>
      <c r="X269" s="17">
        <v>0.20300302949533899</v>
      </c>
      <c r="Y269" s="17">
        <v>0.20450331295035101</v>
      </c>
      <c r="Z269" s="17">
        <v>0.21867172476131</v>
      </c>
      <c r="AA269" s="17">
        <v>0.225927349336636</v>
      </c>
      <c r="AB269" s="17">
        <v>0.221690822796932</v>
      </c>
      <c r="AC269" s="17">
        <v>0.225925288136643</v>
      </c>
      <c r="AD269" s="17">
        <v>0.16731239907308601</v>
      </c>
      <c r="AE269" s="17"/>
      <c r="AF269" s="17">
        <v>0.20912740338182501</v>
      </c>
      <c r="AG269" s="17">
        <v>0.23014855224035</v>
      </c>
      <c r="AH269" s="17">
        <v>0.24261036176749301</v>
      </c>
      <c r="AI269" s="17">
        <v>0.27385262804906302</v>
      </c>
      <c r="AJ269" s="17">
        <v>0.24147187610783399</v>
      </c>
      <c r="AK269" s="17">
        <v>0.20161281826781</v>
      </c>
      <c r="AL269" s="17"/>
      <c r="AM269" s="17">
        <v>0.242204215506161</v>
      </c>
      <c r="AN269" s="17">
        <v>0.25708266402504898</v>
      </c>
      <c r="AO269" s="17">
        <v>0.199789641444891</v>
      </c>
      <c r="AP269" s="17">
        <v>0.22106931972772301</v>
      </c>
      <c r="AQ269" s="17">
        <v>0.29009669130261101</v>
      </c>
      <c r="AR269" s="17"/>
      <c r="AS269" s="17">
        <v>0.22120330268573901</v>
      </c>
      <c r="AT269" s="17">
        <v>0.22210259152176601</v>
      </c>
      <c r="AU269" s="17"/>
      <c r="AV269" s="17">
        <v>0.22624418869093399</v>
      </c>
      <c r="AW269" s="17">
        <v>0.229245542387392</v>
      </c>
      <c r="AX269" s="17"/>
      <c r="AY269" s="17">
        <v>0.16674715875663901</v>
      </c>
      <c r="AZ269" s="17">
        <v>0.26272448269488502</v>
      </c>
      <c r="BA269" s="17">
        <v>0.239736691123378</v>
      </c>
      <c r="BB269" s="17"/>
      <c r="BC269" s="17">
        <v>0.22257828788062101</v>
      </c>
      <c r="BD269" s="17">
        <v>0.27748259510572798</v>
      </c>
      <c r="BE269" s="17">
        <v>0.219674152333623</v>
      </c>
      <c r="BF269" s="17"/>
      <c r="BG269" s="17">
        <v>0.23227805425846701</v>
      </c>
      <c r="BH269" s="17">
        <v>0.23496737696521</v>
      </c>
      <c r="BI269" s="17"/>
      <c r="BJ269" s="17">
        <v>0.21708335238559401</v>
      </c>
      <c r="BK269" s="17">
        <v>0.23642261988664101</v>
      </c>
      <c r="BL269" s="17"/>
      <c r="BM269" s="17">
        <v>0.20480783205547801</v>
      </c>
      <c r="BN269" s="17">
        <v>0.228464495560081</v>
      </c>
      <c r="BO269" s="17">
        <v>0.24916824513389699</v>
      </c>
      <c r="BP269" s="17">
        <v>0.27453657409347199</v>
      </c>
      <c r="BQ269" s="17">
        <v>0.23215373552423599</v>
      </c>
      <c r="BR269" s="17">
        <v>0.27620957251622702</v>
      </c>
      <c r="BS269" s="17">
        <v>0.27482303269074698</v>
      </c>
      <c r="BT269" s="17"/>
      <c r="BU269" s="17">
        <v>0.22170584308017199</v>
      </c>
      <c r="BV269" s="17">
        <v>0.18964462732828499</v>
      </c>
      <c r="BW269" s="17"/>
      <c r="BX269" s="17">
        <v>0.18818768026814101</v>
      </c>
      <c r="BY269" s="17">
        <v>0.25830503953246298</v>
      </c>
      <c r="BZ269" s="17">
        <v>0.20418208653682199</v>
      </c>
      <c r="CA269" s="17">
        <v>0.25703026397078899</v>
      </c>
    </row>
    <row r="270" spans="2:79" x14ac:dyDescent="0.3">
      <c r="B270" t="s">
        <v>196</v>
      </c>
      <c r="C270" s="17">
        <v>7.6364334860907296E-2</v>
      </c>
      <c r="D270" s="17">
        <v>8.6229177198127602E-2</v>
      </c>
      <c r="E270" s="17">
        <v>6.7118224238117405E-2</v>
      </c>
      <c r="F270" s="17"/>
      <c r="G270" s="17">
        <v>7.5616532984377496E-2</v>
      </c>
      <c r="H270" s="17">
        <v>4.5778765488148902E-2</v>
      </c>
      <c r="I270" s="17">
        <v>8.5475568080373293E-2</v>
      </c>
      <c r="J270" s="17">
        <v>7.6229873219581107E-2</v>
      </c>
      <c r="K270" s="17">
        <v>9.1675727788237696E-2</v>
      </c>
      <c r="L270" s="17">
        <v>8.4098584969465595E-2</v>
      </c>
      <c r="M270" s="17"/>
      <c r="N270" s="17">
        <v>6.2814872643201694E-2</v>
      </c>
      <c r="O270" s="17">
        <v>7.9089499212131195E-2</v>
      </c>
      <c r="P270" s="17">
        <v>9.7553072313994599E-2</v>
      </c>
      <c r="Q270" s="17">
        <v>7.1667029817230804E-2</v>
      </c>
      <c r="R270" s="17"/>
      <c r="S270" s="17">
        <v>6.1129212203343303E-2</v>
      </c>
      <c r="T270" s="17">
        <v>5.1557684935710099E-2</v>
      </c>
      <c r="U270" s="17">
        <v>5.9710376184244199E-2</v>
      </c>
      <c r="V270" s="17">
        <v>0.11087957570577101</v>
      </c>
      <c r="W270" s="17">
        <v>7.2104796060376994E-2</v>
      </c>
      <c r="X270" s="17">
        <v>7.8781264720365105E-2</v>
      </c>
      <c r="Y270" s="17">
        <v>5.7380858618623097E-2</v>
      </c>
      <c r="Z270" s="17">
        <v>6.9581446890943296E-2</v>
      </c>
      <c r="AA270" s="17">
        <v>7.6325964260610599E-2</v>
      </c>
      <c r="AB270" s="17">
        <v>0.11630095294744799</v>
      </c>
      <c r="AC270" s="17">
        <v>0.108480411837903</v>
      </c>
      <c r="AD270" s="17">
        <v>8.4475977336331803E-2</v>
      </c>
      <c r="AE270" s="17"/>
      <c r="AF270" s="17">
        <v>6.7156936082905905E-2</v>
      </c>
      <c r="AG270" s="17">
        <v>7.2090419607239803E-2</v>
      </c>
      <c r="AH270" s="17">
        <v>7.1585931468568703E-2</v>
      </c>
      <c r="AI270" s="17">
        <v>8.8528825630942207E-2</v>
      </c>
      <c r="AJ270" s="17">
        <v>8.5755408554521503E-2</v>
      </c>
      <c r="AK270" s="17">
        <v>9.29651565380092E-2</v>
      </c>
      <c r="AL270" s="17"/>
      <c r="AM270" s="17">
        <v>8.6410318686623203E-2</v>
      </c>
      <c r="AN270" s="17">
        <v>6.4868233219503593E-2</v>
      </c>
      <c r="AO270" s="17">
        <v>7.7716519491470001E-2</v>
      </c>
      <c r="AP270" s="17">
        <v>5.1818848514481701E-2</v>
      </c>
      <c r="AQ270" s="17">
        <v>6.34320070717527E-2</v>
      </c>
      <c r="AR270" s="17"/>
      <c r="AS270" s="17">
        <v>7.1447960984046904E-2</v>
      </c>
      <c r="AT270" s="17">
        <v>8.5396083708762005E-2</v>
      </c>
      <c r="AU270" s="17"/>
      <c r="AV270" s="17">
        <v>6.9696664122826907E-2</v>
      </c>
      <c r="AW270" s="17">
        <v>9.2176528059897803E-2</v>
      </c>
      <c r="AX270" s="17"/>
      <c r="AY270" s="17">
        <v>8.5786696938912901E-2</v>
      </c>
      <c r="AZ270" s="17">
        <v>7.0800829546697405E-2</v>
      </c>
      <c r="BA270" s="17">
        <v>8.8400791316092797E-2</v>
      </c>
      <c r="BB270" s="17"/>
      <c r="BC270" s="17">
        <v>6.85946816669981E-2</v>
      </c>
      <c r="BD270" s="17">
        <v>9.2847928438205496E-2</v>
      </c>
      <c r="BE270" s="17">
        <v>8.04563695071802E-2</v>
      </c>
      <c r="BF270" s="17"/>
      <c r="BG270" s="17">
        <v>8.5096627412706502E-2</v>
      </c>
      <c r="BH270" s="17">
        <v>7.1587917792867398E-2</v>
      </c>
      <c r="BI270" s="17"/>
      <c r="BJ270" s="17">
        <v>7.5068905386380697E-2</v>
      </c>
      <c r="BK270" s="17">
        <v>7.7060334838704003E-2</v>
      </c>
      <c r="BL270" s="17"/>
      <c r="BM270" s="17">
        <v>6.5314924315854103E-2</v>
      </c>
      <c r="BN270" s="17">
        <v>9.2601692596549906E-2</v>
      </c>
      <c r="BO270" s="17">
        <v>0.108343834652357</v>
      </c>
      <c r="BP270" s="17">
        <v>0.11186258942569099</v>
      </c>
      <c r="BQ270" s="17">
        <v>3.3252870786407498E-2</v>
      </c>
      <c r="BR270" s="17">
        <v>8.3302324324808996E-2</v>
      </c>
      <c r="BS270" s="17">
        <v>7.2931552525102999E-2</v>
      </c>
      <c r="BT270" s="17"/>
      <c r="BU270" s="17">
        <v>7.8509686305603094E-2</v>
      </c>
      <c r="BV270" s="17">
        <v>8.2997961017069799E-2</v>
      </c>
      <c r="BW270" s="17"/>
      <c r="BX270" s="17">
        <v>8.2069538254953694E-2</v>
      </c>
      <c r="BY270" s="17">
        <v>9.6709475639008793E-2</v>
      </c>
      <c r="BZ270" s="17">
        <v>6.3650072313805803E-2</v>
      </c>
      <c r="CA270" s="17">
        <v>7.7763333387593406E-2</v>
      </c>
    </row>
    <row r="271" spans="2:79" x14ac:dyDescent="0.3">
      <c r="B271" t="s">
        <v>101</v>
      </c>
      <c r="C271" s="17">
        <v>3.4527827267998697E-2</v>
      </c>
      <c r="D271" s="17">
        <v>3.3617715740932801E-2</v>
      </c>
      <c r="E271" s="17">
        <v>3.46880025987098E-2</v>
      </c>
      <c r="F271" s="17"/>
      <c r="G271" s="17">
        <v>2.94322649524483E-2</v>
      </c>
      <c r="H271" s="17">
        <v>3.9078969341711602E-2</v>
      </c>
      <c r="I271" s="17">
        <v>3.47843999036117E-2</v>
      </c>
      <c r="J271" s="17">
        <v>4.0573395956498101E-2</v>
      </c>
      <c r="K271" s="17">
        <v>3.7976734739072503E-2</v>
      </c>
      <c r="L271" s="17">
        <v>2.6811492437890602E-2</v>
      </c>
      <c r="M271" s="17"/>
      <c r="N271" s="17">
        <v>1.60069156945408E-2</v>
      </c>
      <c r="O271" s="17">
        <v>3.1638119622058002E-2</v>
      </c>
      <c r="P271" s="17">
        <v>2.76194418928369E-2</v>
      </c>
      <c r="Q271" s="17">
        <v>6.4585343035103104E-2</v>
      </c>
      <c r="R271" s="17"/>
      <c r="S271" s="17">
        <v>2.86118253204511E-2</v>
      </c>
      <c r="T271" s="17">
        <v>3.8711768291459898E-2</v>
      </c>
      <c r="U271" s="17">
        <v>1.9057333259427101E-2</v>
      </c>
      <c r="V271" s="17">
        <v>2.68068467474556E-2</v>
      </c>
      <c r="W271" s="17">
        <v>1.4121929027683401E-2</v>
      </c>
      <c r="X271" s="17">
        <v>4.9739147663291697E-2</v>
      </c>
      <c r="Y271" s="17">
        <v>4.6531236857216801E-2</v>
      </c>
      <c r="Z271" s="17">
        <v>2.2072976721228699E-2</v>
      </c>
      <c r="AA271" s="17">
        <v>3.37702727696935E-2</v>
      </c>
      <c r="AB271" s="17">
        <v>3.7528352303852403E-2</v>
      </c>
      <c r="AC271" s="17">
        <v>7.5229456789568397E-2</v>
      </c>
      <c r="AD271" s="17">
        <v>2.0522428690446098E-2</v>
      </c>
      <c r="AE271" s="17"/>
      <c r="AF271" s="17">
        <v>2.9005716860406101E-2</v>
      </c>
      <c r="AG271" s="17">
        <v>3.62963900494414E-2</v>
      </c>
      <c r="AH271" s="17">
        <v>5.2475545168889498E-2</v>
      </c>
      <c r="AI271" s="17">
        <v>2.9573495847034201E-2</v>
      </c>
      <c r="AJ271" s="17">
        <v>3.11906200361232E-2</v>
      </c>
      <c r="AK271" s="17">
        <v>2.8698586325495299E-2</v>
      </c>
      <c r="AL271" s="17"/>
      <c r="AM271" s="17">
        <v>5.5923737578767403E-2</v>
      </c>
      <c r="AN271" s="17">
        <v>2.6578326963666299E-2</v>
      </c>
      <c r="AO271" s="17">
        <v>1.9407321622482199E-2</v>
      </c>
      <c r="AP271" s="17">
        <v>1.22734285710119E-2</v>
      </c>
      <c r="AQ271" s="17">
        <v>2.8996648589565799E-2</v>
      </c>
      <c r="AR271" s="17"/>
      <c r="AS271" s="17">
        <v>2.8012813293172199E-2</v>
      </c>
      <c r="AT271" s="17">
        <v>2.8568610442386299E-2</v>
      </c>
      <c r="AU271" s="17"/>
      <c r="AV271" s="17">
        <v>3.0724687756269499E-2</v>
      </c>
      <c r="AW271" s="17">
        <v>2.8702025385085501E-2</v>
      </c>
      <c r="AX271" s="17"/>
      <c r="AY271" s="17">
        <v>5.4103532318401398E-2</v>
      </c>
      <c r="AZ271" s="17">
        <v>2.6892917405099699E-2</v>
      </c>
      <c r="BA271" s="17">
        <v>3.2133305552271701E-2</v>
      </c>
      <c r="BB271" s="17"/>
      <c r="BC271" s="17">
        <v>4.1959779821504499E-2</v>
      </c>
      <c r="BD271" s="17">
        <v>2.0620868167145499E-2</v>
      </c>
      <c r="BE271" s="17">
        <v>3.0096750181783798E-2</v>
      </c>
      <c r="BF271" s="17"/>
      <c r="BG271" s="17">
        <v>3.1758052514619599E-2</v>
      </c>
      <c r="BH271" s="17">
        <v>2.9430740020446398E-2</v>
      </c>
      <c r="BI271" s="17"/>
      <c r="BJ271" s="17">
        <v>1.8558177241883501E-2</v>
      </c>
      <c r="BK271" s="17">
        <v>3.7871906010947601E-2</v>
      </c>
      <c r="BL271" s="17"/>
      <c r="BM271" s="17">
        <v>2.7121349286973798E-2</v>
      </c>
      <c r="BN271" s="17">
        <v>4.4886639147011402E-2</v>
      </c>
      <c r="BO271" s="17">
        <v>4.1407957918800697E-2</v>
      </c>
      <c r="BP271" s="17">
        <v>7.8354045535438996E-2</v>
      </c>
      <c r="BQ271" s="17">
        <v>3.3522242532808097E-2</v>
      </c>
      <c r="BR271" s="17">
        <v>2.55703134215234E-2</v>
      </c>
      <c r="BS271" s="17">
        <v>5.2853910093201402E-2</v>
      </c>
      <c r="BT271" s="17"/>
      <c r="BU271" s="17">
        <v>2.37451639622435E-2</v>
      </c>
      <c r="BV271" s="17">
        <v>1.86754911080384E-2</v>
      </c>
      <c r="BW271" s="17"/>
      <c r="BX271" s="17">
        <v>4.8276546609978703E-2</v>
      </c>
      <c r="BY271" s="17">
        <v>2.30073318057398E-2</v>
      </c>
      <c r="BZ271" s="17">
        <v>1.06898423059456E-2</v>
      </c>
      <c r="CA271" s="17">
        <v>1.6872522886328099E-2</v>
      </c>
    </row>
    <row r="272" spans="2:79" x14ac:dyDescent="0.3">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row>
    <row r="273" spans="2:79" x14ac:dyDescent="0.3">
      <c r="B273" s="6" t="s">
        <v>221</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row>
    <row r="274" spans="2:79" x14ac:dyDescent="0.3">
      <c r="B274" s="24" t="s">
        <v>98</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row>
    <row r="275" spans="2:79" x14ac:dyDescent="0.3">
      <c r="B275" t="s">
        <v>210</v>
      </c>
      <c r="C275" s="17">
        <v>0.31850485310085103</v>
      </c>
      <c r="D275" s="17">
        <v>0.32076303141289197</v>
      </c>
      <c r="E275" s="17">
        <v>0.31691968448195301</v>
      </c>
      <c r="F275" s="17"/>
      <c r="G275" s="17">
        <v>0.25028888739974497</v>
      </c>
      <c r="H275" s="17">
        <v>0.32989507831429199</v>
      </c>
      <c r="I275" s="17">
        <v>0.32269639786848198</v>
      </c>
      <c r="J275" s="17">
        <v>0.29283595496215797</v>
      </c>
      <c r="K275" s="17">
        <v>0.28846918191394799</v>
      </c>
      <c r="L275" s="17">
        <v>0.39206380658243201</v>
      </c>
      <c r="M275" s="17"/>
      <c r="N275" s="17">
        <v>0.35879459153460702</v>
      </c>
      <c r="O275" s="17">
        <v>0.33512195028292802</v>
      </c>
      <c r="P275" s="17">
        <v>0.33592247059559999</v>
      </c>
      <c r="Q275" s="17">
        <v>0.23566322437873399</v>
      </c>
      <c r="R275" s="17"/>
      <c r="S275" s="17">
        <v>0.28764997344211501</v>
      </c>
      <c r="T275" s="17">
        <v>0.36283129583962997</v>
      </c>
      <c r="U275" s="17">
        <v>0.29430205786563002</v>
      </c>
      <c r="V275" s="17">
        <v>0.30843472760811003</v>
      </c>
      <c r="W275" s="17">
        <v>0.35446247995536101</v>
      </c>
      <c r="X275" s="17">
        <v>0.29277142614731899</v>
      </c>
      <c r="Y275" s="17">
        <v>0.30762611723876798</v>
      </c>
      <c r="Z275" s="17">
        <v>0.27968412960746403</v>
      </c>
      <c r="AA275" s="17">
        <v>0.314765173437629</v>
      </c>
      <c r="AB275" s="17">
        <v>0.36552078628136098</v>
      </c>
      <c r="AC275" s="17">
        <v>0.35033684650023</v>
      </c>
      <c r="AD275" s="17">
        <v>0.25794735331757801</v>
      </c>
      <c r="AE275" s="17"/>
      <c r="AF275" s="17">
        <v>0.29258445783917603</v>
      </c>
      <c r="AG275" s="17">
        <v>0.33213368044983499</v>
      </c>
      <c r="AH275" s="17">
        <v>0.297612157984318</v>
      </c>
      <c r="AI275" s="17">
        <v>0.305837627148836</v>
      </c>
      <c r="AJ275" s="17">
        <v>0.37858110619420299</v>
      </c>
      <c r="AK275" s="17">
        <v>0.34547765780801898</v>
      </c>
      <c r="AL275" s="17"/>
      <c r="AM275" s="17">
        <v>0.28856758542775601</v>
      </c>
      <c r="AN275" s="17">
        <v>0.31289628559645499</v>
      </c>
      <c r="AO275" s="17">
        <v>0.36339307129988202</v>
      </c>
      <c r="AP275" s="17">
        <v>0.31425197606675298</v>
      </c>
      <c r="AQ275" s="17">
        <v>0.398749297484711</v>
      </c>
      <c r="AR275" s="17"/>
      <c r="AS275" s="17">
        <v>0.32359898170933399</v>
      </c>
      <c r="AT275" s="17">
        <v>0.32372167221255299</v>
      </c>
      <c r="AU275" s="17"/>
      <c r="AV275" s="17">
        <v>0.32550532179541902</v>
      </c>
      <c r="AW275" s="17">
        <v>0.29582323103492802</v>
      </c>
      <c r="AX275" s="17"/>
      <c r="AY275" s="17">
        <v>0.29938661996473498</v>
      </c>
      <c r="AZ275" s="17">
        <v>0.32170353401275398</v>
      </c>
      <c r="BA275" s="17">
        <v>0.34189271989538</v>
      </c>
      <c r="BB275" s="17"/>
      <c r="BC275" s="17">
        <v>0.312329504770406</v>
      </c>
      <c r="BD275" s="17">
        <v>0.327478907681026</v>
      </c>
      <c r="BE275" s="17">
        <v>0.32907352264167899</v>
      </c>
      <c r="BF275" s="17"/>
      <c r="BG275" s="17">
        <v>0.33964339637896701</v>
      </c>
      <c r="BH275" s="17">
        <v>0.31619409500857498</v>
      </c>
      <c r="BI275" s="17"/>
      <c r="BJ275" s="17">
        <v>0.34588641755730598</v>
      </c>
      <c r="BK275" s="17">
        <v>0.314418077421249</v>
      </c>
      <c r="BL275" s="17"/>
      <c r="BM275" s="17">
        <v>0.30987123269060701</v>
      </c>
      <c r="BN275" s="17">
        <v>0.285739271034332</v>
      </c>
      <c r="BO275" s="17">
        <v>0.32326166644063897</v>
      </c>
      <c r="BP275" s="17">
        <v>0.27652398403656298</v>
      </c>
      <c r="BQ275" s="17">
        <v>0.363895549482463</v>
      </c>
      <c r="BR275" s="17">
        <v>0.36826299877089702</v>
      </c>
      <c r="BS275" s="17">
        <v>0.28569439034513</v>
      </c>
      <c r="BT275" s="17"/>
      <c r="BU275" s="17">
        <v>0.285381182733834</v>
      </c>
      <c r="BV275" s="17">
        <v>0.29079310484089399</v>
      </c>
      <c r="BW275" s="17"/>
      <c r="BX275" s="17">
        <v>0.32659137729278798</v>
      </c>
      <c r="BY275" s="17">
        <v>0.30459691562083402</v>
      </c>
      <c r="BZ275" s="17">
        <v>0.322050019151085</v>
      </c>
      <c r="CA275" s="17">
        <v>0.305161409571578</v>
      </c>
    </row>
    <row r="276" spans="2:79" x14ac:dyDescent="0.3">
      <c r="B276" t="s">
        <v>211</v>
      </c>
      <c r="C276" s="17">
        <v>0.31810172773649897</v>
      </c>
      <c r="D276" s="17">
        <v>0.30117802335410598</v>
      </c>
      <c r="E276" s="17">
        <v>0.33507387563221702</v>
      </c>
      <c r="F276" s="17"/>
      <c r="G276" s="17">
        <v>0.29044446790325001</v>
      </c>
      <c r="H276" s="17">
        <v>0.33044157305071697</v>
      </c>
      <c r="I276" s="17">
        <v>0.30833140514149499</v>
      </c>
      <c r="J276" s="17">
        <v>0.35372075501676598</v>
      </c>
      <c r="K276" s="17">
        <v>0.32896645825733001</v>
      </c>
      <c r="L276" s="17">
        <v>0.29829711467672498</v>
      </c>
      <c r="M276" s="17"/>
      <c r="N276" s="17">
        <v>0.29826912850595799</v>
      </c>
      <c r="O276" s="17">
        <v>0.33416088935886501</v>
      </c>
      <c r="P276" s="17">
        <v>0.31493045534268499</v>
      </c>
      <c r="Q276" s="17">
        <v>0.32761319410523199</v>
      </c>
      <c r="R276" s="17"/>
      <c r="S276" s="17">
        <v>0.26208534020952001</v>
      </c>
      <c r="T276" s="17">
        <v>0.36217664419319701</v>
      </c>
      <c r="U276" s="17">
        <v>0.30058475066115098</v>
      </c>
      <c r="V276" s="17">
        <v>0.31512091018892302</v>
      </c>
      <c r="W276" s="17">
        <v>0.307352963317158</v>
      </c>
      <c r="X276" s="17">
        <v>0.29206658036666999</v>
      </c>
      <c r="Y276" s="17">
        <v>0.33195814712782801</v>
      </c>
      <c r="Z276" s="17">
        <v>0.39108700431048599</v>
      </c>
      <c r="AA276" s="17">
        <v>0.32750596033332702</v>
      </c>
      <c r="AB276" s="17">
        <v>0.33051260411491101</v>
      </c>
      <c r="AC276" s="17">
        <v>0.373009774152121</v>
      </c>
      <c r="AD276" s="17">
        <v>0.249504158308784</v>
      </c>
      <c r="AE276" s="17"/>
      <c r="AF276" s="17">
        <v>0.281831050432507</v>
      </c>
      <c r="AG276" s="17">
        <v>0.31330594299477799</v>
      </c>
      <c r="AH276" s="17">
        <v>0.36818042006311902</v>
      </c>
      <c r="AI276" s="17">
        <v>0.331894156290159</v>
      </c>
      <c r="AJ276" s="17">
        <v>0.33654821724619799</v>
      </c>
      <c r="AK276" s="17">
        <v>0.29926122694440099</v>
      </c>
      <c r="AL276" s="17"/>
      <c r="AM276" s="17">
        <v>0.32596832569281298</v>
      </c>
      <c r="AN276" s="17">
        <v>0.31436256400791501</v>
      </c>
      <c r="AO276" s="17">
        <v>0.31006393400064702</v>
      </c>
      <c r="AP276" s="17">
        <v>0.307818921838941</v>
      </c>
      <c r="AQ276" s="17">
        <v>0.31922204350243599</v>
      </c>
      <c r="AR276" s="17"/>
      <c r="AS276" s="17">
        <v>0.31578811132687101</v>
      </c>
      <c r="AT276" s="17">
        <v>0.34913768840752901</v>
      </c>
      <c r="AU276" s="17"/>
      <c r="AV276" s="17">
        <v>0.298200631189252</v>
      </c>
      <c r="AW276" s="17">
        <v>0.345990219235007</v>
      </c>
      <c r="AX276" s="17"/>
      <c r="AY276" s="17">
        <v>0.29888398426464602</v>
      </c>
      <c r="AZ276" s="17">
        <v>0.309407118182148</v>
      </c>
      <c r="BA276" s="17">
        <v>0.43376689277491998</v>
      </c>
      <c r="BB276" s="17"/>
      <c r="BC276" s="17">
        <v>0.31214047485144297</v>
      </c>
      <c r="BD276" s="17">
        <v>0.32142689794817297</v>
      </c>
      <c r="BE276" s="17">
        <v>0.33130427092263998</v>
      </c>
      <c r="BF276" s="17"/>
      <c r="BG276" s="17">
        <v>0.32203549484796401</v>
      </c>
      <c r="BH276" s="17">
        <v>0.31816031703083902</v>
      </c>
      <c r="BI276" s="17"/>
      <c r="BJ276" s="17">
        <v>0.27579887234182299</v>
      </c>
      <c r="BK276" s="17">
        <v>0.33499119681564599</v>
      </c>
      <c r="BL276" s="17"/>
      <c r="BM276" s="17">
        <v>0.30456441441496601</v>
      </c>
      <c r="BN276" s="17">
        <v>0.29890343306051498</v>
      </c>
      <c r="BO276" s="17">
        <v>0.32697730978206002</v>
      </c>
      <c r="BP276" s="17">
        <v>0.40660770594157403</v>
      </c>
      <c r="BQ276" s="17">
        <v>0.34353045945286897</v>
      </c>
      <c r="BR276" s="17">
        <v>0.32530726580754099</v>
      </c>
      <c r="BS276" s="17">
        <v>0.34477545631955298</v>
      </c>
      <c r="BT276" s="17"/>
      <c r="BU276" s="17">
        <v>0.37817586818698201</v>
      </c>
      <c r="BV276" s="17">
        <v>0.37347394101415698</v>
      </c>
      <c r="BW276" s="17"/>
      <c r="BX276" s="17">
        <v>0.36271932322364803</v>
      </c>
      <c r="BY276" s="17">
        <v>0.34727879388120397</v>
      </c>
      <c r="BZ276" s="17">
        <v>0.29550558124488902</v>
      </c>
      <c r="CA276" s="17">
        <v>0.31435643077244102</v>
      </c>
    </row>
    <row r="277" spans="2:79" x14ac:dyDescent="0.3">
      <c r="B277" t="s">
        <v>212</v>
      </c>
      <c r="C277" s="17">
        <v>0.314896411255711</v>
      </c>
      <c r="D277" s="17">
        <v>0.33381023337751298</v>
      </c>
      <c r="E277" s="17">
        <v>0.29594577735849598</v>
      </c>
      <c r="F277" s="17"/>
      <c r="G277" s="17">
        <v>0.32754784493820699</v>
      </c>
      <c r="H277" s="17">
        <v>0.322989533231621</v>
      </c>
      <c r="I277" s="17">
        <v>0.320919652333373</v>
      </c>
      <c r="J277" s="17">
        <v>0.33426015532365499</v>
      </c>
      <c r="K277" s="17">
        <v>0.29501416339521502</v>
      </c>
      <c r="L277" s="17">
        <v>0.292736550940352</v>
      </c>
      <c r="M277" s="17"/>
      <c r="N277" s="17">
        <v>0.31111428735750801</v>
      </c>
      <c r="O277" s="17">
        <v>0.34342249158291999</v>
      </c>
      <c r="P277" s="17">
        <v>0.34318720504174199</v>
      </c>
      <c r="Q277" s="17">
        <v>0.26603216305559302</v>
      </c>
      <c r="R277" s="17"/>
      <c r="S277" s="17">
        <v>0.34018941619982601</v>
      </c>
      <c r="T277" s="17">
        <v>0.34827880261961702</v>
      </c>
      <c r="U277" s="17">
        <v>0.255504054994942</v>
      </c>
      <c r="V277" s="17">
        <v>0.275069345025519</v>
      </c>
      <c r="W277" s="17">
        <v>0.29341646635770202</v>
      </c>
      <c r="X277" s="17">
        <v>0.30101328784272502</v>
      </c>
      <c r="Y277" s="17">
        <v>0.271921020411999</v>
      </c>
      <c r="Z277" s="17">
        <v>0.34391367949672402</v>
      </c>
      <c r="AA277" s="17">
        <v>0.40632325810602998</v>
      </c>
      <c r="AB277" s="17">
        <v>0.28977547710905599</v>
      </c>
      <c r="AC277" s="17">
        <v>0.33468701694500003</v>
      </c>
      <c r="AD277" s="17">
        <v>0.20544598792368399</v>
      </c>
      <c r="AE277" s="17"/>
      <c r="AF277" s="17">
        <v>0.29757207197023799</v>
      </c>
      <c r="AG277" s="17">
        <v>0.30717920086306599</v>
      </c>
      <c r="AH277" s="17">
        <v>0.36374364520170399</v>
      </c>
      <c r="AI277" s="17">
        <v>0.32986643397570897</v>
      </c>
      <c r="AJ277" s="17">
        <v>0.30460538611994398</v>
      </c>
      <c r="AK277" s="17">
        <v>0.28146723779990801</v>
      </c>
      <c r="AL277" s="17"/>
      <c r="AM277" s="17">
        <v>0.275074477316268</v>
      </c>
      <c r="AN277" s="17">
        <v>0.34039789262993803</v>
      </c>
      <c r="AO277" s="17">
        <v>0.335377779411898</v>
      </c>
      <c r="AP277" s="17">
        <v>0.29651475380918901</v>
      </c>
      <c r="AQ277" s="17">
        <v>0.32087900939614</v>
      </c>
      <c r="AR277" s="17"/>
      <c r="AS277" s="17">
        <v>0.30372802686790701</v>
      </c>
      <c r="AT277" s="17">
        <v>0.30918132282161798</v>
      </c>
      <c r="AU277" s="17"/>
      <c r="AV277" s="17">
        <v>0.31180354571309998</v>
      </c>
      <c r="AW277" s="17">
        <v>0.32234983957030999</v>
      </c>
      <c r="AX277" s="17"/>
      <c r="AY277" s="17">
        <v>0.31517940341313</v>
      </c>
      <c r="AZ277" s="17">
        <v>0.30420203756450398</v>
      </c>
      <c r="BA277" s="17">
        <v>0.39500789444860002</v>
      </c>
      <c r="BB277" s="17"/>
      <c r="BC277" s="17">
        <v>0.30804140659015999</v>
      </c>
      <c r="BD277" s="17">
        <v>0.28677585475809397</v>
      </c>
      <c r="BE277" s="17">
        <v>0.36554615064260598</v>
      </c>
      <c r="BF277" s="17"/>
      <c r="BG277" s="17">
        <v>0.29500168133368299</v>
      </c>
      <c r="BH277" s="17">
        <v>0.32614410465287402</v>
      </c>
      <c r="BI277" s="17"/>
      <c r="BJ277" s="17">
        <v>0.30733102434320497</v>
      </c>
      <c r="BK277" s="17">
        <v>0.31962358795602802</v>
      </c>
      <c r="BL277" s="17"/>
      <c r="BM277" s="17">
        <v>0.328372763564517</v>
      </c>
      <c r="BN277" s="17">
        <v>0.318032246550563</v>
      </c>
      <c r="BO277" s="17">
        <v>0.28973287157395899</v>
      </c>
      <c r="BP277" s="17">
        <v>0.35282254669824098</v>
      </c>
      <c r="BQ277" s="17">
        <v>0.258861788581982</v>
      </c>
      <c r="BR277" s="17">
        <v>0.302564932629449</v>
      </c>
      <c r="BS277" s="17">
        <v>0.29020227232271001</v>
      </c>
      <c r="BT277" s="17"/>
      <c r="BU277" s="17">
        <v>0.33353522839467498</v>
      </c>
      <c r="BV277" s="17">
        <v>0.3768002731192</v>
      </c>
      <c r="BW277" s="17"/>
      <c r="BX277" s="17">
        <v>0.31270443882758697</v>
      </c>
      <c r="BY277" s="17">
        <v>0.37719079837785502</v>
      </c>
      <c r="BZ277" s="17">
        <v>0.28149963222906299</v>
      </c>
      <c r="CA277" s="17">
        <v>0.334011468075886</v>
      </c>
    </row>
    <row r="278" spans="2:79" x14ac:dyDescent="0.3">
      <c r="B278" t="s">
        <v>213</v>
      </c>
      <c r="C278" s="17">
        <v>0.27911875004846898</v>
      </c>
      <c r="D278" s="17">
        <v>0.25650534993781199</v>
      </c>
      <c r="E278" s="17">
        <v>0.30044250671036099</v>
      </c>
      <c r="F278" s="17"/>
      <c r="G278" s="17">
        <v>0.28807112757745601</v>
      </c>
      <c r="H278" s="17">
        <v>0.245819340512548</v>
      </c>
      <c r="I278" s="17">
        <v>0.256123303855254</v>
      </c>
      <c r="J278" s="17">
        <v>0.26124169529507002</v>
      </c>
      <c r="K278" s="17">
        <v>0.28378282434090302</v>
      </c>
      <c r="L278" s="17">
        <v>0.33014376057810002</v>
      </c>
      <c r="M278" s="17"/>
      <c r="N278" s="17">
        <v>0.248906659052572</v>
      </c>
      <c r="O278" s="17">
        <v>0.27856572132660601</v>
      </c>
      <c r="P278" s="17">
        <v>0.28359986330813097</v>
      </c>
      <c r="Q278" s="17">
        <v>0.30081693625707001</v>
      </c>
      <c r="R278" s="17"/>
      <c r="S278" s="17">
        <v>0.25323038182171798</v>
      </c>
      <c r="T278" s="17">
        <v>0.27538958448832501</v>
      </c>
      <c r="U278" s="17">
        <v>0.264105544967977</v>
      </c>
      <c r="V278" s="17">
        <v>0.254244175000371</v>
      </c>
      <c r="W278" s="17">
        <v>0.29474433282544299</v>
      </c>
      <c r="X278" s="17">
        <v>0.22782246234422601</v>
      </c>
      <c r="Y278" s="17">
        <v>0.258470110010871</v>
      </c>
      <c r="Z278" s="17">
        <v>0.36243835028244598</v>
      </c>
      <c r="AA278" s="17">
        <v>0.30589168788342402</v>
      </c>
      <c r="AB278" s="17">
        <v>0.35651527686496398</v>
      </c>
      <c r="AC278" s="17">
        <v>0.289408737437373</v>
      </c>
      <c r="AD278" s="17">
        <v>0.24480747267429401</v>
      </c>
      <c r="AE278" s="17"/>
      <c r="AF278" s="17">
        <v>0.26169125566587498</v>
      </c>
      <c r="AG278" s="17">
        <v>0.27491113141701301</v>
      </c>
      <c r="AH278" s="17">
        <v>0.26917297284813302</v>
      </c>
      <c r="AI278" s="17">
        <v>0.30603427388399501</v>
      </c>
      <c r="AJ278" s="17">
        <v>0.27128825813295798</v>
      </c>
      <c r="AK278" s="17">
        <v>0.332416752679834</v>
      </c>
      <c r="AL278" s="17"/>
      <c r="AM278" s="17">
        <v>0.26048098961513499</v>
      </c>
      <c r="AN278" s="17">
        <v>0.289906849658771</v>
      </c>
      <c r="AO278" s="17">
        <v>0.273441049676523</v>
      </c>
      <c r="AP278" s="17">
        <v>0.32478410339236502</v>
      </c>
      <c r="AQ278" s="17">
        <v>0.19947155432035801</v>
      </c>
      <c r="AR278" s="17"/>
      <c r="AS278" s="17">
        <v>0.26299031388211402</v>
      </c>
      <c r="AT278" s="17">
        <v>0.37929265982648702</v>
      </c>
      <c r="AU278" s="17"/>
      <c r="AV278" s="17">
        <v>0.268326948166899</v>
      </c>
      <c r="AW278" s="17">
        <v>0.33036814965003802</v>
      </c>
      <c r="AX278" s="17"/>
      <c r="AY278" s="17">
        <v>0.312504033447362</v>
      </c>
      <c r="AZ278" s="17">
        <v>0.26106177007357501</v>
      </c>
      <c r="BA278" s="17">
        <v>0.31104853821775402</v>
      </c>
      <c r="BB278" s="17"/>
      <c r="BC278" s="17">
        <v>0.258953908313169</v>
      </c>
      <c r="BD278" s="17">
        <v>0.33142505480448298</v>
      </c>
      <c r="BE278" s="17">
        <v>0.27429488789508499</v>
      </c>
      <c r="BF278" s="17"/>
      <c r="BG278" s="17">
        <v>0.33990394264610502</v>
      </c>
      <c r="BH278" s="17">
        <v>0.25498565317008298</v>
      </c>
      <c r="BI278" s="17"/>
      <c r="BJ278" s="17">
        <v>0.22784804503766601</v>
      </c>
      <c r="BK278" s="17">
        <v>0.299692509010134</v>
      </c>
      <c r="BL278" s="17"/>
      <c r="BM278" s="17">
        <v>0.23688242731012901</v>
      </c>
      <c r="BN278" s="17">
        <v>0.29121751321250899</v>
      </c>
      <c r="BO278" s="17">
        <v>0.29657075741803102</v>
      </c>
      <c r="BP278" s="17">
        <v>0.334064112046212</v>
      </c>
      <c r="BQ278" s="17">
        <v>0.32323436818420398</v>
      </c>
      <c r="BR278" s="17">
        <v>0.31618371545261997</v>
      </c>
      <c r="BS278" s="17">
        <v>0.33491304981572401</v>
      </c>
      <c r="BT278" s="17"/>
      <c r="BU278" s="17">
        <v>0.32953552612473602</v>
      </c>
      <c r="BV278" s="17">
        <v>0.25917982085684199</v>
      </c>
      <c r="BW278" s="17"/>
      <c r="BX278" s="17">
        <v>0.30574066137213501</v>
      </c>
      <c r="BY278" s="17">
        <v>0.240118714752315</v>
      </c>
      <c r="BZ278" s="17">
        <v>0.30721824604600401</v>
      </c>
      <c r="CA278" s="17">
        <v>0.23758732313021899</v>
      </c>
    </row>
    <row r="279" spans="2:79" x14ac:dyDescent="0.3">
      <c r="B279" t="s">
        <v>214</v>
      </c>
      <c r="C279" s="17">
        <v>0.26544582066137501</v>
      </c>
      <c r="D279" s="17">
        <v>0.25939833286162101</v>
      </c>
      <c r="E279" s="17">
        <v>0.27170071029870602</v>
      </c>
      <c r="F279" s="17"/>
      <c r="G279" s="17">
        <v>0.29431319716224802</v>
      </c>
      <c r="H279" s="17">
        <v>0.289886223434833</v>
      </c>
      <c r="I279" s="17">
        <v>0.25797578946458299</v>
      </c>
      <c r="J279" s="17">
        <v>0.20899343244224999</v>
      </c>
      <c r="K279" s="17">
        <v>0.25383708876982902</v>
      </c>
      <c r="L279" s="17">
        <v>0.28595969439930702</v>
      </c>
      <c r="M279" s="17"/>
      <c r="N279" s="17">
        <v>0.30935366781653201</v>
      </c>
      <c r="O279" s="17">
        <v>0.25677757618888802</v>
      </c>
      <c r="P279" s="17">
        <v>0.23574250102035399</v>
      </c>
      <c r="Q279" s="17">
        <v>0.24511224664563</v>
      </c>
      <c r="R279" s="17"/>
      <c r="S279" s="17">
        <v>0.29366987276020101</v>
      </c>
      <c r="T279" s="17">
        <v>0.312029705603381</v>
      </c>
      <c r="U279" s="17">
        <v>0.25926078079855402</v>
      </c>
      <c r="V279" s="17">
        <v>0.208643405271209</v>
      </c>
      <c r="W279" s="17">
        <v>0.25127899625500599</v>
      </c>
      <c r="X279" s="17">
        <v>0.24906700974184201</v>
      </c>
      <c r="Y279" s="17">
        <v>0.253983339208535</v>
      </c>
      <c r="Z279" s="17">
        <v>0.27009483619418101</v>
      </c>
      <c r="AA279" s="17">
        <v>0.24275898825196801</v>
      </c>
      <c r="AB279" s="17">
        <v>0.265010207306492</v>
      </c>
      <c r="AC279" s="17">
        <v>0.28876707836809701</v>
      </c>
      <c r="AD279" s="17">
        <v>0.27148073308889897</v>
      </c>
      <c r="AE279" s="17"/>
      <c r="AF279" s="17">
        <v>0.30694959939073602</v>
      </c>
      <c r="AG279" s="17">
        <v>0.256424297961791</v>
      </c>
      <c r="AH279" s="17">
        <v>0.20866710051258999</v>
      </c>
      <c r="AI279" s="17">
        <v>0.28976385041851999</v>
      </c>
      <c r="AJ279" s="17">
        <v>0.22363139195549001</v>
      </c>
      <c r="AK279" s="17">
        <v>0.27113640458564903</v>
      </c>
      <c r="AL279" s="17"/>
      <c r="AM279" s="17">
        <v>0.23764061156431299</v>
      </c>
      <c r="AN279" s="17">
        <v>0.22398990274601199</v>
      </c>
      <c r="AO279" s="17">
        <v>0.284640335777401</v>
      </c>
      <c r="AP279" s="17">
        <v>0.308007437229042</v>
      </c>
      <c r="AQ279" s="17">
        <v>0.407834577590728</v>
      </c>
      <c r="AR279" s="17"/>
      <c r="AS279" s="17">
        <v>0.26686340613618398</v>
      </c>
      <c r="AT279" s="17">
        <v>0.31479956527751601</v>
      </c>
      <c r="AU279" s="17"/>
      <c r="AV279" s="17">
        <v>0.26287428832502202</v>
      </c>
      <c r="AW279" s="17">
        <v>0.271838769040466</v>
      </c>
      <c r="AX279" s="17"/>
      <c r="AY279" s="17">
        <v>0.27224192291525201</v>
      </c>
      <c r="AZ279" s="17">
        <v>0.25996787552803102</v>
      </c>
      <c r="BA279" s="17">
        <v>0.29092717585525302</v>
      </c>
      <c r="BB279" s="17"/>
      <c r="BC279" s="17">
        <v>0.24953578581435701</v>
      </c>
      <c r="BD279" s="17">
        <v>0.29007034037206803</v>
      </c>
      <c r="BE279" s="17">
        <v>0.28431665797169597</v>
      </c>
      <c r="BF279" s="17"/>
      <c r="BG279" s="17">
        <v>0.30797470239082703</v>
      </c>
      <c r="BH279" s="17">
        <v>0.24693952782595099</v>
      </c>
      <c r="BI279" s="17"/>
      <c r="BJ279" s="17">
        <v>0.30140571943840899</v>
      </c>
      <c r="BK279" s="17">
        <v>0.253641747041291</v>
      </c>
      <c r="BL279" s="17"/>
      <c r="BM279" s="17">
        <v>0.26809461198781298</v>
      </c>
      <c r="BN279" s="17">
        <v>0.28487564899453299</v>
      </c>
      <c r="BO279" s="17">
        <v>0.271237256783187</v>
      </c>
      <c r="BP279" s="17">
        <v>0.242558172417879</v>
      </c>
      <c r="BQ279" s="17">
        <v>0.215698672409318</v>
      </c>
      <c r="BR279" s="17">
        <v>0.27684822711469498</v>
      </c>
      <c r="BS279" s="17">
        <v>0.21681043494302901</v>
      </c>
      <c r="BT279" s="17"/>
      <c r="BU279" s="17">
        <v>0.2473428507406</v>
      </c>
      <c r="BV279" s="17">
        <v>0.28218574518644202</v>
      </c>
      <c r="BW279" s="17"/>
      <c r="BX279" s="17">
        <v>0.24785948665447599</v>
      </c>
      <c r="BY279" s="17">
        <v>0.25382633112654202</v>
      </c>
      <c r="BZ279" s="17">
        <v>0.28551985830029297</v>
      </c>
      <c r="CA279" s="17">
        <v>0.27867263438211998</v>
      </c>
    </row>
    <row r="280" spans="2:79" x14ac:dyDescent="0.3">
      <c r="B280" t="s">
        <v>215</v>
      </c>
      <c r="C280" s="17">
        <v>0.25857495582780199</v>
      </c>
      <c r="D280" s="17">
        <v>0.26777303169497202</v>
      </c>
      <c r="E280" s="17">
        <v>0.24882370724085401</v>
      </c>
      <c r="F280" s="17"/>
      <c r="G280" s="17">
        <v>0.24275370811482599</v>
      </c>
      <c r="H280" s="17">
        <v>0.26313459602608102</v>
      </c>
      <c r="I280" s="17">
        <v>0.26652929730808</v>
      </c>
      <c r="J280" s="17">
        <v>0.24021578164863999</v>
      </c>
      <c r="K280" s="17">
        <v>0.25007214612179801</v>
      </c>
      <c r="L280" s="17">
        <v>0.27947844678956602</v>
      </c>
      <c r="M280" s="17"/>
      <c r="N280" s="17">
        <v>0.30476659080129997</v>
      </c>
      <c r="O280" s="17">
        <v>0.239697766525164</v>
      </c>
      <c r="P280" s="17">
        <v>0.26708984375540001</v>
      </c>
      <c r="Q280" s="17">
        <v>0.22246161663070099</v>
      </c>
      <c r="R280" s="17"/>
      <c r="S280" s="17">
        <v>0.24911036861403901</v>
      </c>
      <c r="T280" s="17">
        <v>0.30168914264394697</v>
      </c>
      <c r="U280" s="17">
        <v>0.234660633428631</v>
      </c>
      <c r="V280" s="17">
        <v>0.2383214459894</v>
      </c>
      <c r="W280" s="17">
        <v>0.23938396230818801</v>
      </c>
      <c r="X280" s="17">
        <v>0.232162196981055</v>
      </c>
      <c r="Y280" s="17">
        <v>0.30479534738403902</v>
      </c>
      <c r="Z280" s="17">
        <v>0.270944705814192</v>
      </c>
      <c r="AA280" s="17">
        <v>0.24607430129736399</v>
      </c>
      <c r="AB280" s="17">
        <v>0.24474560770825601</v>
      </c>
      <c r="AC280" s="17">
        <v>0.35584574592035001</v>
      </c>
      <c r="AD280" s="17">
        <v>0.148911813088734</v>
      </c>
      <c r="AE280" s="17"/>
      <c r="AF280" s="17">
        <v>0.26235791059496</v>
      </c>
      <c r="AG280" s="17">
        <v>0.232384958935337</v>
      </c>
      <c r="AH280" s="17">
        <v>0.24873826770308199</v>
      </c>
      <c r="AI280" s="17">
        <v>0.28614978616362402</v>
      </c>
      <c r="AJ280" s="17">
        <v>0.233751985552719</v>
      </c>
      <c r="AK280" s="17">
        <v>0.35938006488471003</v>
      </c>
      <c r="AL280" s="17"/>
      <c r="AM280" s="17">
        <v>0.224711393234067</v>
      </c>
      <c r="AN280" s="17">
        <v>0.22726922341241901</v>
      </c>
      <c r="AO280" s="17">
        <v>0.27771683627661298</v>
      </c>
      <c r="AP280" s="17">
        <v>0.265867074127907</v>
      </c>
      <c r="AQ280" s="17">
        <v>0.47732677183008398</v>
      </c>
      <c r="AR280" s="17"/>
      <c r="AS280" s="17">
        <v>0.26227698203754701</v>
      </c>
      <c r="AT280" s="17">
        <v>0.28529533808376301</v>
      </c>
      <c r="AU280" s="17"/>
      <c r="AV280" s="17">
        <v>0.25933082081714298</v>
      </c>
      <c r="AW280" s="17">
        <v>0.25073323446442602</v>
      </c>
      <c r="AX280" s="17"/>
      <c r="AY280" s="17">
        <v>0.25398610161656499</v>
      </c>
      <c r="AZ280" s="17">
        <v>0.24461900624305799</v>
      </c>
      <c r="BA280" s="17">
        <v>0.34996957705205101</v>
      </c>
      <c r="BB280" s="17"/>
      <c r="BC280" s="17">
        <v>0.23553230052003199</v>
      </c>
      <c r="BD280" s="17">
        <v>0.245965976463451</v>
      </c>
      <c r="BE280" s="17">
        <v>0.32969026824925102</v>
      </c>
      <c r="BF280" s="17"/>
      <c r="BG280" s="17">
        <v>0.26544287825445501</v>
      </c>
      <c r="BH280" s="17">
        <v>0.25908129540380498</v>
      </c>
      <c r="BI280" s="17"/>
      <c r="BJ280" s="17">
        <v>0.27124264540374399</v>
      </c>
      <c r="BK280" s="17">
        <v>0.25710233619828099</v>
      </c>
      <c r="BL280" s="17"/>
      <c r="BM280" s="17">
        <v>0.26247260819722401</v>
      </c>
      <c r="BN280" s="17">
        <v>0.22966386128395899</v>
      </c>
      <c r="BO280" s="17">
        <v>0.21865355343444401</v>
      </c>
      <c r="BP280" s="17">
        <v>0.23716277969014399</v>
      </c>
      <c r="BQ280" s="17">
        <v>0.19182520459980501</v>
      </c>
      <c r="BR280" s="17">
        <v>0.275557343312753</v>
      </c>
      <c r="BS280" s="17">
        <v>0.32968497253298701</v>
      </c>
      <c r="BT280" s="17"/>
      <c r="BU280" s="17">
        <v>0.231161084195976</v>
      </c>
      <c r="BV280" s="17">
        <v>0.27311487499053999</v>
      </c>
      <c r="BW280" s="17"/>
      <c r="BX280" s="17">
        <v>0.23567757212643001</v>
      </c>
      <c r="BY280" s="17">
        <v>0.32116648004494402</v>
      </c>
      <c r="BZ280" s="17">
        <v>0.25003574175607102</v>
      </c>
      <c r="CA280" s="17">
        <v>0.28911080877234702</v>
      </c>
    </row>
    <row r="281" spans="2:79" x14ac:dyDescent="0.3">
      <c r="B281" t="s">
        <v>216</v>
      </c>
      <c r="C281" s="17">
        <v>0.23665238334625799</v>
      </c>
      <c r="D281" s="17">
        <v>0.22931977423452499</v>
      </c>
      <c r="E281" s="17">
        <v>0.24396388418388601</v>
      </c>
      <c r="F281" s="17"/>
      <c r="G281" s="17">
        <v>0.21269258219147999</v>
      </c>
      <c r="H281" s="17">
        <v>0.25185211879233499</v>
      </c>
      <c r="I281" s="17">
        <v>0.25073087441598702</v>
      </c>
      <c r="J281" s="17">
        <v>0.22113178447423801</v>
      </c>
      <c r="K281" s="17">
        <v>0.23898366732738899</v>
      </c>
      <c r="L281" s="17">
        <v>0.23980245559003599</v>
      </c>
      <c r="M281" s="17"/>
      <c r="N281" s="17">
        <v>0.28381253736381401</v>
      </c>
      <c r="O281" s="17">
        <v>0.21209736856317499</v>
      </c>
      <c r="P281" s="17">
        <v>0.239057802565073</v>
      </c>
      <c r="Q281" s="17">
        <v>0.20374584523381001</v>
      </c>
      <c r="R281" s="17"/>
      <c r="S281" s="17">
        <v>0.271010371305489</v>
      </c>
      <c r="T281" s="17">
        <v>0.27991016584309703</v>
      </c>
      <c r="U281" s="17">
        <v>0.21152836625202301</v>
      </c>
      <c r="V281" s="17">
        <v>0.196705676532928</v>
      </c>
      <c r="W281" s="17">
        <v>0.18885964236601899</v>
      </c>
      <c r="X281" s="17">
        <v>0.221501892927424</v>
      </c>
      <c r="Y281" s="17">
        <v>0.217270553943717</v>
      </c>
      <c r="Z281" s="17">
        <v>0.317970585265965</v>
      </c>
      <c r="AA281" s="17">
        <v>0.218067222005595</v>
      </c>
      <c r="AB281" s="17">
        <v>0.23611868515450901</v>
      </c>
      <c r="AC281" s="17">
        <v>0.237995890441489</v>
      </c>
      <c r="AD281" s="17">
        <v>0.244922566180933</v>
      </c>
      <c r="AE281" s="17"/>
      <c r="AF281" s="17">
        <v>0.24878663044076599</v>
      </c>
      <c r="AG281" s="17">
        <v>0.23054932068639999</v>
      </c>
      <c r="AH281" s="17">
        <v>0.21673747270791099</v>
      </c>
      <c r="AI281" s="17">
        <v>0.23547246828398899</v>
      </c>
      <c r="AJ281" s="17">
        <v>0.20854085993246901</v>
      </c>
      <c r="AK281" s="17">
        <v>0.32623182922511001</v>
      </c>
      <c r="AL281" s="17"/>
      <c r="AM281" s="17">
        <v>0.22389617219425301</v>
      </c>
      <c r="AN281" s="17">
        <v>0.213385695277508</v>
      </c>
      <c r="AO281" s="17">
        <v>0.24599961085687999</v>
      </c>
      <c r="AP281" s="17">
        <v>0.292375532167922</v>
      </c>
      <c r="AQ281" s="17">
        <v>0.28459080983219498</v>
      </c>
      <c r="AR281" s="17"/>
      <c r="AS281" s="17">
        <v>0.23195367117622601</v>
      </c>
      <c r="AT281" s="17">
        <v>0.30080454598284401</v>
      </c>
      <c r="AU281" s="17"/>
      <c r="AV281" s="17">
        <v>0.23352256083237999</v>
      </c>
      <c r="AW281" s="17">
        <v>0.266934101901528</v>
      </c>
      <c r="AX281" s="17"/>
      <c r="AY281" s="17">
        <v>0.228061492561692</v>
      </c>
      <c r="AZ281" s="17">
        <v>0.23578003395165001</v>
      </c>
      <c r="BA281" s="17">
        <v>0.272132368669039</v>
      </c>
      <c r="BB281" s="17"/>
      <c r="BC281" s="17">
        <v>0.218148343490597</v>
      </c>
      <c r="BD281" s="17">
        <v>0.253701575372767</v>
      </c>
      <c r="BE281" s="17">
        <v>0.262646357468314</v>
      </c>
      <c r="BF281" s="17"/>
      <c r="BG281" s="17">
        <v>0.27206217598559501</v>
      </c>
      <c r="BH281" s="17">
        <v>0.22453970383453301</v>
      </c>
      <c r="BI281" s="17"/>
      <c r="BJ281" s="17">
        <v>0.22325403568034399</v>
      </c>
      <c r="BK281" s="17">
        <v>0.24205727224291801</v>
      </c>
      <c r="BL281" s="17"/>
      <c r="BM281" s="17">
        <v>0.24294176027461201</v>
      </c>
      <c r="BN281" s="17">
        <v>0.19795415935413899</v>
      </c>
      <c r="BO281" s="17">
        <v>0.21508799862576999</v>
      </c>
      <c r="BP281" s="17">
        <v>0.27410416835606899</v>
      </c>
      <c r="BQ281" s="17">
        <v>0.19352917277763201</v>
      </c>
      <c r="BR281" s="17">
        <v>0.23272516320511599</v>
      </c>
      <c r="BS281" s="17">
        <v>0.31491593018624803</v>
      </c>
      <c r="BT281" s="17"/>
      <c r="BU281" s="17">
        <v>0.31143339959912397</v>
      </c>
      <c r="BV281" s="17">
        <v>0.27435852420371798</v>
      </c>
      <c r="BW281" s="17"/>
      <c r="BX281" s="17">
        <v>0.279708985702385</v>
      </c>
      <c r="BY281" s="17">
        <v>0.242453198037338</v>
      </c>
      <c r="BZ281" s="17">
        <v>0.244948408710354</v>
      </c>
      <c r="CA281" s="17">
        <v>0.26246599240301799</v>
      </c>
    </row>
    <row r="282" spans="2:79" x14ac:dyDescent="0.3">
      <c r="B282" t="s">
        <v>217</v>
      </c>
      <c r="C282" s="17">
        <v>0.17978532382691301</v>
      </c>
      <c r="D282" s="17">
        <v>0.181267539516032</v>
      </c>
      <c r="E282" s="17">
        <v>0.17922493993262001</v>
      </c>
      <c r="F282" s="17"/>
      <c r="G282" s="17">
        <v>0.20818191804028699</v>
      </c>
      <c r="H282" s="17">
        <v>0.19648278043499801</v>
      </c>
      <c r="I282" s="17">
        <v>0.158118946317785</v>
      </c>
      <c r="J282" s="17">
        <v>0.14726950794646501</v>
      </c>
      <c r="K282" s="17">
        <v>0.20967613468697199</v>
      </c>
      <c r="L282" s="17">
        <v>0.17120609896226399</v>
      </c>
      <c r="M282" s="17"/>
      <c r="N282" s="17">
        <v>0.182406266782767</v>
      </c>
      <c r="O282" s="17">
        <v>0.19051322630100401</v>
      </c>
      <c r="P282" s="17">
        <v>0.18339821772119499</v>
      </c>
      <c r="Q282" s="17">
        <v>0.15687705439597599</v>
      </c>
      <c r="R282" s="17"/>
      <c r="S282" s="17">
        <v>0.20590702806156599</v>
      </c>
      <c r="T282" s="17">
        <v>0.19547014128663501</v>
      </c>
      <c r="U282" s="17">
        <v>0.17270503399786899</v>
      </c>
      <c r="V282" s="17">
        <v>0.11370783526539199</v>
      </c>
      <c r="W282" s="17">
        <v>0.15759301956686</v>
      </c>
      <c r="X282" s="17">
        <v>0.174279713785536</v>
      </c>
      <c r="Y282" s="17">
        <v>0.17642429062289799</v>
      </c>
      <c r="Z282" s="17">
        <v>0.216588492666383</v>
      </c>
      <c r="AA282" s="17">
        <v>0.160038417141942</v>
      </c>
      <c r="AB282" s="17">
        <v>0.23309038614501301</v>
      </c>
      <c r="AC282" s="17">
        <v>0.20648237530168301</v>
      </c>
      <c r="AD282" s="17">
        <v>0.103258553051567</v>
      </c>
      <c r="AE282" s="17"/>
      <c r="AF282" s="17">
        <v>0.22020792402792899</v>
      </c>
      <c r="AG282" s="17">
        <v>0.163462746800035</v>
      </c>
      <c r="AH282" s="17">
        <v>0.14104524622096701</v>
      </c>
      <c r="AI282" s="17">
        <v>0.17474706995028599</v>
      </c>
      <c r="AJ282" s="17">
        <v>0.16764379789988601</v>
      </c>
      <c r="AK282" s="17">
        <v>0.221268907997686</v>
      </c>
      <c r="AL282" s="17"/>
      <c r="AM282" s="17">
        <v>0.127577894462679</v>
      </c>
      <c r="AN282" s="17">
        <v>0.204787402425677</v>
      </c>
      <c r="AO282" s="17">
        <v>0.20732904608007799</v>
      </c>
      <c r="AP282" s="17">
        <v>0.19034620972317301</v>
      </c>
      <c r="AQ282" s="17">
        <v>0.200152473468689</v>
      </c>
      <c r="AR282" s="17"/>
      <c r="AS282" s="17">
        <v>0.174426041053376</v>
      </c>
      <c r="AT282" s="17">
        <v>0.21274504101698399</v>
      </c>
      <c r="AU282" s="17"/>
      <c r="AV282" s="17">
        <v>0.170187178951903</v>
      </c>
      <c r="AW282" s="17">
        <v>0.20350299215855899</v>
      </c>
      <c r="AX282" s="17"/>
      <c r="AY282" s="17">
        <v>0.165986236498122</v>
      </c>
      <c r="AZ282" s="17">
        <v>0.18833875265733499</v>
      </c>
      <c r="BA282" s="17">
        <v>0.17544323212879301</v>
      </c>
      <c r="BB282" s="17"/>
      <c r="BC282" s="17">
        <v>0.172577639386812</v>
      </c>
      <c r="BD282" s="17">
        <v>0.18253135044837299</v>
      </c>
      <c r="BE282" s="17">
        <v>0.20191235591399101</v>
      </c>
      <c r="BF282" s="17"/>
      <c r="BG282" s="17">
        <v>0.19331004366489199</v>
      </c>
      <c r="BH282" s="17">
        <v>0.17697951626744701</v>
      </c>
      <c r="BI282" s="17"/>
      <c r="BJ282" s="17">
        <v>0.21414266418661401</v>
      </c>
      <c r="BK282" s="17">
        <v>0.16830065361132099</v>
      </c>
      <c r="BL282" s="17"/>
      <c r="BM282" s="17">
        <v>0.17688126495918</v>
      </c>
      <c r="BN282" s="17">
        <v>0.212482103142246</v>
      </c>
      <c r="BO282" s="17">
        <v>0.14988969966480001</v>
      </c>
      <c r="BP282" s="17">
        <v>0.16498733377769201</v>
      </c>
      <c r="BQ282" s="17">
        <v>0.162082429376493</v>
      </c>
      <c r="BR282" s="17">
        <v>0.18316827706528599</v>
      </c>
      <c r="BS282" s="17">
        <v>0.16012534877671999</v>
      </c>
      <c r="BT282" s="17"/>
      <c r="BU282" s="17">
        <v>0.223272782115568</v>
      </c>
      <c r="BV282" s="17">
        <v>0.207539490243491</v>
      </c>
      <c r="BW282" s="17"/>
      <c r="BX282" s="17">
        <v>0.18544757007759199</v>
      </c>
      <c r="BY282" s="17">
        <v>0.173380804884673</v>
      </c>
      <c r="BZ282" s="17">
        <v>0.193765964054703</v>
      </c>
      <c r="CA282" s="17">
        <v>0.20171505244209001</v>
      </c>
    </row>
    <row r="283" spans="2:79" x14ac:dyDescent="0.3">
      <c r="B283" t="s">
        <v>218</v>
      </c>
      <c r="C283" s="17">
        <v>0.14374732507551</v>
      </c>
      <c r="D283" s="17">
        <v>0.14984638401397399</v>
      </c>
      <c r="E283" s="17">
        <v>0.136640564361558</v>
      </c>
      <c r="F283" s="17"/>
      <c r="G283" s="17">
        <v>9.5294185583640098E-2</v>
      </c>
      <c r="H283" s="17">
        <v>0.123994423450873</v>
      </c>
      <c r="I283" s="17">
        <v>0.15096765728428699</v>
      </c>
      <c r="J283" s="17">
        <v>0.14340069170587499</v>
      </c>
      <c r="K283" s="17">
        <v>0.17122442358610299</v>
      </c>
      <c r="L283" s="17">
        <v>0.16791305531240699</v>
      </c>
      <c r="M283" s="17"/>
      <c r="N283" s="17">
        <v>0.14013804722176201</v>
      </c>
      <c r="O283" s="17">
        <v>0.15764404234618001</v>
      </c>
      <c r="P283" s="17">
        <v>0.12705991029611</v>
      </c>
      <c r="Q283" s="17">
        <v>0.15029101348902801</v>
      </c>
      <c r="R283" s="17"/>
      <c r="S283" s="17">
        <v>0.11469338218946599</v>
      </c>
      <c r="T283" s="17">
        <v>0.110469118734105</v>
      </c>
      <c r="U283" s="17">
        <v>0.218502352274553</v>
      </c>
      <c r="V283" s="17">
        <v>0.14568483544814201</v>
      </c>
      <c r="W283" s="17">
        <v>9.8793158914938603E-2</v>
      </c>
      <c r="X283" s="17">
        <v>0.15439281714515701</v>
      </c>
      <c r="Y283" s="17">
        <v>0.15071430140960199</v>
      </c>
      <c r="Z283" s="17">
        <v>0.18352569071866401</v>
      </c>
      <c r="AA283" s="17">
        <v>0.14481777018167699</v>
      </c>
      <c r="AB283" s="17">
        <v>0.11687762370973601</v>
      </c>
      <c r="AC283" s="17">
        <v>0.14713010209515201</v>
      </c>
      <c r="AD283" s="17">
        <v>0.29134527647427899</v>
      </c>
      <c r="AE283" s="17"/>
      <c r="AF283" s="17">
        <v>0.137000413192712</v>
      </c>
      <c r="AG283" s="17">
        <v>0.16618688930912701</v>
      </c>
      <c r="AH283" s="17">
        <v>0.14603132521207501</v>
      </c>
      <c r="AI283" s="17">
        <v>0.113285335401019</v>
      </c>
      <c r="AJ283" s="17">
        <v>0.16663444133587799</v>
      </c>
      <c r="AK283" s="17">
        <v>0.112481442565703</v>
      </c>
      <c r="AL283" s="17"/>
      <c r="AM283" s="17">
        <v>0.158973704222173</v>
      </c>
      <c r="AN283" s="17">
        <v>0.13631572871081599</v>
      </c>
      <c r="AO283" s="17">
        <v>0.133409253801311</v>
      </c>
      <c r="AP283" s="17">
        <v>0.12653434672825101</v>
      </c>
      <c r="AQ283" s="17">
        <v>4.4807225919334399E-2</v>
      </c>
      <c r="AR283" s="17"/>
      <c r="AS283" s="17">
        <v>0.15190850713462201</v>
      </c>
      <c r="AT283" s="17">
        <v>0.12564085207759601</v>
      </c>
      <c r="AU283" s="17"/>
      <c r="AV283" s="17">
        <v>0.16296704828288999</v>
      </c>
      <c r="AW283" s="17">
        <v>9.6382076078775705E-2</v>
      </c>
      <c r="AX283" s="17"/>
      <c r="AY283" s="17">
        <v>0.13364169851839799</v>
      </c>
      <c r="AZ283" s="17">
        <v>0.141254763070287</v>
      </c>
      <c r="BA283" s="17">
        <v>0.186668851139174</v>
      </c>
      <c r="BB283" s="17"/>
      <c r="BC283" s="17">
        <v>0.13905052140253199</v>
      </c>
      <c r="BD283" s="17">
        <v>0.168533983790946</v>
      </c>
      <c r="BE283" s="17">
        <v>0.13074885147755699</v>
      </c>
      <c r="BF283" s="17"/>
      <c r="BG283" s="17">
        <v>0.149409792826105</v>
      </c>
      <c r="BH283" s="17">
        <v>0.14254261065756901</v>
      </c>
      <c r="BI283" s="17"/>
      <c r="BJ283" s="17">
        <v>0.13542313694729499</v>
      </c>
      <c r="BK283" s="17">
        <v>0.14767598138539101</v>
      </c>
      <c r="BL283" s="17"/>
      <c r="BM283" s="17">
        <v>0.138723055810313</v>
      </c>
      <c r="BN283" s="17">
        <v>0.14400116412747899</v>
      </c>
      <c r="BO283" s="17">
        <v>0.17544056490620699</v>
      </c>
      <c r="BP283" s="17">
        <v>0.141816343256218</v>
      </c>
      <c r="BQ283" s="17">
        <v>8.1143781418882996E-2</v>
      </c>
      <c r="BR283" s="17">
        <v>0.161038459936346</v>
      </c>
      <c r="BS283" s="17">
        <v>0.14466076812401199</v>
      </c>
      <c r="BT283" s="17"/>
      <c r="BU283" s="17">
        <v>0.150738335285728</v>
      </c>
      <c r="BV283" s="17">
        <v>0.107264966141202</v>
      </c>
      <c r="BW283" s="17"/>
      <c r="BX283" s="17">
        <v>0.1206928029878</v>
      </c>
      <c r="BY283" s="17">
        <v>0.141396624114835</v>
      </c>
      <c r="BZ283" s="17">
        <v>0.13767200533716101</v>
      </c>
      <c r="CA283" s="17">
        <v>0.142411490043134</v>
      </c>
    </row>
    <row r="284" spans="2:79" x14ac:dyDescent="0.3">
      <c r="B284" t="s">
        <v>219</v>
      </c>
      <c r="C284" s="17">
        <v>0.126367683156627</v>
      </c>
      <c r="D284" s="17">
        <v>0.152510455943104</v>
      </c>
      <c r="E284" s="17">
        <v>0.101490313960335</v>
      </c>
      <c r="F284" s="17"/>
      <c r="G284" s="17">
        <v>0.173019751792654</v>
      </c>
      <c r="H284" s="17">
        <v>0.15730407930391399</v>
      </c>
      <c r="I284" s="17">
        <v>0.12382379478119</v>
      </c>
      <c r="J284" s="17">
        <v>0.103661903435373</v>
      </c>
      <c r="K284" s="17">
        <v>0.10094139739555801</v>
      </c>
      <c r="L284" s="17">
        <v>0.107800873888779</v>
      </c>
      <c r="M284" s="17"/>
      <c r="N284" s="17">
        <v>0.14336317768299101</v>
      </c>
      <c r="O284" s="17">
        <v>0.119954081186898</v>
      </c>
      <c r="P284" s="17">
        <v>0.16275724385850501</v>
      </c>
      <c r="Q284" s="17">
        <v>8.4520150940475602E-2</v>
      </c>
      <c r="R284" s="17"/>
      <c r="S284" s="17">
        <v>0.17664879045957299</v>
      </c>
      <c r="T284" s="17">
        <v>0.119446867570068</v>
      </c>
      <c r="U284" s="17">
        <v>0.157741807684559</v>
      </c>
      <c r="V284" s="17">
        <v>9.2048362315235499E-2</v>
      </c>
      <c r="W284" s="17">
        <v>0.144263005150363</v>
      </c>
      <c r="X284" s="17">
        <v>0.14945965421382701</v>
      </c>
      <c r="Y284" s="17">
        <v>0.103309965036273</v>
      </c>
      <c r="Z284" s="17">
        <v>8.7530841251515598E-2</v>
      </c>
      <c r="AA284" s="17">
        <v>0.116190682040689</v>
      </c>
      <c r="AB284" s="17">
        <v>0.13022834480986301</v>
      </c>
      <c r="AC284" s="17">
        <v>9.5319904500647007E-2</v>
      </c>
      <c r="AD284" s="17">
        <v>2.0395528226663399E-2</v>
      </c>
      <c r="AE284" s="17"/>
      <c r="AF284" s="17">
        <v>0.15548547822036701</v>
      </c>
      <c r="AG284" s="17">
        <v>0.1031158023655</v>
      </c>
      <c r="AH284" s="17">
        <v>0.10965319657471501</v>
      </c>
      <c r="AI284" s="17">
        <v>0.13016647422672301</v>
      </c>
      <c r="AJ284" s="17">
        <v>0.112094798539428</v>
      </c>
      <c r="AK284" s="17">
        <v>0.172479451082892</v>
      </c>
      <c r="AL284" s="17"/>
      <c r="AM284" s="17">
        <v>8.3664278000652306E-2</v>
      </c>
      <c r="AN284" s="17">
        <v>0.13927608179186299</v>
      </c>
      <c r="AO284" s="17">
        <v>0.128541749174441</v>
      </c>
      <c r="AP284" s="17">
        <v>0.169149527196091</v>
      </c>
      <c r="AQ284" s="17">
        <v>0.150738220072727</v>
      </c>
      <c r="AR284" s="17"/>
      <c r="AS284" s="17">
        <v>0.13788115915756</v>
      </c>
      <c r="AT284" s="17">
        <v>9.5171722359287295E-2</v>
      </c>
      <c r="AU284" s="17"/>
      <c r="AV284" s="17">
        <v>0.13741429659629201</v>
      </c>
      <c r="AW284" s="17">
        <v>0.11372606615056099</v>
      </c>
      <c r="AX284" s="17"/>
      <c r="AY284" s="17">
        <v>0.109057214122785</v>
      </c>
      <c r="AZ284" s="17">
        <v>0.13156030944583499</v>
      </c>
      <c r="BA284" s="17">
        <v>0.14308358255154199</v>
      </c>
      <c r="BB284" s="17"/>
      <c r="BC284" s="17">
        <v>0.118410681387644</v>
      </c>
      <c r="BD284" s="17">
        <v>0.14002333618197199</v>
      </c>
      <c r="BE284" s="17">
        <v>0.13508796467110801</v>
      </c>
      <c r="BF284" s="17"/>
      <c r="BG284" s="17">
        <v>0.112437730658593</v>
      </c>
      <c r="BH284" s="17">
        <v>0.13551191769641099</v>
      </c>
      <c r="BI284" s="17"/>
      <c r="BJ284" s="17">
        <v>0.15739259676530101</v>
      </c>
      <c r="BK284" s="17">
        <v>0.11695173932608199</v>
      </c>
      <c r="BL284" s="17"/>
      <c r="BM284" s="17">
        <v>0.14000790129048901</v>
      </c>
      <c r="BN284" s="17">
        <v>0.135620772173597</v>
      </c>
      <c r="BO284" s="17">
        <v>0.15162389016634401</v>
      </c>
      <c r="BP284" s="17">
        <v>0.13090268505139399</v>
      </c>
      <c r="BQ284" s="17">
        <v>0.11797445240784001</v>
      </c>
      <c r="BR284" s="17">
        <v>9.9287383101026305E-2</v>
      </c>
      <c r="BS284" s="17">
        <v>8.5071915164009596E-2</v>
      </c>
      <c r="BT284" s="17"/>
      <c r="BU284" s="17">
        <v>7.8010182938735295E-2</v>
      </c>
      <c r="BV284" s="17">
        <v>0.150378193339537</v>
      </c>
      <c r="BW284" s="17"/>
      <c r="BX284" s="17">
        <v>8.5455829674080094E-2</v>
      </c>
      <c r="BY284" s="17">
        <v>0.14916130444039299</v>
      </c>
      <c r="BZ284" s="17">
        <v>0.121624650023458</v>
      </c>
      <c r="CA284" s="17">
        <v>0.168327971635471</v>
      </c>
    </row>
    <row r="285" spans="2:79" x14ac:dyDescent="0.3">
      <c r="B285" t="s">
        <v>101</v>
      </c>
      <c r="C285" s="17">
        <v>8.1942682356587193E-2</v>
      </c>
      <c r="D285" s="17">
        <v>7.5841542235835696E-2</v>
      </c>
      <c r="E285" s="17">
        <v>8.8297273490761899E-2</v>
      </c>
      <c r="F285" s="17"/>
      <c r="G285" s="17">
        <v>5.65284697369665E-2</v>
      </c>
      <c r="H285" s="17">
        <v>3.9723424867825603E-2</v>
      </c>
      <c r="I285" s="17">
        <v>9.0160498761001504E-2</v>
      </c>
      <c r="J285" s="17">
        <v>0.115081709862406</v>
      </c>
      <c r="K285" s="17">
        <v>0.108311198302785</v>
      </c>
      <c r="L285" s="17">
        <v>8.1886791007312706E-2</v>
      </c>
      <c r="M285" s="17"/>
      <c r="N285" s="17">
        <v>5.2996552051968501E-2</v>
      </c>
      <c r="O285" s="17">
        <v>5.8699458853289303E-2</v>
      </c>
      <c r="P285" s="17">
        <v>8.4115637535814497E-2</v>
      </c>
      <c r="Q285" s="17">
        <v>0.13777127446422699</v>
      </c>
      <c r="R285" s="17"/>
      <c r="S285" s="17">
        <v>6.3116803407332903E-2</v>
      </c>
      <c r="T285" s="17">
        <v>6.7223920366003997E-2</v>
      </c>
      <c r="U285" s="17">
        <v>9.5858212158825201E-2</v>
      </c>
      <c r="V285" s="17">
        <v>0.14946024931552501</v>
      </c>
      <c r="W285" s="17">
        <v>9.4680171782448905E-2</v>
      </c>
      <c r="X285" s="17">
        <v>0.111258340508403</v>
      </c>
      <c r="Y285" s="17">
        <v>6.8376083253228498E-2</v>
      </c>
      <c r="Z285" s="17">
        <v>4.2934935315207499E-2</v>
      </c>
      <c r="AA285" s="17">
        <v>7.9262906875525299E-2</v>
      </c>
      <c r="AB285" s="17">
        <v>6.0268490187240301E-2</v>
      </c>
      <c r="AC285" s="17">
        <v>5.5096686781489303E-2</v>
      </c>
      <c r="AD285" s="17">
        <v>8.3605371682107701E-2</v>
      </c>
      <c r="AE285" s="17"/>
      <c r="AF285" s="17">
        <v>5.8355276716799E-2</v>
      </c>
      <c r="AG285" s="17">
        <v>8.5741025375796004E-2</v>
      </c>
      <c r="AH285" s="17">
        <v>9.6404834305797105E-2</v>
      </c>
      <c r="AI285" s="17">
        <v>8.3705159320116004E-2</v>
      </c>
      <c r="AJ285" s="17">
        <v>0.112365060386656</v>
      </c>
      <c r="AK285" s="17">
        <v>5.74815752262475E-2</v>
      </c>
      <c r="AL285" s="17"/>
      <c r="AM285" s="17">
        <v>0.13131738083518299</v>
      </c>
      <c r="AN285" s="17">
        <v>9.8407390318030599E-2</v>
      </c>
      <c r="AO285" s="17">
        <v>3.4152526694240598E-2</v>
      </c>
      <c r="AP285" s="17">
        <v>6.1405915918167797E-2</v>
      </c>
      <c r="AQ285" s="17">
        <v>9.6886543477886902E-2</v>
      </c>
      <c r="AR285" s="17"/>
      <c r="AS285" s="17">
        <v>6.8780898777686006E-2</v>
      </c>
      <c r="AT285" s="17">
        <v>8.6949928009225602E-2</v>
      </c>
      <c r="AU285" s="17"/>
      <c r="AV285" s="17">
        <v>6.7559410616518198E-2</v>
      </c>
      <c r="AW285" s="17">
        <v>0.104533772260721</v>
      </c>
      <c r="AX285" s="17"/>
      <c r="AY285" s="17">
        <v>9.7969655949693396E-2</v>
      </c>
      <c r="AZ285" s="17">
        <v>8.3326344605118896E-2</v>
      </c>
      <c r="BA285" s="17">
        <v>2.3563926676676401E-2</v>
      </c>
      <c r="BB285" s="17"/>
      <c r="BC285" s="17">
        <v>9.8651908826227305E-2</v>
      </c>
      <c r="BD285" s="17">
        <v>6.9988400368837106E-2</v>
      </c>
      <c r="BE285" s="17">
        <v>4.7729410429556002E-2</v>
      </c>
      <c r="BF285" s="17"/>
      <c r="BG285" s="17">
        <v>7.98502190054384E-2</v>
      </c>
      <c r="BH285" s="17">
        <v>7.8324106515700903E-2</v>
      </c>
      <c r="BI285" s="17"/>
      <c r="BJ285" s="17">
        <v>5.1823928542332497E-2</v>
      </c>
      <c r="BK285" s="17">
        <v>8.8152549634029798E-2</v>
      </c>
      <c r="BL285" s="17"/>
      <c r="BM285" s="17">
        <v>5.9755969202320701E-2</v>
      </c>
      <c r="BN285" s="17">
        <v>9.3977352494919106E-2</v>
      </c>
      <c r="BO285" s="17">
        <v>8.7176863814988195E-2</v>
      </c>
      <c r="BP285" s="17">
        <v>0.14405839023060901</v>
      </c>
      <c r="BQ285" s="17">
        <v>0.112610943630501</v>
      </c>
      <c r="BR285" s="17">
        <v>8.9369778904003994E-2</v>
      </c>
      <c r="BS285" s="17">
        <v>0.10998456663702801</v>
      </c>
      <c r="BT285" s="17"/>
      <c r="BU285" s="17">
        <v>2.9867696172449699E-2</v>
      </c>
      <c r="BV285" s="17">
        <v>6.7105729492959204E-2</v>
      </c>
      <c r="BW285" s="17"/>
      <c r="BX285" s="17">
        <v>0.106228621818129</v>
      </c>
      <c r="BY285" s="17">
        <v>5.8411833469862298E-2</v>
      </c>
      <c r="BZ285" s="17">
        <v>5.65848099676707E-2</v>
      </c>
      <c r="CA285" s="17">
        <v>5.2285274127013497E-2</v>
      </c>
    </row>
    <row r="286" spans="2:79" x14ac:dyDescent="0.3">
      <c r="B286" t="s">
        <v>220</v>
      </c>
      <c r="C286" s="17">
        <v>6.0905113955077696E-3</v>
      </c>
      <c r="D286" s="17">
        <v>3.6451557320911401E-3</v>
      </c>
      <c r="E286" s="17">
        <v>8.5057063649757007E-3</v>
      </c>
      <c r="F286" s="17"/>
      <c r="G286" s="17">
        <v>0</v>
      </c>
      <c r="H286" s="17">
        <v>5.7580996778595402E-3</v>
      </c>
      <c r="I286" s="17">
        <v>0</v>
      </c>
      <c r="J286" s="17">
        <v>2.69121032136415E-3</v>
      </c>
      <c r="K286" s="17">
        <v>1.0632389322289699E-2</v>
      </c>
      <c r="L286" s="17">
        <v>1.5044184747786101E-2</v>
      </c>
      <c r="M286" s="17"/>
      <c r="N286" s="17">
        <v>5.5003567248240398E-3</v>
      </c>
      <c r="O286" s="17">
        <v>7.3853380201818596E-3</v>
      </c>
      <c r="P286" s="17">
        <v>4.1258519773365596E-3</v>
      </c>
      <c r="Q286" s="17">
        <v>7.2805534664635704E-3</v>
      </c>
      <c r="R286" s="17"/>
      <c r="S286" s="17">
        <v>7.0069563059922697E-3</v>
      </c>
      <c r="T286" s="17">
        <v>1.0236920445890699E-2</v>
      </c>
      <c r="U286" s="17">
        <v>0</v>
      </c>
      <c r="V286" s="17">
        <v>1.0570933837330701E-2</v>
      </c>
      <c r="W286" s="17">
        <v>6.28437630545202E-3</v>
      </c>
      <c r="X286" s="17">
        <v>0</v>
      </c>
      <c r="Y286" s="17">
        <v>1.1120049862049E-2</v>
      </c>
      <c r="Z286" s="17">
        <v>0</v>
      </c>
      <c r="AA286" s="17">
        <v>4.7269932333910197E-3</v>
      </c>
      <c r="AB286" s="17">
        <v>4.8409911463581099E-3</v>
      </c>
      <c r="AC286" s="17">
        <v>1.07968837805495E-2</v>
      </c>
      <c r="AD286" s="17">
        <v>0</v>
      </c>
      <c r="AE286" s="17"/>
      <c r="AF286" s="17">
        <v>2.1245105129148599E-3</v>
      </c>
      <c r="AG286" s="17">
        <v>8.8319141004317703E-3</v>
      </c>
      <c r="AH286" s="17">
        <v>3.18740737524183E-3</v>
      </c>
      <c r="AI286" s="17">
        <v>7.1927024214863003E-3</v>
      </c>
      <c r="AJ286" s="17">
        <v>1.2972349340814E-2</v>
      </c>
      <c r="AK286" s="17">
        <v>0</v>
      </c>
      <c r="AL286" s="17"/>
      <c r="AM286" s="17">
        <v>1.8851521600814201E-3</v>
      </c>
      <c r="AN286" s="17">
        <v>7.4146611063418098E-3</v>
      </c>
      <c r="AO286" s="17">
        <v>5.8107972450251203E-3</v>
      </c>
      <c r="AP286" s="17">
        <v>7.8268172977699803E-3</v>
      </c>
      <c r="AQ286" s="17">
        <v>0</v>
      </c>
      <c r="AR286" s="17"/>
      <c r="AS286" s="17">
        <v>5.7779419816434401E-3</v>
      </c>
      <c r="AT286" s="17">
        <v>1.18756509281682E-2</v>
      </c>
      <c r="AU286" s="17"/>
      <c r="AV286" s="17">
        <v>7.3416412597595501E-3</v>
      </c>
      <c r="AW286" s="17">
        <v>6.41768167065364E-3</v>
      </c>
      <c r="AX286" s="17"/>
      <c r="AY286" s="17">
        <v>1.2422538283348101E-2</v>
      </c>
      <c r="AZ286" s="17">
        <v>4.3597077114437902E-3</v>
      </c>
      <c r="BA286" s="17">
        <v>0</v>
      </c>
      <c r="BB286" s="17"/>
      <c r="BC286" s="17">
        <v>5.2483441323767401E-3</v>
      </c>
      <c r="BD286" s="17">
        <v>1.01793940544113E-2</v>
      </c>
      <c r="BE286" s="17">
        <v>4.3316191374902103E-3</v>
      </c>
      <c r="BF286" s="17"/>
      <c r="BG286" s="17">
        <v>8.0623296714659801E-3</v>
      </c>
      <c r="BH286" s="17">
        <v>5.4639383742803296E-3</v>
      </c>
      <c r="BI286" s="17"/>
      <c r="BJ286" s="17">
        <v>4.2767029478609098E-3</v>
      </c>
      <c r="BK286" s="17">
        <v>6.8255835155285396E-3</v>
      </c>
      <c r="BL286" s="17"/>
      <c r="BM286" s="17">
        <v>2.3234169999914499E-3</v>
      </c>
      <c r="BN286" s="17">
        <v>5.89198551482933E-3</v>
      </c>
      <c r="BO286" s="17">
        <v>9.4887500892938004E-3</v>
      </c>
      <c r="BP286" s="17">
        <v>9.9795304995554095E-3</v>
      </c>
      <c r="BQ286" s="17">
        <v>0</v>
      </c>
      <c r="BR286" s="17">
        <v>1.36923441799294E-2</v>
      </c>
      <c r="BS286" s="17">
        <v>6.7975701550615896E-3</v>
      </c>
      <c r="BT286" s="17"/>
      <c r="BU286" s="17">
        <v>9.4854506024405101E-3</v>
      </c>
      <c r="BV286" s="17">
        <v>0</v>
      </c>
      <c r="BW286" s="17"/>
      <c r="BX286" s="17">
        <v>7.6738182148684397E-3</v>
      </c>
      <c r="BY286" s="17">
        <v>2.8674473477509998E-3</v>
      </c>
      <c r="BZ286" s="17">
        <v>3.80680719692804E-3</v>
      </c>
      <c r="CA286" s="17">
        <v>1.5154037054306399E-3</v>
      </c>
    </row>
    <row r="287" spans="2:79" x14ac:dyDescent="0.3">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row>
    <row r="288" spans="2:79" x14ac:dyDescent="0.3">
      <c r="B288" s="6" t="s">
        <v>228</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row>
    <row r="289" spans="2:79" x14ac:dyDescent="0.3">
      <c r="B289" s="24" t="s">
        <v>98</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row>
    <row r="290" spans="2:79" x14ac:dyDescent="0.3">
      <c r="B290" t="s">
        <v>222</v>
      </c>
      <c r="C290" s="17">
        <v>0.44350961355315499</v>
      </c>
      <c r="D290" s="17">
        <v>0.435592208018872</v>
      </c>
      <c r="E290" s="17">
        <v>0.45034039723279701</v>
      </c>
      <c r="F290" s="17"/>
      <c r="G290" s="17">
        <v>0.37789365329065699</v>
      </c>
      <c r="H290" s="17">
        <v>0.47494122168469399</v>
      </c>
      <c r="I290" s="17">
        <v>0.41246075027697099</v>
      </c>
      <c r="J290" s="17">
        <v>0.46553544091381899</v>
      </c>
      <c r="K290" s="17">
        <v>0.46612549117496799</v>
      </c>
      <c r="L290" s="17">
        <v>0.45379329131409402</v>
      </c>
      <c r="M290" s="17"/>
      <c r="N290" s="17">
        <v>0.41312467605108499</v>
      </c>
      <c r="O290" s="17">
        <v>0.46004682355118698</v>
      </c>
      <c r="P290" s="17">
        <v>0.48873920507549401</v>
      </c>
      <c r="Q290" s="17">
        <v>0.41069313985554701</v>
      </c>
      <c r="R290" s="17"/>
      <c r="S290" s="17">
        <v>0.41813337246971499</v>
      </c>
      <c r="T290" s="17">
        <v>0.44547301284264701</v>
      </c>
      <c r="U290" s="17">
        <v>0.39597320120433599</v>
      </c>
      <c r="V290" s="17">
        <v>0.44186588145303501</v>
      </c>
      <c r="W290" s="17">
        <v>0.47438813546306702</v>
      </c>
      <c r="X290" s="17">
        <v>0.445673854194514</v>
      </c>
      <c r="Y290" s="17">
        <v>0.466017745731792</v>
      </c>
      <c r="Z290" s="17">
        <v>0.48277905261773502</v>
      </c>
      <c r="AA290" s="17">
        <v>0.44591846996335999</v>
      </c>
      <c r="AB290" s="17">
        <v>0.47441954449381302</v>
      </c>
      <c r="AC290" s="17">
        <v>0.430820550733577</v>
      </c>
      <c r="AD290" s="17">
        <v>0.41370873624767202</v>
      </c>
      <c r="AE290" s="17"/>
      <c r="AF290" s="17">
        <v>0.41624702738980102</v>
      </c>
      <c r="AG290" s="17">
        <v>0.42921055169491701</v>
      </c>
      <c r="AH290" s="17">
        <v>0.43277850962754</v>
      </c>
      <c r="AI290" s="17">
        <v>0.48810694088729101</v>
      </c>
      <c r="AJ290" s="17">
        <v>0.45903216880403902</v>
      </c>
      <c r="AK290" s="17">
        <v>0.48063097574164898</v>
      </c>
      <c r="AL290" s="17"/>
      <c r="AM290" s="17">
        <v>0.41851466909627799</v>
      </c>
      <c r="AN290" s="17">
        <v>0.45779777920873399</v>
      </c>
      <c r="AO290" s="17">
        <v>0.47572218308126601</v>
      </c>
      <c r="AP290" s="17">
        <v>0.41574018211708902</v>
      </c>
      <c r="AQ290" s="17">
        <v>0.307585484604395</v>
      </c>
      <c r="AR290" s="17"/>
      <c r="AS290" s="17">
        <v>0.42259706118600898</v>
      </c>
      <c r="AT290" s="17">
        <v>0.51705798296473704</v>
      </c>
      <c r="AU290" s="17"/>
      <c r="AV290" s="17">
        <v>0.435938285682061</v>
      </c>
      <c r="AW290" s="17">
        <v>0.45312391096224602</v>
      </c>
      <c r="AX290" s="17"/>
      <c r="AY290" s="17">
        <v>0.441087801016813</v>
      </c>
      <c r="AZ290" s="17">
        <v>0.43083179626514101</v>
      </c>
      <c r="BA290" s="17">
        <v>0.54880841493545196</v>
      </c>
      <c r="BB290" s="17"/>
      <c r="BC290" s="17">
        <v>0.41348219269400099</v>
      </c>
      <c r="BD290" s="17">
        <v>0.48713210020275699</v>
      </c>
      <c r="BE290" s="17">
        <v>0.47478381516393903</v>
      </c>
      <c r="BF290" s="17"/>
      <c r="BG290" s="17">
        <v>0.47620943122055498</v>
      </c>
      <c r="BH290" s="17">
        <v>0.438382168050236</v>
      </c>
      <c r="BI290" s="17"/>
      <c r="BJ290" s="17">
        <v>0.44805504473711399</v>
      </c>
      <c r="BK290" s="17">
        <v>0.446340301601093</v>
      </c>
      <c r="BL290" s="17"/>
      <c r="BM290" s="17">
        <v>0.42781793741511098</v>
      </c>
      <c r="BN290" s="17">
        <v>0.421686463289834</v>
      </c>
      <c r="BO290" s="17">
        <v>0.42986444302952298</v>
      </c>
      <c r="BP290" s="17">
        <v>0.51081895057112103</v>
      </c>
      <c r="BQ290" s="17">
        <v>0.47001054860416802</v>
      </c>
      <c r="BR290" s="17">
        <v>0.46941677652907798</v>
      </c>
      <c r="BS290" s="17">
        <v>0.45714470287988501</v>
      </c>
      <c r="BT290" s="17"/>
      <c r="BU290" s="17">
        <v>0.42124951283219197</v>
      </c>
      <c r="BV290" s="17">
        <v>0.57110069866386703</v>
      </c>
      <c r="BW290" s="17"/>
      <c r="BX290" s="17">
        <v>0.46122866655620998</v>
      </c>
      <c r="BY290" s="17">
        <v>0.51427695827665298</v>
      </c>
      <c r="BZ290" s="17">
        <v>0.41507443517571402</v>
      </c>
      <c r="CA290" s="17">
        <v>0.46108385238955002</v>
      </c>
    </row>
    <row r="291" spans="2:79" x14ac:dyDescent="0.3">
      <c r="B291" t="s">
        <v>223</v>
      </c>
      <c r="C291" s="17">
        <v>0.41878332167804799</v>
      </c>
      <c r="D291" s="17">
        <v>0.42091509945724698</v>
      </c>
      <c r="E291" s="17">
        <v>0.41574545872937402</v>
      </c>
      <c r="F291" s="17"/>
      <c r="G291" s="17">
        <v>0.380434195760121</v>
      </c>
      <c r="H291" s="17">
        <v>0.37780151082091001</v>
      </c>
      <c r="I291" s="17">
        <v>0.33604785594405201</v>
      </c>
      <c r="J291" s="17">
        <v>0.39896085199912401</v>
      </c>
      <c r="K291" s="17">
        <v>0.48092961695792802</v>
      </c>
      <c r="L291" s="17">
        <v>0.51889775262009896</v>
      </c>
      <c r="M291" s="17"/>
      <c r="N291" s="17">
        <v>0.446881500228688</v>
      </c>
      <c r="O291" s="17">
        <v>0.426907040762741</v>
      </c>
      <c r="P291" s="17">
        <v>0.41525893707032302</v>
      </c>
      <c r="Q291" s="17">
        <v>0.38204519458156</v>
      </c>
      <c r="R291" s="17"/>
      <c r="S291" s="17">
        <v>0.35905660733119998</v>
      </c>
      <c r="T291" s="17">
        <v>0.42499198624672802</v>
      </c>
      <c r="U291" s="17">
        <v>0.47055700475182399</v>
      </c>
      <c r="V291" s="17">
        <v>0.49491187673906301</v>
      </c>
      <c r="W291" s="17">
        <v>0.42659063866590202</v>
      </c>
      <c r="X291" s="17">
        <v>0.39686558069884698</v>
      </c>
      <c r="Y291" s="17">
        <v>0.43631894273550498</v>
      </c>
      <c r="Z291" s="17">
        <v>0.37730327880585901</v>
      </c>
      <c r="AA291" s="17">
        <v>0.403327923226039</v>
      </c>
      <c r="AB291" s="17">
        <v>0.42670373139734602</v>
      </c>
      <c r="AC291" s="17">
        <v>0.46613328770261198</v>
      </c>
      <c r="AD291" s="17">
        <v>0.31224961544911201</v>
      </c>
      <c r="AE291" s="17"/>
      <c r="AF291" s="17">
        <v>0.36279206485013299</v>
      </c>
      <c r="AG291" s="17">
        <v>0.431098178364129</v>
      </c>
      <c r="AH291" s="17">
        <v>0.39341475250349101</v>
      </c>
      <c r="AI291" s="17">
        <v>0.456591878908161</v>
      </c>
      <c r="AJ291" s="17">
        <v>0.47737132399807197</v>
      </c>
      <c r="AK291" s="17">
        <v>0.43332493521797999</v>
      </c>
      <c r="AL291" s="17"/>
      <c r="AM291" s="17">
        <v>0.38633983561963903</v>
      </c>
      <c r="AN291" s="17">
        <v>0.40005235208794698</v>
      </c>
      <c r="AO291" s="17">
        <v>0.43198266904430499</v>
      </c>
      <c r="AP291" s="17">
        <v>0.48681076681081098</v>
      </c>
      <c r="AQ291" s="17">
        <v>0.39325241134729899</v>
      </c>
      <c r="AR291" s="17"/>
      <c r="AS291" s="17">
        <v>0.42400656821328497</v>
      </c>
      <c r="AT291" s="17">
        <v>0.420122557408379</v>
      </c>
      <c r="AU291" s="17"/>
      <c r="AV291" s="17">
        <v>0.42507828574454098</v>
      </c>
      <c r="AW291" s="17">
        <v>0.41375056525437298</v>
      </c>
      <c r="AX291" s="17"/>
      <c r="AY291" s="17">
        <v>0.410113091904724</v>
      </c>
      <c r="AZ291" s="17">
        <v>0.41863431167369702</v>
      </c>
      <c r="BA291" s="17">
        <v>0.45953286946569999</v>
      </c>
      <c r="BB291" s="17"/>
      <c r="BC291" s="17">
        <v>0.412443736450888</v>
      </c>
      <c r="BD291" s="17">
        <v>0.4425080223865</v>
      </c>
      <c r="BE291" s="17">
        <v>0.41125537610567497</v>
      </c>
      <c r="BF291" s="17"/>
      <c r="BG291" s="17">
        <v>0.44978231694604298</v>
      </c>
      <c r="BH291" s="17">
        <v>0.40876887751021102</v>
      </c>
      <c r="BI291" s="17"/>
      <c r="BJ291" s="17">
        <v>0.40190936329016902</v>
      </c>
      <c r="BK291" s="17">
        <v>0.430418285170521</v>
      </c>
      <c r="BL291" s="17"/>
      <c r="BM291" s="17">
        <v>0.36838071100375902</v>
      </c>
      <c r="BN291" s="17">
        <v>0.40255865021118598</v>
      </c>
      <c r="BO291" s="17">
        <v>0.45843416889325</v>
      </c>
      <c r="BP291" s="17">
        <v>0.412700778943761</v>
      </c>
      <c r="BQ291" s="17">
        <v>0.40319293784239402</v>
      </c>
      <c r="BR291" s="17">
        <v>0.54231468884482803</v>
      </c>
      <c r="BS291" s="17">
        <v>0.38685448004977402</v>
      </c>
      <c r="BT291" s="17"/>
      <c r="BU291" s="17">
        <v>0.55747245497323505</v>
      </c>
      <c r="BV291" s="17">
        <v>0.41472835882036102</v>
      </c>
      <c r="BW291" s="17"/>
      <c r="BX291" s="17">
        <v>0.45458578284982099</v>
      </c>
      <c r="BY291" s="17">
        <v>0.43803253607589199</v>
      </c>
      <c r="BZ291" s="17">
        <v>0.39781316676218098</v>
      </c>
      <c r="CA291" s="17">
        <v>0.42785837803888299</v>
      </c>
    </row>
    <row r="292" spans="2:79" x14ac:dyDescent="0.3">
      <c r="B292" t="s">
        <v>224</v>
      </c>
      <c r="C292" s="17">
        <v>0.39542766849605498</v>
      </c>
      <c r="D292" s="17">
        <v>0.40265181732929201</v>
      </c>
      <c r="E292" s="17">
        <v>0.389226782324954</v>
      </c>
      <c r="F292" s="17"/>
      <c r="G292" s="17">
        <v>0.38350589337240598</v>
      </c>
      <c r="H292" s="17">
        <v>0.38913236007712498</v>
      </c>
      <c r="I292" s="17">
        <v>0.39966881211045002</v>
      </c>
      <c r="J292" s="17">
        <v>0.38927811000512902</v>
      </c>
      <c r="K292" s="17">
        <v>0.39130719886723297</v>
      </c>
      <c r="L292" s="17">
        <v>0.41274151763308098</v>
      </c>
      <c r="M292" s="17"/>
      <c r="N292" s="17">
        <v>0.43329563093060403</v>
      </c>
      <c r="O292" s="17">
        <v>0.405641306512739</v>
      </c>
      <c r="P292" s="17">
        <v>0.39707791091616101</v>
      </c>
      <c r="Q292" s="17">
        <v>0.34275859060201003</v>
      </c>
      <c r="R292" s="17"/>
      <c r="S292" s="17">
        <v>0.39837449031914801</v>
      </c>
      <c r="T292" s="17">
        <v>0.43835987610612798</v>
      </c>
      <c r="U292" s="17">
        <v>0.37044026128636698</v>
      </c>
      <c r="V292" s="17">
        <v>0.38772392228362901</v>
      </c>
      <c r="W292" s="17">
        <v>0.39803080708466798</v>
      </c>
      <c r="X292" s="17">
        <v>0.38357371543525098</v>
      </c>
      <c r="Y292" s="17">
        <v>0.448978166276368</v>
      </c>
      <c r="Z292" s="17">
        <v>0.37803070395953497</v>
      </c>
      <c r="AA292" s="17">
        <v>0.38719843369562901</v>
      </c>
      <c r="AB292" s="17">
        <v>0.37449165274379798</v>
      </c>
      <c r="AC292" s="17">
        <v>0.35165401315520001</v>
      </c>
      <c r="AD292" s="17">
        <v>0.36146915875786501</v>
      </c>
      <c r="AE292" s="17"/>
      <c r="AF292" s="17">
        <v>0.40146190389069902</v>
      </c>
      <c r="AG292" s="17">
        <v>0.37919352501276499</v>
      </c>
      <c r="AH292" s="17">
        <v>0.44081066912748801</v>
      </c>
      <c r="AI292" s="17">
        <v>0.358073165198599</v>
      </c>
      <c r="AJ292" s="17">
        <v>0.45242466319818597</v>
      </c>
      <c r="AK292" s="17">
        <v>0.35145656614297499</v>
      </c>
      <c r="AL292" s="17"/>
      <c r="AM292" s="17">
        <v>0.39161858335954203</v>
      </c>
      <c r="AN292" s="17">
        <v>0.38391833765276501</v>
      </c>
      <c r="AO292" s="17">
        <v>0.380544542548235</v>
      </c>
      <c r="AP292" s="17">
        <v>0.42538381734214797</v>
      </c>
      <c r="AQ292" s="17">
        <v>0.493344567437138</v>
      </c>
      <c r="AR292" s="17"/>
      <c r="AS292" s="17">
        <v>0.391910540004755</v>
      </c>
      <c r="AT292" s="17">
        <v>0.37327141127547198</v>
      </c>
      <c r="AU292" s="17"/>
      <c r="AV292" s="17">
        <v>0.40288692560052802</v>
      </c>
      <c r="AW292" s="17">
        <v>0.355809386047791</v>
      </c>
      <c r="AX292" s="17"/>
      <c r="AY292" s="17">
        <v>0.37312018596664198</v>
      </c>
      <c r="AZ292" s="17">
        <v>0.40460533238866497</v>
      </c>
      <c r="BA292" s="17">
        <v>0.40524640117959199</v>
      </c>
      <c r="BB292" s="17"/>
      <c r="BC292" s="17">
        <v>0.38850798731509301</v>
      </c>
      <c r="BD292" s="17">
        <v>0.382308933017247</v>
      </c>
      <c r="BE292" s="17">
        <v>0.43076691116323901</v>
      </c>
      <c r="BF292" s="17"/>
      <c r="BG292" s="17">
        <v>0.39591322921384697</v>
      </c>
      <c r="BH292" s="17">
        <v>0.398196764532117</v>
      </c>
      <c r="BI292" s="17"/>
      <c r="BJ292" s="17">
        <v>0.42901074964283598</v>
      </c>
      <c r="BK292" s="17">
        <v>0.38394562843752</v>
      </c>
      <c r="BL292" s="17"/>
      <c r="BM292" s="17">
        <v>0.41529810539872603</v>
      </c>
      <c r="BN292" s="17">
        <v>0.36573595087991401</v>
      </c>
      <c r="BO292" s="17">
        <v>0.41154796279030098</v>
      </c>
      <c r="BP292" s="17">
        <v>0.36787923337321499</v>
      </c>
      <c r="BQ292" s="17">
        <v>0.40132143369917</v>
      </c>
      <c r="BR292" s="17">
        <v>0.38470536682589801</v>
      </c>
      <c r="BS292" s="17">
        <v>0.37126505204761001</v>
      </c>
      <c r="BT292" s="17"/>
      <c r="BU292" s="17">
        <v>0.50153892153578405</v>
      </c>
      <c r="BV292" s="17">
        <v>0.39618349540416198</v>
      </c>
      <c r="BW292" s="17"/>
      <c r="BX292" s="17">
        <v>0.43252437305543801</v>
      </c>
      <c r="BY292" s="17">
        <v>0.455367858719401</v>
      </c>
      <c r="BZ292" s="17">
        <v>0.34271913451130998</v>
      </c>
      <c r="CA292" s="17">
        <v>0.44222227291969401</v>
      </c>
    </row>
    <row r="293" spans="2:79" x14ac:dyDescent="0.3">
      <c r="B293" t="s">
        <v>225</v>
      </c>
      <c r="C293" s="17">
        <v>0.36781907320519702</v>
      </c>
      <c r="D293" s="17">
        <v>0.350506551738616</v>
      </c>
      <c r="E293" s="17">
        <v>0.38349621515888999</v>
      </c>
      <c r="F293" s="17"/>
      <c r="G293" s="17">
        <v>0.34471983428164199</v>
      </c>
      <c r="H293" s="17">
        <v>0.36047119935444299</v>
      </c>
      <c r="I293" s="17">
        <v>0.37042436807312101</v>
      </c>
      <c r="J293" s="17">
        <v>0.33140037197690497</v>
      </c>
      <c r="K293" s="17">
        <v>0.34032200408673202</v>
      </c>
      <c r="L293" s="17">
        <v>0.43489020316835197</v>
      </c>
      <c r="M293" s="17"/>
      <c r="N293" s="17">
        <v>0.37067053806670403</v>
      </c>
      <c r="O293" s="17">
        <v>0.38775026432412901</v>
      </c>
      <c r="P293" s="17">
        <v>0.37308730160956299</v>
      </c>
      <c r="Q293" s="17">
        <v>0.33744015902714503</v>
      </c>
      <c r="R293" s="17"/>
      <c r="S293" s="17">
        <v>0.35468311796795499</v>
      </c>
      <c r="T293" s="17">
        <v>0.38875334239096798</v>
      </c>
      <c r="U293" s="17">
        <v>0.39405930977689602</v>
      </c>
      <c r="V293" s="17">
        <v>0.392562443770685</v>
      </c>
      <c r="W293" s="17">
        <v>0.38164734239480202</v>
      </c>
      <c r="X293" s="17">
        <v>0.407545827716352</v>
      </c>
      <c r="Y293" s="17">
        <v>0.311413092946071</v>
      </c>
      <c r="Z293" s="17">
        <v>0.46430942478506798</v>
      </c>
      <c r="AA293" s="17">
        <v>0.33943195399428999</v>
      </c>
      <c r="AB293" s="17">
        <v>0.33332029145310599</v>
      </c>
      <c r="AC293" s="17">
        <v>0.34444622329748997</v>
      </c>
      <c r="AD293" s="17">
        <v>0.31158950903291799</v>
      </c>
      <c r="AE293" s="17"/>
      <c r="AF293" s="17">
        <v>0.35719084834404902</v>
      </c>
      <c r="AG293" s="17">
        <v>0.36739509793519198</v>
      </c>
      <c r="AH293" s="17">
        <v>0.333707511777452</v>
      </c>
      <c r="AI293" s="17">
        <v>0.38108794968426801</v>
      </c>
      <c r="AJ293" s="17">
        <v>0.419502555124108</v>
      </c>
      <c r="AK293" s="17">
        <v>0.359954275828054</v>
      </c>
      <c r="AL293" s="17"/>
      <c r="AM293" s="17">
        <v>0.330334796277786</v>
      </c>
      <c r="AN293" s="17">
        <v>0.388323525049175</v>
      </c>
      <c r="AO293" s="17">
        <v>0.36674098860138798</v>
      </c>
      <c r="AP293" s="17">
        <v>0.38135647838258002</v>
      </c>
      <c r="AQ293" s="17">
        <v>0.288300606998733</v>
      </c>
      <c r="AR293" s="17"/>
      <c r="AS293" s="17">
        <v>0.36000207659963301</v>
      </c>
      <c r="AT293" s="17">
        <v>0.44572275514868198</v>
      </c>
      <c r="AU293" s="17"/>
      <c r="AV293" s="17">
        <v>0.35336906381301397</v>
      </c>
      <c r="AW293" s="17">
        <v>0.44313615315681698</v>
      </c>
      <c r="AX293" s="17"/>
      <c r="AY293" s="17">
        <v>0.40696163893684101</v>
      </c>
      <c r="AZ293" s="17">
        <v>0.35302903559249998</v>
      </c>
      <c r="BA293" s="17">
        <v>0.36166225091753101</v>
      </c>
      <c r="BB293" s="17"/>
      <c r="BC293" s="17">
        <v>0.343544182769699</v>
      </c>
      <c r="BD293" s="17">
        <v>0.42966895804753302</v>
      </c>
      <c r="BE293" s="17">
        <v>0.36891772499661202</v>
      </c>
      <c r="BF293" s="17"/>
      <c r="BG293" s="17">
        <v>0.38077307374576302</v>
      </c>
      <c r="BH293" s="17">
        <v>0.36457620377753402</v>
      </c>
      <c r="BI293" s="17"/>
      <c r="BJ293" s="17">
        <v>0.37561861748599801</v>
      </c>
      <c r="BK293" s="17">
        <v>0.369476748820317</v>
      </c>
      <c r="BL293" s="17"/>
      <c r="BM293" s="17">
        <v>0.33774776598419198</v>
      </c>
      <c r="BN293" s="17">
        <v>0.36817888037065699</v>
      </c>
      <c r="BO293" s="17">
        <v>0.350678286682646</v>
      </c>
      <c r="BP293" s="17">
        <v>0.30821040628016899</v>
      </c>
      <c r="BQ293" s="17">
        <v>0.41223275309805402</v>
      </c>
      <c r="BR293" s="17">
        <v>0.42243522623003599</v>
      </c>
      <c r="BS293" s="17">
        <v>0.420889832488479</v>
      </c>
      <c r="BT293" s="17"/>
      <c r="BU293" s="17">
        <v>0.35617227387049899</v>
      </c>
      <c r="BV293" s="17">
        <v>0.398189071996286</v>
      </c>
      <c r="BW293" s="17"/>
      <c r="BX293" s="17">
        <v>0.37113739301134002</v>
      </c>
      <c r="BY293" s="17">
        <v>0.40429893463941102</v>
      </c>
      <c r="BZ293" s="17">
        <v>0.31747058313992799</v>
      </c>
      <c r="CA293" s="17">
        <v>0.38378812995365402</v>
      </c>
    </row>
    <row r="294" spans="2:79" x14ac:dyDescent="0.3">
      <c r="B294" t="s">
        <v>226</v>
      </c>
      <c r="C294" s="17">
        <v>0.306797098717843</v>
      </c>
      <c r="D294" s="17">
        <v>0.31290301609878801</v>
      </c>
      <c r="E294" s="17">
        <v>0.30235223476544698</v>
      </c>
      <c r="F294" s="17"/>
      <c r="G294" s="17">
        <v>0.26687588673769402</v>
      </c>
      <c r="H294" s="17">
        <v>0.25392926192492399</v>
      </c>
      <c r="I294" s="17">
        <v>0.288528469825927</v>
      </c>
      <c r="J294" s="17">
        <v>0.28997816553970202</v>
      </c>
      <c r="K294" s="17">
        <v>0.32754560711098601</v>
      </c>
      <c r="L294" s="17">
        <v>0.39064816061496399</v>
      </c>
      <c r="M294" s="17"/>
      <c r="N294" s="17">
        <v>0.31986411525032299</v>
      </c>
      <c r="O294" s="17">
        <v>0.31958219055481502</v>
      </c>
      <c r="P294" s="17">
        <v>0.31547068851740201</v>
      </c>
      <c r="Q294" s="17">
        <v>0.26783417856092401</v>
      </c>
      <c r="R294" s="17"/>
      <c r="S294" s="17">
        <v>0.32978101113501401</v>
      </c>
      <c r="T294" s="17">
        <v>0.35719741851402398</v>
      </c>
      <c r="U294" s="17">
        <v>0.303279577947698</v>
      </c>
      <c r="V294" s="17">
        <v>0.234093598430583</v>
      </c>
      <c r="W294" s="17">
        <v>0.345026804245185</v>
      </c>
      <c r="X294" s="17">
        <v>0.33823474323788499</v>
      </c>
      <c r="Y294" s="17">
        <v>0.25612535588108398</v>
      </c>
      <c r="Z294" s="17">
        <v>0.33557258045459898</v>
      </c>
      <c r="AA294" s="17">
        <v>0.23685684758009001</v>
      </c>
      <c r="AB294" s="17">
        <v>0.31743273400021599</v>
      </c>
      <c r="AC294" s="17">
        <v>0.29380544660156199</v>
      </c>
      <c r="AD294" s="17">
        <v>0.36904709282222597</v>
      </c>
      <c r="AE294" s="17"/>
      <c r="AF294" s="17">
        <v>0.27709321397093301</v>
      </c>
      <c r="AG294" s="17">
        <v>0.31236128085128101</v>
      </c>
      <c r="AH294" s="17">
        <v>0.29958360106055798</v>
      </c>
      <c r="AI294" s="17">
        <v>0.30961275127365301</v>
      </c>
      <c r="AJ294" s="17">
        <v>0.34569953192759301</v>
      </c>
      <c r="AK294" s="17">
        <v>0.34728027552207402</v>
      </c>
      <c r="AL294" s="17"/>
      <c r="AM294" s="17">
        <v>0.28478163486677099</v>
      </c>
      <c r="AN294" s="17">
        <v>0.34002171110924001</v>
      </c>
      <c r="AO294" s="17">
        <v>0.33398947320111699</v>
      </c>
      <c r="AP294" s="17">
        <v>0.24839933171876499</v>
      </c>
      <c r="AQ294" s="17">
        <v>0.28199935281235999</v>
      </c>
      <c r="AR294" s="17"/>
      <c r="AS294" s="17">
        <v>0.29605681271557999</v>
      </c>
      <c r="AT294" s="17">
        <v>0.36630563526045201</v>
      </c>
      <c r="AU294" s="17"/>
      <c r="AV294" s="17">
        <v>0.29312978323729499</v>
      </c>
      <c r="AW294" s="17">
        <v>0.33547773801723402</v>
      </c>
      <c r="AX294" s="17"/>
      <c r="AY294" s="17">
        <v>0.27042014294216998</v>
      </c>
      <c r="AZ294" s="17">
        <v>0.30682407286463098</v>
      </c>
      <c r="BA294" s="17">
        <v>0.41496950644706398</v>
      </c>
      <c r="BB294" s="17"/>
      <c r="BC294" s="17">
        <v>0.30866886270118699</v>
      </c>
      <c r="BD294" s="17">
        <v>0.33631295617288498</v>
      </c>
      <c r="BE294" s="17">
        <v>0.276989831611339</v>
      </c>
      <c r="BF294" s="17"/>
      <c r="BG294" s="17">
        <v>0.341434901873925</v>
      </c>
      <c r="BH294" s="17">
        <v>0.297194152121528</v>
      </c>
      <c r="BI294" s="17"/>
      <c r="BJ294" s="17">
        <v>0.30096124967788201</v>
      </c>
      <c r="BK294" s="17">
        <v>0.31208879519503602</v>
      </c>
      <c r="BL294" s="17"/>
      <c r="BM294" s="17">
        <v>0.29984639939980001</v>
      </c>
      <c r="BN294" s="17">
        <v>0.25544860156604798</v>
      </c>
      <c r="BO294" s="17">
        <v>0.26911133219873001</v>
      </c>
      <c r="BP294" s="17">
        <v>0.32177628995980401</v>
      </c>
      <c r="BQ294" s="17">
        <v>0.28256345476107397</v>
      </c>
      <c r="BR294" s="17">
        <v>0.384544045660136</v>
      </c>
      <c r="BS294" s="17">
        <v>0.26412080915555702</v>
      </c>
      <c r="BT294" s="17"/>
      <c r="BU294" s="17">
        <v>0.31901598232866601</v>
      </c>
      <c r="BV294" s="17">
        <v>0.28503920515431502</v>
      </c>
      <c r="BW294" s="17"/>
      <c r="BX294" s="17">
        <v>0.29795498486548</v>
      </c>
      <c r="BY294" s="17">
        <v>0.32493064143462802</v>
      </c>
      <c r="BZ294" s="17">
        <v>0.28286690384053997</v>
      </c>
      <c r="CA294" s="17">
        <v>0.323339584833299</v>
      </c>
    </row>
    <row r="295" spans="2:79" x14ac:dyDescent="0.3">
      <c r="B295" t="s">
        <v>227</v>
      </c>
      <c r="C295" s="17">
        <v>0.302857696604864</v>
      </c>
      <c r="D295" s="17">
        <v>0.28877243463860203</v>
      </c>
      <c r="E295" s="17">
        <v>0.31516267803923598</v>
      </c>
      <c r="F295" s="17"/>
      <c r="G295" s="17">
        <v>0.28159726411325298</v>
      </c>
      <c r="H295" s="17">
        <v>0.29753409573989298</v>
      </c>
      <c r="I295" s="17">
        <v>0.30005521344880998</v>
      </c>
      <c r="J295" s="17">
        <v>0.28939595472462099</v>
      </c>
      <c r="K295" s="17">
        <v>0.27900975232832997</v>
      </c>
      <c r="L295" s="17">
        <v>0.35044466045983003</v>
      </c>
      <c r="M295" s="17"/>
      <c r="N295" s="17">
        <v>0.30943697838301198</v>
      </c>
      <c r="O295" s="17">
        <v>0.31404334572499798</v>
      </c>
      <c r="P295" s="17">
        <v>0.29184530011495702</v>
      </c>
      <c r="Q295" s="17">
        <v>0.29037000195135598</v>
      </c>
      <c r="R295" s="17"/>
      <c r="S295" s="17">
        <v>0.29666424148535198</v>
      </c>
      <c r="T295" s="17">
        <v>0.27170622679114698</v>
      </c>
      <c r="U295" s="17">
        <v>0.27710734815959598</v>
      </c>
      <c r="V295" s="17">
        <v>0.24475155640548299</v>
      </c>
      <c r="W295" s="17">
        <v>0.23834711484184301</v>
      </c>
      <c r="X295" s="17">
        <v>0.32143680803920299</v>
      </c>
      <c r="Y295" s="17">
        <v>0.28194423882552</v>
      </c>
      <c r="Z295" s="17">
        <v>0.32689848886622103</v>
      </c>
      <c r="AA295" s="17">
        <v>0.336151401150447</v>
      </c>
      <c r="AB295" s="17">
        <v>0.40394363003147499</v>
      </c>
      <c r="AC295" s="17">
        <v>0.336298859107098</v>
      </c>
      <c r="AD295" s="17">
        <v>0.34746854027615198</v>
      </c>
      <c r="AE295" s="17"/>
      <c r="AF295" s="17">
        <v>0.296870023558438</v>
      </c>
      <c r="AG295" s="17">
        <v>0.29076112946472799</v>
      </c>
      <c r="AH295" s="17">
        <v>0.32271190927755</v>
      </c>
      <c r="AI295" s="17">
        <v>0.30203567449288499</v>
      </c>
      <c r="AJ295" s="17">
        <v>0.308396177797508</v>
      </c>
      <c r="AK295" s="17">
        <v>0.33604554371428602</v>
      </c>
      <c r="AL295" s="17"/>
      <c r="AM295" s="17">
        <v>0.281838980668493</v>
      </c>
      <c r="AN295" s="17">
        <v>0.26771069432856198</v>
      </c>
      <c r="AO295" s="17">
        <v>0.29120064477888402</v>
      </c>
      <c r="AP295" s="17">
        <v>0.34279580408391402</v>
      </c>
      <c r="AQ295" s="17">
        <v>0.44488116508778802</v>
      </c>
      <c r="AR295" s="17"/>
      <c r="AS295" s="17">
        <v>0.30218297611143702</v>
      </c>
      <c r="AT295" s="17">
        <v>0.32607622990505902</v>
      </c>
      <c r="AU295" s="17"/>
      <c r="AV295" s="17">
        <v>0.30060117069707099</v>
      </c>
      <c r="AW295" s="17">
        <v>0.35322829798893801</v>
      </c>
      <c r="AX295" s="17"/>
      <c r="AY295" s="17">
        <v>0.26219011300985401</v>
      </c>
      <c r="AZ295" s="17">
        <v>0.31763079526786497</v>
      </c>
      <c r="BA295" s="17">
        <v>0.31217779603632501</v>
      </c>
      <c r="BB295" s="17"/>
      <c r="BC295" s="17">
        <v>0.28880884115141597</v>
      </c>
      <c r="BD295" s="17">
        <v>0.29762294530321898</v>
      </c>
      <c r="BE295" s="17">
        <v>0.34424890213132098</v>
      </c>
      <c r="BF295" s="17"/>
      <c r="BG295" s="17">
        <v>0.32470442945915801</v>
      </c>
      <c r="BH295" s="17">
        <v>0.297587875071263</v>
      </c>
      <c r="BI295" s="17"/>
      <c r="BJ295" s="17">
        <v>0.31235212925654399</v>
      </c>
      <c r="BK295" s="17">
        <v>0.29945596684419601</v>
      </c>
      <c r="BL295" s="17"/>
      <c r="BM295" s="17">
        <v>0.30362071773362198</v>
      </c>
      <c r="BN295" s="17">
        <v>0.25818145348626298</v>
      </c>
      <c r="BO295" s="17">
        <v>0.30206403143525601</v>
      </c>
      <c r="BP295" s="17">
        <v>0.25630290221346802</v>
      </c>
      <c r="BQ295" s="17">
        <v>0.27041317941770499</v>
      </c>
      <c r="BR295" s="17">
        <v>0.35681592197371098</v>
      </c>
      <c r="BS295" s="17">
        <v>0.28898903906096801</v>
      </c>
      <c r="BT295" s="17"/>
      <c r="BU295" s="17">
        <v>0.29824769541773599</v>
      </c>
      <c r="BV295" s="17">
        <v>0.305123770555222</v>
      </c>
      <c r="BW295" s="17"/>
      <c r="BX295" s="17">
        <v>0.29307635146063699</v>
      </c>
      <c r="BY295" s="17">
        <v>0.29604404821540298</v>
      </c>
      <c r="BZ295" s="17">
        <v>0.30488487219677202</v>
      </c>
      <c r="CA295" s="17">
        <v>0.30556431141585999</v>
      </c>
    </row>
    <row r="296" spans="2:79" x14ac:dyDescent="0.3">
      <c r="B296" t="s">
        <v>218</v>
      </c>
      <c r="C296" s="17">
        <v>7.1436324620423194E-2</v>
      </c>
      <c r="D296" s="17">
        <v>8.2071122724715506E-2</v>
      </c>
      <c r="E296" s="17">
        <v>6.14149301284568E-2</v>
      </c>
      <c r="F296" s="17"/>
      <c r="G296" s="17">
        <v>4.0026537863009803E-2</v>
      </c>
      <c r="H296" s="17">
        <v>5.0301650537291499E-2</v>
      </c>
      <c r="I296" s="17">
        <v>0.106798782207034</v>
      </c>
      <c r="J296" s="17">
        <v>7.3710980427225195E-2</v>
      </c>
      <c r="K296" s="17">
        <v>7.5236605982811205E-2</v>
      </c>
      <c r="L296" s="17">
        <v>7.6348192444699203E-2</v>
      </c>
      <c r="M296" s="17"/>
      <c r="N296" s="17">
        <v>6.6312407795160705E-2</v>
      </c>
      <c r="O296" s="17">
        <v>7.0016392997178004E-2</v>
      </c>
      <c r="P296" s="17">
        <v>7.6198164667009599E-2</v>
      </c>
      <c r="Q296" s="17">
        <v>7.2792870341471402E-2</v>
      </c>
      <c r="R296" s="17"/>
      <c r="S296" s="17">
        <v>8.6776506680566606E-2</v>
      </c>
      <c r="T296" s="17">
        <v>6.5729242030225399E-2</v>
      </c>
      <c r="U296" s="17">
        <v>7.8252836496110798E-2</v>
      </c>
      <c r="V296" s="17">
        <v>7.8979167496790403E-2</v>
      </c>
      <c r="W296" s="17">
        <v>3.9527406430237597E-2</v>
      </c>
      <c r="X296" s="17">
        <v>5.5989763906348501E-2</v>
      </c>
      <c r="Y296" s="17">
        <v>6.2497954230535599E-2</v>
      </c>
      <c r="Z296" s="17">
        <v>5.1920284708749903E-2</v>
      </c>
      <c r="AA296" s="17">
        <v>9.5118757852782093E-2</v>
      </c>
      <c r="AB296" s="17">
        <v>4.9486065795831098E-2</v>
      </c>
      <c r="AC296" s="17">
        <v>9.0329341437831195E-2</v>
      </c>
      <c r="AD296" s="17">
        <v>0.102143905633682</v>
      </c>
      <c r="AE296" s="17"/>
      <c r="AF296" s="17">
        <v>9.9700898792951506E-2</v>
      </c>
      <c r="AG296" s="17">
        <v>7.3457539506981695E-2</v>
      </c>
      <c r="AH296" s="17">
        <v>4.5442796502204202E-2</v>
      </c>
      <c r="AI296" s="17">
        <v>5.8758080474969603E-2</v>
      </c>
      <c r="AJ296" s="17">
        <v>6.0239410367598598E-2</v>
      </c>
      <c r="AK296" s="17">
        <v>6.4769353522412504E-2</v>
      </c>
      <c r="AL296" s="17"/>
      <c r="AM296" s="17">
        <v>6.5670846459439602E-2</v>
      </c>
      <c r="AN296" s="17">
        <v>8.0603311150182294E-2</v>
      </c>
      <c r="AO296" s="17">
        <v>7.7881540544244399E-2</v>
      </c>
      <c r="AP296" s="17">
        <v>6.7460051244615904E-2</v>
      </c>
      <c r="AQ296" s="17">
        <v>2.8772398247514E-2</v>
      </c>
      <c r="AR296" s="17"/>
      <c r="AS296" s="17">
        <v>7.6189360246572899E-2</v>
      </c>
      <c r="AT296" s="17">
        <v>3.7479805107772303E-2</v>
      </c>
      <c r="AU296" s="17"/>
      <c r="AV296" s="17">
        <v>8.1112824103117806E-2</v>
      </c>
      <c r="AW296" s="17">
        <v>4.7821693033040201E-2</v>
      </c>
      <c r="AX296" s="17"/>
      <c r="AY296" s="17">
        <v>7.3547647199248098E-2</v>
      </c>
      <c r="AZ296" s="17">
        <v>6.3995512512860106E-2</v>
      </c>
      <c r="BA296" s="17">
        <v>0.11513650222944</v>
      </c>
      <c r="BB296" s="17"/>
      <c r="BC296" s="17">
        <v>6.89231863187931E-2</v>
      </c>
      <c r="BD296" s="17">
        <v>7.6972400328834997E-2</v>
      </c>
      <c r="BE296" s="17">
        <v>7.0116373041957294E-2</v>
      </c>
      <c r="BF296" s="17"/>
      <c r="BG296" s="17">
        <v>7.0447233769231898E-2</v>
      </c>
      <c r="BH296" s="17">
        <v>7.0557693899643198E-2</v>
      </c>
      <c r="BI296" s="17"/>
      <c r="BJ296" s="17">
        <v>6.6764542179118994E-2</v>
      </c>
      <c r="BK296" s="17">
        <v>7.2855439459978896E-2</v>
      </c>
      <c r="BL296" s="17"/>
      <c r="BM296" s="17">
        <v>7.3694814231777497E-2</v>
      </c>
      <c r="BN296" s="17">
        <v>6.6051027223983497E-2</v>
      </c>
      <c r="BO296" s="17">
        <v>0.106193891358658</v>
      </c>
      <c r="BP296" s="17">
        <v>9.9364963978402901E-2</v>
      </c>
      <c r="BQ296" s="17">
        <v>2.8278281053129802E-2</v>
      </c>
      <c r="BR296" s="17">
        <v>7.2935665730742893E-2</v>
      </c>
      <c r="BS296" s="17">
        <v>4.9642262059332302E-2</v>
      </c>
      <c r="BT296" s="17"/>
      <c r="BU296" s="17">
        <v>1.77507729490059E-2</v>
      </c>
      <c r="BV296" s="17">
        <v>4.4794323896319301E-2</v>
      </c>
      <c r="BW296" s="17"/>
      <c r="BX296" s="17">
        <v>5.1669926097932001E-2</v>
      </c>
      <c r="BY296" s="17">
        <v>5.4064241294747802E-2</v>
      </c>
      <c r="BZ296" s="17">
        <v>8.04356212727564E-2</v>
      </c>
      <c r="CA296" s="17">
        <v>5.6764187308639698E-2</v>
      </c>
    </row>
    <row r="297" spans="2:79" x14ac:dyDescent="0.3">
      <c r="B297" t="s">
        <v>101</v>
      </c>
      <c r="C297" s="17">
        <v>5.3811397555470999E-2</v>
      </c>
      <c r="D297" s="17">
        <v>3.8803813180320799E-2</v>
      </c>
      <c r="E297" s="17">
        <v>6.7817221746025697E-2</v>
      </c>
      <c r="F297" s="17"/>
      <c r="G297" s="17">
        <v>3.8757804061157801E-2</v>
      </c>
      <c r="H297" s="17">
        <v>5.2974947356493503E-2</v>
      </c>
      <c r="I297" s="17">
        <v>5.4750849744055599E-2</v>
      </c>
      <c r="J297" s="17">
        <v>8.30868015637138E-2</v>
      </c>
      <c r="K297" s="17">
        <v>4.8734997002013503E-2</v>
      </c>
      <c r="L297" s="17">
        <v>4.3458095383408502E-2</v>
      </c>
      <c r="M297" s="17"/>
      <c r="N297" s="17">
        <v>4.0480857218815003E-2</v>
      </c>
      <c r="O297" s="17">
        <v>4.8384694964414401E-2</v>
      </c>
      <c r="P297" s="17">
        <v>3.5014778315539397E-2</v>
      </c>
      <c r="Q297" s="17">
        <v>9.1900967291588503E-2</v>
      </c>
      <c r="R297" s="17"/>
      <c r="S297" s="17">
        <v>3.7824648559347002E-2</v>
      </c>
      <c r="T297" s="17">
        <v>7.0989690900350705E-2</v>
      </c>
      <c r="U297" s="17">
        <v>4.7711817459513903E-2</v>
      </c>
      <c r="V297" s="17">
        <v>6.3736188615919898E-2</v>
      </c>
      <c r="W297" s="17">
        <v>6.4433420315147594E-2</v>
      </c>
      <c r="X297" s="17">
        <v>7.2796651727741496E-2</v>
      </c>
      <c r="Y297" s="17">
        <v>3.4076418005307897E-2</v>
      </c>
      <c r="Z297" s="17">
        <v>5.5686144641831102E-2</v>
      </c>
      <c r="AA297" s="17">
        <v>3.3932409867026801E-2</v>
      </c>
      <c r="AB297" s="17">
        <v>6.7750064337055896E-2</v>
      </c>
      <c r="AC297" s="17">
        <v>6.5052297685573496E-2</v>
      </c>
      <c r="AD297" s="17">
        <v>2.0862296219361198E-2</v>
      </c>
      <c r="AE297" s="17"/>
      <c r="AF297" s="17">
        <v>3.5001663921215301E-2</v>
      </c>
      <c r="AG297" s="17">
        <v>4.0586241948845699E-2</v>
      </c>
      <c r="AH297" s="17">
        <v>6.7669912242788996E-2</v>
      </c>
      <c r="AI297" s="17">
        <v>6.6331377786102999E-2</v>
      </c>
      <c r="AJ297" s="17">
        <v>8.5978615725629398E-2</v>
      </c>
      <c r="AK297" s="17">
        <v>6.5365762359492E-2</v>
      </c>
      <c r="AL297" s="17"/>
      <c r="AM297" s="17">
        <v>7.8870362512160397E-2</v>
      </c>
      <c r="AN297" s="17">
        <v>5.5857493639597501E-2</v>
      </c>
      <c r="AO297" s="17">
        <v>3.9156726152939997E-2</v>
      </c>
      <c r="AP297" s="17">
        <v>2.3153348706282599E-2</v>
      </c>
      <c r="AQ297" s="17">
        <v>6.6556740725193506E-2</v>
      </c>
      <c r="AR297" s="17"/>
      <c r="AS297" s="17">
        <v>4.7286390894783203E-2</v>
      </c>
      <c r="AT297" s="17">
        <v>6.0945161318926203E-2</v>
      </c>
      <c r="AU297" s="17"/>
      <c r="AV297" s="17">
        <v>4.4778284366429298E-2</v>
      </c>
      <c r="AW297" s="17">
        <v>6.4480704443310194E-2</v>
      </c>
      <c r="AX297" s="17"/>
      <c r="AY297" s="17">
        <v>7.4257595107591196E-2</v>
      </c>
      <c r="AZ297" s="17">
        <v>4.5740106876474798E-2</v>
      </c>
      <c r="BA297" s="17">
        <v>4.2434909499951698E-2</v>
      </c>
      <c r="BB297" s="17"/>
      <c r="BC297" s="17">
        <v>6.8396444085570704E-2</v>
      </c>
      <c r="BD297" s="17">
        <v>4.5201546888354399E-2</v>
      </c>
      <c r="BE297" s="17">
        <v>2.54899228453601E-2</v>
      </c>
      <c r="BF297" s="17"/>
      <c r="BG297" s="17">
        <v>6.1175972360445398E-2</v>
      </c>
      <c r="BH297" s="17">
        <v>4.65490398860691E-2</v>
      </c>
      <c r="BI297" s="17"/>
      <c r="BJ297" s="17">
        <v>3.5182030099940101E-2</v>
      </c>
      <c r="BK297" s="17">
        <v>5.7847921632319103E-2</v>
      </c>
      <c r="BL297" s="17"/>
      <c r="BM297" s="17">
        <v>4.3441885305936401E-2</v>
      </c>
      <c r="BN297" s="17">
        <v>6.0666026136766797E-2</v>
      </c>
      <c r="BO297" s="17">
        <v>6.6128005275104498E-2</v>
      </c>
      <c r="BP297" s="17">
        <v>8.0311634388970599E-2</v>
      </c>
      <c r="BQ297" s="17">
        <v>4.8335914234044403E-2</v>
      </c>
      <c r="BR297" s="17">
        <v>4.7811009303584798E-2</v>
      </c>
      <c r="BS297" s="17">
        <v>0.101274075994135</v>
      </c>
      <c r="BT297" s="17"/>
      <c r="BU297" s="17">
        <v>2.3868442506615999E-2</v>
      </c>
      <c r="BV297" s="17">
        <v>2.48723328066708E-2</v>
      </c>
      <c r="BW297" s="17"/>
      <c r="BX297" s="17">
        <v>4.7231019121129703E-2</v>
      </c>
      <c r="BY297" s="17">
        <v>2.55164125718105E-2</v>
      </c>
      <c r="BZ297" s="17">
        <v>3.4915220651971002E-2</v>
      </c>
      <c r="CA297" s="17">
        <v>2.68577355131152E-2</v>
      </c>
    </row>
    <row r="298" spans="2:79" x14ac:dyDescent="0.3">
      <c r="B298" t="s">
        <v>220</v>
      </c>
      <c r="C298" s="17">
        <v>6.5866365027297804E-3</v>
      </c>
      <c r="D298" s="17">
        <v>5.6926980818394904E-3</v>
      </c>
      <c r="E298" s="17">
        <v>7.4910212072116303E-3</v>
      </c>
      <c r="F298" s="17"/>
      <c r="G298" s="17">
        <v>0</v>
      </c>
      <c r="H298" s="17">
        <v>0</v>
      </c>
      <c r="I298" s="17">
        <v>5.2560453167457303E-3</v>
      </c>
      <c r="J298" s="17">
        <v>5.88634812853275E-3</v>
      </c>
      <c r="K298" s="17">
        <v>1.0105734410729201E-2</v>
      </c>
      <c r="L298" s="17">
        <v>1.55826271476201E-2</v>
      </c>
      <c r="M298" s="17"/>
      <c r="N298" s="17">
        <v>8.9673833991924402E-3</v>
      </c>
      <c r="O298" s="17">
        <v>5.3596375489274196E-3</v>
      </c>
      <c r="P298" s="17">
        <v>6.5785969379000596E-3</v>
      </c>
      <c r="Q298" s="17">
        <v>5.4830937368550497E-3</v>
      </c>
      <c r="R298" s="17"/>
      <c r="S298" s="17">
        <v>6.7481608505453403E-3</v>
      </c>
      <c r="T298" s="17">
        <v>6.7972913476159798E-3</v>
      </c>
      <c r="U298" s="17">
        <v>1.14238249024417E-2</v>
      </c>
      <c r="V298" s="17">
        <v>1.6088516438561701E-2</v>
      </c>
      <c r="W298" s="17">
        <v>0</v>
      </c>
      <c r="X298" s="17">
        <v>0</v>
      </c>
      <c r="Y298" s="17">
        <v>5.5207975468549103E-3</v>
      </c>
      <c r="Z298" s="17">
        <v>1.14767049815562E-2</v>
      </c>
      <c r="AA298" s="17">
        <v>4.7269932333910197E-3</v>
      </c>
      <c r="AB298" s="17">
        <v>1.08608335311422E-2</v>
      </c>
      <c r="AC298" s="17">
        <v>0</v>
      </c>
      <c r="AD298" s="17">
        <v>0</v>
      </c>
      <c r="AE298" s="17"/>
      <c r="AF298" s="17">
        <v>1.8316366392224499E-3</v>
      </c>
      <c r="AG298" s="17">
        <v>1.05243311691323E-2</v>
      </c>
      <c r="AH298" s="17">
        <v>7.1509944661806296E-3</v>
      </c>
      <c r="AI298" s="17">
        <v>2.32285840999359E-3</v>
      </c>
      <c r="AJ298" s="17">
        <v>8.3723728738161699E-3</v>
      </c>
      <c r="AK298" s="17">
        <v>1.7618679899610599E-2</v>
      </c>
      <c r="AL298" s="17"/>
      <c r="AM298" s="17">
        <v>3.8322789206139099E-3</v>
      </c>
      <c r="AN298" s="17">
        <v>3.66880282618801E-3</v>
      </c>
      <c r="AO298" s="17">
        <v>7.5693254156848503E-3</v>
      </c>
      <c r="AP298" s="17">
        <v>1.5932595759412499E-2</v>
      </c>
      <c r="AQ298" s="17">
        <v>0</v>
      </c>
      <c r="AR298" s="17"/>
      <c r="AS298" s="17">
        <v>5.1656798068208396E-3</v>
      </c>
      <c r="AT298" s="17">
        <v>7.8538355518682195E-3</v>
      </c>
      <c r="AU298" s="17"/>
      <c r="AV298" s="17">
        <v>6.6844403421026204E-3</v>
      </c>
      <c r="AW298" s="17">
        <v>9.5066285964984492E-3</v>
      </c>
      <c r="AX298" s="17"/>
      <c r="AY298" s="17">
        <v>1.56679236171001E-2</v>
      </c>
      <c r="AZ298" s="17">
        <v>2.1618787736212199E-3</v>
      </c>
      <c r="BA298" s="17">
        <v>1.04211140673355E-2</v>
      </c>
      <c r="BB298" s="17"/>
      <c r="BC298" s="17">
        <v>6.6761639562714697E-3</v>
      </c>
      <c r="BD298" s="17">
        <v>1.08731794145366E-2</v>
      </c>
      <c r="BE298" s="17">
        <v>2.1571498155307099E-3</v>
      </c>
      <c r="BF298" s="17"/>
      <c r="BG298" s="17">
        <v>1.31356683253602E-2</v>
      </c>
      <c r="BH298" s="17">
        <v>4.0738804939507703E-3</v>
      </c>
      <c r="BI298" s="17"/>
      <c r="BJ298" s="17">
        <v>6.2248989991708003E-3</v>
      </c>
      <c r="BK298" s="17">
        <v>6.8789148348972597E-3</v>
      </c>
      <c r="BL298" s="17"/>
      <c r="BM298" s="17">
        <v>0</v>
      </c>
      <c r="BN298" s="17">
        <v>1.6104459056648399E-2</v>
      </c>
      <c r="BO298" s="17">
        <v>9.2153438923367696E-3</v>
      </c>
      <c r="BP298" s="17">
        <v>9.9795304995554095E-3</v>
      </c>
      <c r="BQ298" s="17">
        <v>0</v>
      </c>
      <c r="BR298" s="17">
        <v>1.36480364067052E-2</v>
      </c>
      <c r="BS298" s="17">
        <v>6.7975701550615896E-3</v>
      </c>
      <c r="BT298" s="17"/>
      <c r="BU298" s="17">
        <v>0</v>
      </c>
      <c r="BV298" s="17">
        <v>0</v>
      </c>
      <c r="BW298" s="17"/>
      <c r="BX298" s="17">
        <v>0</v>
      </c>
      <c r="BY298" s="17">
        <v>6.3056618229752597E-3</v>
      </c>
      <c r="BZ298" s="17">
        <v>6.2447475726852501E-3</v>
      </c>
      <c r="CA298" s="17">
        <v>4.6293299845405703E-3</v>
      </c>
    </row>
    <row r="299" spans="2:79" x14ac:dyDescent="0.3">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row>
    <row r="300" spans="2:79" x14ac:dyDescent="0.3">
      <c r="B300" s="6" t="s">
        <v>236</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row>
    <row r="301" spans="2:79" x14ac:dyDescent="0.3">
      <c r="B301" s="24" t="s">
        <v>98</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row>
    <row r="302" spans="2:79" x14ac:dyDescent="0.3">
      <c r="B302" t="s">
        <v>234</v>
      </c>
      <c r="C302" s="17">
        <v>0.26481060254805799</v>
      </c>
      <c r="D302" s="17">
        <v>0.23994700305633801</v>
      </c>
      <c r="E302" s="17">
        <v>0.29036666078154699</v>
      </c>
      <c r="F302" s="17"/>
      <c r="G302" s="17">
        <v>0.23369276389573099</v>
      </c>
      <c r="H302" s="17">
        <v>0.36558903684972399</v>
      </c>
      <c r="I302" s="17">
        <v>0.34369585665077101</v>
      </c>
      <c r="J302" s="17">
        <v>0.21604626031823601</v>
      </c>
      <c r="K302" s="17">
        <v>0.20791776152875699</v>
      </c>
      <c r="L302" s="17">
        <v>0.21739163321420199</v>
      </c>
      <c r="M302" s="17"/>
      <c r="N302" s="17">
        <v>0.31700813353287799</v>
      </c>
      <c r="O302" s="17">
        <v>0.25069089002479999</v>
      </c>
      <c r="P302" s="17">
        <v>0.23576014771989801</v>
      </c>
      <c r="Q302" s="17">
        <v>0.25057190687299802</v>
      </c>
      <c r="R302" s="17"/>
      <c r="S302" s="17">
        <v>0.33438459835764101</v>
      </c>
      <c r="T302" s="17">
        <v>0.25848895324823101</v>
      </c>
      <c r="U302" s="17">
        <v>0.28553269967960598</v>
      </c>
      <c r="V302" s="17">
        <v>0.23758571087566699</v>
      </c>
      <c r="W302" s="17">
        <v>0.17872481755000599</v>
      </c>
      <c r="X302" s="17">
        <v>0.25215773063866098</v>
      </c>
      <c r="Y302" s="17">
        <v>0.25116112148763298</v>
      </c>
      <c r="Z302" s="17">
        <v>0.274662485781073</v>
      </c>
      <c r="AA302" s="17">
        <v>0.23383025255602399</v>
      </c>
      <c r="AB302" s="17">
        <v>0.25514168240780599</v>
      </c>
      <c r="AC302" s="17">
        <v>0.29491043426872898</v>
      </c>
      <c r="AD302" s="17">
        <v>0.34958639413131898</v>
      </c>
      <c r="AE302" s="17"/>
      <c r="AF302" s="17">
        <v>0.36429764373095802</v>
      </c>
      <c r="AG302" s="17">
        <v>0.214244883374022</v>
      </c>
      <c r="AH302" s="17">
        <v>0.25062469743267501</v>
      </c>
      <c r="AI302" s="17">
        <v>0.231821641549628</v>
      </c>
      <c r="AJ302" s="17">
        <v>0.22437052620726899</v>
      </c>
      <c r="AK302" s="17">
        <v>0.29332291805951799</v>
      </c>
      <c r="AL302" s="17"/>
      <c r="AM302" s="17">
        <v>0.21884064976561601</v>
      </c>
      <c r="AN302" s="17">
        <v>0.25203035051712702</v>
      </c>
      <c r="AO302" s="17">
        <v>0.30867913390018398</v>
      </c>
      <c r="AP302" s="17">
        <v>0.318258355571851</v>
      </c>
      <c r="AQ302" s="17">
        <v>0.38800747887515302</v>
      </c>
      <c r="AR302" s="17"/>
      <c r="AS302" s="17">
        <v>0.29608568504406302</v>
      </c>
      <c r="AT302" s="17">
        <v>0.22799448261654801</v>
      </c>
      <c r="AU302" s="17"/>
      <c r="AV302" s="17">
        <v>0.29297194922911002</v>
      </c>
      <c r="AW302" s="17">
        <v>0.237744967828525</v>
      </c>
      <c r="AX302" s="17"/>
      <c r="AY302" s="17">
        <v>0.29794269947086899</v>
      </c>
      <c r="AZ302" s="17">
        <v>0.25298831154593399</v>
      </c>
      <c r="BA302" s="17">
        <v>0.21498127797755201</v>
      </c>
      <c r="BB302" s="17"/>
      <c r="BC302" s="17">
        <v>0.25887646374076001</v>
      </c>
      <c r="BD302" s="17">
        <v>0.27762557156829298</v>
      </c>
      <c r="BE302" s="17">
        <v>0.26645859580516601</v>
      </c>
      <c r="BF302" s="17"/>
      <c r="BG302" s="17">
        <v>0.24847400017264501</v>
      </c>
      <c r="BH302" s="17">
        <v>0.275986311334667</v>
      </c>
      <c r="BI302" s="17"/>
      <c r="BJ302" s="17">
        <v>0.29555442051834602</v>
      </c>
      <c r="BK302" s="17">
        <v>0.25553128339498599</v>
      </c>
      <c r="BL302" s="17"/>
      <c r="BM302" s="17">
        <v>0.30981709635856503</v>
      </c>
      <c r="BN302" s="17">
        <v>0.25000656059632997</v>
      </c>
      <c r="BO302" s="17">
        <v>0.17715233777127501</v>
      </c>
      <c r="BP302" s="17">
        <v>0.29861317369311802</v>
      </c>
      <c r="BQ302" s="17">
        <v>0.242415880022089</v>
      </c>
      <c r="BR302" s="17">
        <v>0.22089216637127601</v>
      </c>
      <c r="BS302" s="17">
        <v>0.19678825205099501</v>
      </c>
      <c r="BT302" s="17"/>
      <c r="BU302" s="17">
        <v>0.29177773297078302</v>
      </c>
      <c r="BV302" s="17">
        <v>0.39770059210956199</v>
      </c>
      <c r="BW302" s="17"/>
      <c r="BX302" s="17">
        <v>0.292368070983271</v>
      </c>
      <c r="BY302" s="17">
        <v>0.29152639655720902</v>
      </c>
      <c r="BZ302" s="17">
        <v>0.28661737914769397</v>
      </c>
      <c r="CA302" s="17">
        <v>0.28906890137751901</v>
      </c>
    </row>
    <row r="303" spans="2:79" x14ac:dyDescent="0.3">
      <c r="B303" t="s">
        <v>194</v>
      </c>
      <c r="C303" s="17">
        <v>0.38570661724272598</v>
      </c>
      <c r="D303" s="17">
        <v>0.38620427677229402</v>
      </c>
      <c r="E303" s="17">
        <v>0.383147100240121</v>
      </c>
      <c r="F303" s="17"/>
      <c r="G303" s="17">
        <v>0.46139513033653801</v>
      </c>
      <c r="H303" s="17">
        <v>0.405678296278906</v>
      </c>
      <c r="I303" s="17">
        <v>0.35803752220824098</v>
      </c>
      <c r="J303" s="17">
        <v>0.38630303599098098</v>
      </c>
      <c r="K303" s="17">
        <v>0.33621545104724698</v>
      </c>
      <c r="L303" s="17">
        <v>0.37443762747019099</v>
      </c>
      <c r="M303" s="17"/>
      <c r="N303" s="17">
        <v>0.39288493560029503</v>
      </c>
      <c r="O303" s="17">
        <v>0.41969074936526102</v>
      </c>
      <c r="P303" s="17">
        <v>0.39198555845556199</v>
      </c>
      <c r="Q303" s="17">
        <v>0.337861715652366</v>
      </c>
      <c r="R303" s="17"/>
      <c r="S303" s="17">
        <v>0.36800240952183599</v>
      </c>
      <c r="T303" s="17">
        <v>0.41615427546915001</v>
      </c>
      <c r="U303" s="17">
        <v>0.40937628241607299</v>
      </c>
      <c r="V303" s="17">
        <v>0.32469670982247401</v>
      </c>
      <c r="W303" s="17">
        <v>0.395860322763742</v>
      </c>
      <c r="X303" s="17">
        <v>0.36394029486053497</v>
      </c>
      <c r="Y303" s="17">
        <v>0.35038226404832401</v>
      </c>
      <c r="Z303" s="17">
        <v>0.39430740172443002</v>
      </c>
      <c r="AA303" s="17">
        <v>0.48587756875640598</v>
      </c>
      <c r="AB303" s="17">
        <v>0.40709689204413502</v>
      </c>
      <c r="AC303" s="17">
        <v>0.25983562905100599</v>
      </c>
      <c r="AD303" s="17">
        <v>0.36021041937117798</v>
      </c>
      <c r="AE303" s="17"/>
      <c r="AF303" s="17">
        <v>0.35681642561973598</v>
      </c>
      <c r="AG303" s="17">
        <v>0.40729241993700199</v>
      </c>
      <c r="AH303" s="17">
        <v>0.38622105949735602</v>
      </c>
      <c r="AI303" s="17">
        <v>0.40014188283618002</v>
      </c>
      <c r="AJ303" s="17">
        <v>0.368064518429292</v>
      </c>
      <c r="AK303" s="17">
        <v>0.39537159620120599</v>
      </c>
      <c r="AL303" s="17"/>
      <c r="AM303" s="17">
        <v>0.37340473827493098</v>
      </c>
      <c r="AN303" s="17">
        <v>0.38933958960083898</v>
      </c>
      <c r="AO303" s="17">
        <v>0.40726514550603099</v>
      </c>
      <c r="AP303" s="17">
        <v>0.43473648469707399</v>
      </c>
      <c r="AQ303" s="17">
        <v>0.306574912141029</v>
      </c>
      <c r="AR303" s="17"/>
      <c r="AS303" s="17">
        <v>0.38961512168923101</v>
      </c>
      <c r="AT303" s="17">
        <v>0.39641837272729102</v>
      </c>
      <c r="AU303" s="17"/>
      <c r="AV303" s="17">
        <v>0.37442648281032498</v>
      </c>
      <c r="AW303" s="17">
        <v>0.42335422398354999</v>
      </c>
      <c r="AX303" s="17"/>
      <c r="AY303" s="17">
        <v>0.346561524051063</v>
      </c>
      <c r="AZ303" s="17">
        <v>0.41129631020695601</v>
      </c>
      <c r="BA303" s="17">
        <v>0.34913109734734898</v>
      </c>
      <c r="BB303" s="17"/>
      <c r="BC303" s="17">
        <v>0.39828601645562001</v>
      </c>
      <c r="BD303" s="17">
        <v>0.353343677102469</v>
      </c>
      <c r="BE303" s="17">
        <v>0.38651589445840201</v>
      </c>
      <c r="BF303" s="17"/>
      <c r="BG303" s="17">
        <v>0.35580817633928602</v>
      </c>
      <c r="BH303" s="17">
        <v>0.39923615845893901</v>
      </c>
      <c r="BI303" s="17"/>
      <c r="BJ303" s="17">
        <v>0.41285944410307801</v>
      </c>
      <c r="BK303" s="17">
        <v>0.38053005400763901</v>
      </c>
      <c r="BL303" s="17"/>
      <c r="BM303" s="17">
        <v>0.38857915811928401</v>
      </c>
      <c r="BN303" s="17">
        <v>0.450640929986314</v>
      </c>
      <c r="BO303" s="17">
        <v>0.43262163540646598</v>
      </c>
      <c r="BP303" s="17">
        <v>0.24912389066843499</v>
      </c>
      <c r="BQ303" s="17">
        <v>0.37539934041262402</v>
      </c>
      <c r="BR303" s="17">
        <v>0.38169883069632099</v>
      </c>
      <c r="BS303" s="17">
        <v>0.303388368171918</v>
      </c>
      <c r="BT303" s="17"/>
      <c r="BU303" s="17">
        <v>0.47247041685883601</v>
      </c>
      <c r="BV303" s="17">
        <v>0.35815432245386802</v>
      </c>
      <c r="BW303" s="17"/>
      <c r="BX303" s="17">
        <v>0.37594401940702799</v>
      </c>
      <c r="BY303" s="17">
        <v>0.361880339983354</v>
      </c>
      <c r="BZ303" s="17">
        <v>0.41944393136323499</v>
      </c>
      <c r="CA303" s="17">
        <v>0.39276174251858398</v>
      </c>
    </row>
    <row r="304" spans="2:79" x14ac:dyDescent="0.3">
      <c r="B304" t="s">
        <v>195</v>
      </c>
      <c r="C304" s="17">
        <v>0.20637757323550701</v>
      </c>
      <c r="D304" s="17">
        <v>0.22266709542829</v>
      </c>
      <c r="E304" s="17">
        <v>0.19055404010544</v>
      </c>
      <c r="F304" s="17"/>
      <c r="G304" s="17">
        <v>0.184742248760047</v>
      </c>
      <c r="H304" s="17">
        <v>0.119869832567211</v>
      </c>
      <c r="I304" s="17">
        <v>0.17571347100519</v>
      </c>
      <c r="J304" s="17">
        <v>0.24326452514070299</v>
      </c>
      <c r="K304" s="17">
        <v>0.25406349864428601</v>
      </c>
      <c r="L304" s="17">
        <v>0.25391728484424297</v>
      </c>
      <c r="M304" s="17"/>
      <c r="N304" s="17">
        <v>0.206080936017419</v>
      </c>
      <c r="O304" s="17">
        <v>0.20391381808433001</v>
      </c>
      <c r="P304" s="17">
        <v>0.198166320483528</v>
      </c>
      <c r="Q304" s="17">
        <v>0.21340601359352199</v>
      </c>
      <c r="R304" s="17"/>
      <c r="S304" s="17">
        <v>0.18212867197763499</v>
      </c>
      <c r="T304" s="17">
        <v>0.19700994171859601</v>
      </c>
      <c r="U304" s="17">
        <v>0.173991810650373</v>
      </c>
      <c r="V304" s="17">
        <v>0.29312612179601699</v>
      </c>
      <c r="W304" s="17">
        <v>0.25168379697264598</v>
      </c>
      <c r="X304" s="17">
        <v>0.19601931603991299</v>
      </c>
      <c r="Y304" s="17">
        <v>0.192146172450816</v>
      </c>
      <c r="Z304" s="17">
        <v>0.20261720924457499</v>
      </c>
      <c r="AA304" s="17">
        <v>0.17640016830244101</v>
      </c>
      <c r="AB304" s="17">
        <v>0.16415466717597299</v>
      </c>
      <c r="AC304" s="17">
        <v>0.31467148272968198</v>
      </c>
      <c r="AD304" s="17">
        <v>0.20937879289092501</v>
      </c>
      <c r="AE304" s="17"/>
      <c r="AF304" s="17">
        <v>0.17360631075882901</v>
      </c>
      <c r="AG304" s="17">
        <v>0.23210909532847199</v>
      </c>
      <c r="AH304" s="17">
        <v>0.20285006575693501</v>
      </c>
      <c r="AI304" s="17">
        <v>0.232286170548266</v>
      </c>
      <c r="AJ304" s="17">
        <v>0.182345605471011</v>
      </c>
      <c r="AK304" s="17">
        <v>0.19493562448979801</v>
      </c>
      <c r="AL304" s="17"/>
      <c r="AM304" s="17">
        <v>0.24190245135785299</v>
      </c>
      <c r="AN304" s="17">
        <v>0.209182313800511</v>
      </c>
      <c r="AO304" s="17">
        <v>0.169841890005824</v>
      </c>
      <c r="AP304" s="17">
        <v>0.19094468006617801</v>
      </c>
      <c r="AQ304" s="17">
        <v>0.21912171226042701</v>
      </c>
      <c r="AR304" s="17"/>
      <c r="AS304" s="17">
        <v>0.19489745289305199</v>
      </c>
      <c r="AT304" s="17">
        <v>0.181623720641992</v>
      </c>
      <c r="AU304" s="17"/>
      <c r="AV304" s="17">
        <v>0.206156793497664</v>
      </c>
      <c r="AW304" s="17">
        <v>0.17545396986175199</v>
      </c>
      <c r="AX304" s="17"/>
      <c r="AY304" s="17">
        <v>0.20462219237878901</v>
      </c>
      <c r="AZ304" s="17">
        <v>0.20547055529448999</v>
      </c>
      <c r="BA304" s="17">
        <v>0.22305816021379901</v>
      </c>
      <c r="BB304" s="17"/>
      <c r="BC304" s="17">
        <v>0.19857087640298099</v>
      </c>
      <c r="BD304" s="17">
        <v>0.220264527140939</v>
      </c>
      <c r="BE304" s="17">
        <v>0.21039627337779099</v>
      </c>
      <c r="BF304" s="17"/>
      <c r="BG304" s="17">
        <v>0.23340217617588399</v>
      </c>
      <c r="BH304" s="17">
        <v>0.198859673993105</v>
      </c>
      <c r="BI304" s="17"/>
      <c r="BJ304" s="17">
        <v>0.19382225277326601</v>
      </c>
      <c r="BK304" s="17">
        <v>0.20775250588334701</v>
      </c>
      <c r="BL304" s="17"/>
      <c r="BM304" s="17">
        <v>0.190881156425904</v>
      </c>
      <c r="BN304" s="17">
        <v>0.16017916299233201</v>
      </c>
      <c r="BO304" s="17">
        <v>0.20609401905098801</v>
      </c>
      <c r="BP304" s="17">
        <v>0.27025294504790298</v>
      </c>
      <c r="BQ304" s="17">
        <v>0.249363180273656</v>
      </c>
      <c r="BR304" s="17">
        <v>0.233461227441875</v>
      </c>
      <c r="BS304" s="17">
        <v>0.25615620819871399</v>
      </c>
      <c r="BT304" s="17"/>
      <c r="BU304" s="17">
        <v>0.13747985556991299</v>
      </c>
      <c r="BV304" s="17">
        <v>0.147310846727118</v>
      </c>
      <c r="BW304" s="17"/>
      <c r="BX304" s="17">
        <v>0.17693090621016999</v>
      </c>
      <c r="BY304" s="17">
        <v>0.21617734315708101</v>
      </c>
      <c r="BZ304" s="17">
        <v>0.19940807702969299</v>
      </c>
      <c r="CA304" s="17">
        <v>0.19346058879195099</v>
      </c>
    </row>
    <row r="305" spans="2:79" x14ac:dyDescent="0.3">
      <c r="B305" t="s">
        <v>196</v>
      </c>
      <c r="C305" s="17">
        <v>8.1326996810637306E-2</v>
      </c>
      <c r="D305" s="17">
        <v>0.101911912403639</v>
      </c>
      <c r="E305" s="17">
        <v>6.16489582244878E-2</v>
      </c>
      <c r="F305" s="17"/>
      <c r="G305" s="17">
        <v>8.3822261403405401E-2</v>
      </c>
      <c r="H305" s="17">
        <v>4.76192187209123E-2</v>
      </c>
      <c r="I305" s="17">
        <v>6.2883493854198794E-2</v>
      </c>
      <c r="J305" s="17">
        <v>8.0474057918482694E-2</v>
      </c>
      <c r="K305" s="17">
        <v>0.13612537661559401</v>
      </c>
      <c r="L305" s="17">
        <v>8.5875888876180195E-2</v>
      </c>
      <c r="M305" s="17"/>
      <c r="N305" s="17">
        <v>4.9073201564223297E-2</v>
      </c>
      <c r="O305" s="17">
        <v>8.3217282496109393E-2</v>
      </c>
      <c r="P305" s="17">
        <v>0.105861907193622</v>
      </c>
      <c r="Q305" s="17">
        <v>9.1281574596458304E-2</v>
      </c>
      <c r="R305" s="17"/>
      <c r="S305" s="17">
        <v>5.5547627696458803E-2</v>
      </c>
      <c r="T305" s="17">
        <v>8.1359307922505703E-2</v>
      </c>
      <c r="U305" s="17">
        <v>7.0501501806220904E-2</v>
      </c>
      <c r="V305" s="17">
        <v>7.70066945989374E-2</v>
      </c>
      <c r="W305" s="17">
        <v>0.139753227238437</v>
      </c>
      <c r="X305" s="17">
        <v>0.105878737034062</v>
      </c>
      <c r="Y305" s="17">
        <v>0.10137541993445599</v>
      </c>
      <c r="Z305" s="17">
        <v>7.4214253262619906E-2</v>
      </c>
      <c r="AA305" s="17">
        <v>5.2446612385228797E-2</v>
      </c>
      <c r="AB305" s="17">
        <v>8.3271662406345703E-2</v>
      </c>
      <c r="AC305" s="17">
        <v>9.8170021909830193E-2</v>
      </c>
      <c r="AD305" s="17">
        <v>6.0482659565368198E-2</v>
      </c>
      <c r="AE305" s="17"/>
      <c r="AF305" s="17">
        <v>5.8103370388027001E-2</v>
      </c>
      <c r="AG305" s="17">
        <v>7.7486371088996794E-2</v>
      </c>
      <c r="AH305" s="17">
        <v>9.9385773310380496E-2</v>
      </c>
      <c r="AI305" s="17">
        <v>7.7141304704637204E-2</v>
      </c>
      <c r="AJ305" s="17">
        <v>0.129525640322562</v>
      </c>
      <c r="AK305" s="17">
        <v>7.8989499910341404E-2</v>
      </c>
      <c r="AL305" s="17"/>
      <c r="AM305" s="17">
        <v>9.5704747362172493E-2</v>
      </c>
      <c r="AN305" s="17">
        <v>7.1021766196400202E-2</v>
      </c>
      <c r="AO305" s="17">
        <v>7.1765430720398704E-2</v>
      </c>
      <c r="AP305" s="17">
        <v>3.10310749580451E-2</v>
      </c>
      <c r="AQ305" s="17">
        <v>6.5251269887047395E-2</v>
      </c>
      <c r="AR305" s="17"/>
      <c r="AS305" s="17">
        <v>7.1097621406165198E-2</v>
      </c>
      <c r="AT305" s="17">
        <v>0.10157751926281899</v>
      </c>
      <c r="AU305" s="17"/>
      <c r="AV305" s="17">
        <v>7.1589218517890102E-2</v>
      </c>
      <c r="AW305" s="17">
        <v>8.6572352820893803E-2</v>
      </c>
      <c r="AX305" s="17"/>
      <c r="AY305" s="17">
        <v>8.11115155466616E-2</v>
      </c>
      <c r="AZ305" s="17">
        <v>7.4465969726463604E-2</v>
      </c>
      <c r="BA305" s="17">
        <v>0.13440976683780301</v>
      </c>
      <c r="BB305" s="17"/>
      <c r="BC305" s="17">
        <v>7.4833787505798902E-2</v>
      </c>
      <c r="BD305" s="17">
        <v>9.1861779210629393E-2</v>
      </c>
      <c r="BE305" s="17">
        <v>8.8280823333488606E-2</v>
      </c>
      <c r="BF305" s="17"/>
      <c r="BG305" s="17">
        <v>7.7897449788822806E-2</v>
      </c>
      <c r="BH305" s="17">
        <v>7.7600926150402094E-2</v>
      </c>
      <c r="BI305" s="17"/>
      <c r="BJ305" s="17">
        <v>5.8855206494691698E-2</v>
      </c>
      <c r="BK305" s="17">
        <v>8.8162274689468301E-2</v>
      </c>
      <c r="BL305" s="17"/>
      <c r="BM305" s="17">
        <v>7.2462167535070607E-2</v>
      </c>
      <c r="BN305" s="17">
        <v>5.8838340363869097E-2</v>
      </c>
      <c r="BO305" s="17">
        <v>0.11423144303899101</v>
      </c>
      <c r="BP305" s="17">
        <v>9.2737001078810694E-2</v>
      </c>
      <c r="BQ305" s="17">
        <v>6.9582229835037701E-2</v>
      </c>
      <c r="BR305" s="17">
        <v>0.10036514175515</v>
      </c>
      <c r="BS305" s="17">
        <v>0.101291280541662</v>
      </c>
      <c r="BT305" s="17"/>
      <c r="BU305" s="17">
        <v>7.6109283045292506E-2</v>
      </c>
      <c r="BV305" s="17">
        <v>5.4850447620515302E-2</v>
      </c>
      <c r="BW305" s="17"/>
      <c r="BX305" s="17">
        <v>0.10010674967437599</v>
      </c>
      <c r="BY305" s="17">
        <v>9.6059242964721001E-2</v>
      </c>
      <c r="BZ305" s="17">
        <v>4.7132334613296599E-2</v>
      </c>
      <c r="CA305" s="17">
        <v>8.03814855759208E-2</v>
      </c>
    </row>
    <row r="306" spans="2:79" x14ac:dyDescent="0.3">
      <c r="B306" t="s">
        <v>101</v>
      </c>
      <c r="C306" s="17">
        <v>6.17782101630708E-2</v>
      </c>
      <c r="D306" s="17">
        <v>4.9269712339439303E-2</v>
      </c>
      <c r="E306" s="17">
        <v>7.4283240648404497E-2</v>
      </c>
      <c r="F306" s="17"/>
      <c r="G306" s="17">
        <v>3.6347595604278297E-2</v>
      </c>
      <c r="H306" s="17">
        <v>6.1243615583247001E-2</v>
      </c>
      <c r="I306" s="17">
        <v>5.9669656281598697E-2</v>
      </c>
      <c r="J306" s="17">
        <v>7.39121206315978E-2</v>
      </c>
      <c r="K306" s="17">
        <v>6.5677912164116406E-2</v>
      </c>
      <c r="L306" s="17">
        <v>6.8377565595184195E-2</v>
      </c>
      <c r="M306" s="17"/>
      <c r="N306" s="17">
        <v>3.49527932851844E-2</v>
      </c>
      <c r="O306" s="17">
        <v>4.2487260029499603E-2</v>
      </c>
      <c r="P306" s="17">
        <v>6.8226066147389797E-2</v>
      </c>
      <c r="Q306" s="17">
        <v>0.106878789284656</v>
      </c>
      <c r="R306" s="17"/>
      <c r="S306" s="17">
        <v>5.99366924464282E-2</v>
      </c>
      <c r="T306" s="17">
        <v>4.6987521641516899E-2</v>
      </c>
      <c r="U306" s="17">
        <v>6.0597705447728398E-2</v>
      </c>
      <c r="V306" s="17">
        <v>6.7584762906904697E-2</v>
      </c>
      <c r="W306" s="17">
        <v>3.3977835475168597E-2</v>
      </c>
      <c r="X306" s="17">
        <v>8.2003921426828497E-2</v>
      </c>
      <c r="Y306" s="17">
        <v>0.10493502207877201</v>
      </c>
      <c r="Z306" s="17">
        <v>5.41986499873022E-2</v>
      </c>
      <c r="AA306" s="17">
        <v>5.1445397999900201E-2</v>
      </c>
      <c r="AB306" s="17">
        <v>9.0335095965739104E-2</v>
      </c>
      <c r="AC306" s="17">
        <v>3.2412432040753003E-2</v>
      </c>
      <c r="AD306" s="17">
        <v>2.03417340412099E-2</v>
      </c>
      <c r="AE306" s="17"/>
      <c r="AF306" s="17">
        <v>4.7176249502450203E-2</v>
      </c>
      <c r="AG306" s="17">
        <v>6.8867230271506097E-2</v>
      </c>
      <c r="AH306" s="17">
        <v>6.0918404002654601E-2</v>
      </c>
      <c r="AI306" s="17">
        <v>5.8609000361289097E-2</v>
      </c>
      <c r="AJ306" s="17">
        <v>9.5693709569865601E-2</v>
      </c>
      <c r="AK306" s="17">
        <v>3.7380361339136498E-2</v>
      </c>
      <c r="AL306" s="17"/>
      <c r="AM306" s="17">
        <v>7.0147413239426998E-2</v>
      </c>
      <c r="AN306" s="17">
        <v>7.8425979885122593E-2</v>
      </c>
      <c r="AO306" s="17">
        <v>4.2448399867562603E-2</v>
      </c>
      <c r="AP306" s="17">
        <v>2.5029404706853001E-2</v>
      </c>
      <c r="AQ306" s="17">
        <v>2.1044626836344001E-2</v>
      </c>
      <c r="AR306" s="17"/>
      <c r="AS306" s="17">
        <v>4.8304118967488603E-2</v>
      </c>
      <c r="AT306" s="17">
        <v>9.2385904751350501E-2</v>
      </c>
      <c r="AU306" s="17"/>
      <c r="AV306" s="17">
        <v>5.4855555945010299E-2</v>
      </c>
      <c r="AW306" s="17">
        <v>7.6874485505279699E-2</v>
      </c>
      <c r="AX306" s="17"/>
      <c r="AY306" s="17">
        <v>6.9762068552617795E-2</v>
      </c>
      <c r="AZ306" s="17">
        <v>5.5778853226156402E-2</v>
      </c>
      <c r="BA306" s="17">
        <v>7.8419697623497306E-2</v>
      </c>
      <c r="BB306" s="17"/>
      <c r="BC306" s="17">
        <v>6.9432855894839093E-2</v>
      </c>
      <c r="BD306" s="17">
        <v>5.6904444977669499E-2</v>
      </c>
      <c r="BE306" s="17">
        <v>4.83484130251522E-2</v>
      </c>
      <c r="BF306" s="17"/>
      <c r="BG306" s="17">
        <v>8.4418197523362506E-2</v>
      </c>
      <c r="BH306" s="17">
        <v>4.8316930062887203E-2</v>
      </c>
      <c r="BI306" s="17"/>
      <c r="BJ306" s="17">
        <v>3.89086761106184E-2</v>
      </c>
      <c r="BK306" s="17">
        <v>6.8023882024560306E-2</v>
      </c>
      <c r="BL306" s="17"/>
      <c r="BM306" s="17">
        <v>3.8260421561175997E-2</v>
      </c>
      <c r="BN306" s="17">
        <v>8.0335006061155304E-2</v>
      </c>
      <c r="BO306" s="17">
        <v>6.9900564732279596E-2</v>
      </c>
      <c r="BP306" s="17">
        <v>8.9272989511733902E-2</v>
      </c>
      <c r="BQ306" s="17">
        <v>6.3239369456593503E-2</v>
      </c>
      <c r="BR306" s="17">
        <v>6.3582633735378494E-2</v>
      </c>
      <c r="BS306" s="17">
        <v>0.142375891036711</v>
      </c>
      <c r="BT306" s="17"/>
      <c r="BU306" s="17">
        <v>2.2162711555176001E-2</v>
      </c>
      <c r="BV306" s="17">
        <v>4.1983791088937399E-2</v>
      </c>
      <c r="BW306" s="17"/>
      <c r="BX306" s="17">
        <v>5.4650253725155397E-2</v>
      </c>
      <c r="BY306" s="17">
        <v>3.4356677337634402E-2</v>
      </c>
      <c r="BZ306" s="17">
        <v>4.7398277846082401E-2</v>
      </c>
      <c r="CA306" s="17">
        <v>4.4327281736026097E-2</v>
      </c>
    </row>
    <row r="307" spans="2:79" x14ac:dyDescent="0.3">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row>
    <row r="308" spans="2:79" x14ac:dyDescent="0.3">
      <c r="B308" s="6" t="s">
        <v>237</v>
      </c>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row>
    <row r="309" spans="2:79" x14ac:dyDescent="0.3">
      <c r="B309" s="24" t="s">
        <v>98</v>
      </c>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row>
    <row r="310" spans="2:79" x14ac:dyDescent="0.3">
      <c r="B310" t="s">
        <v>234</v>
      </c>
      <c r="C310" s="17">
        <v>0.32054768653728699</v>
      </c>
      <c r="D310" s="17">
        <v>0.300212339899742</v>
      </c>
      <c r="E310" s="17">
        <v>0.34085959807675398</v>
      </c>
      <c r="F310" s="17"/>
      <c r="G310" s="17">
        <v>0.35021906212012499</v>
      </c>
      <c r="H310" s="17">
        <v>0.405561313347304</v>
      </c>
      <c r="I310" s="17">
        <v>0.38180577873537802</v>
      </c>
      <c r="J310" s="17">
        <v>0.27426657968979901</v>
      </c>
      <c r="K310" s="17">
        <v>0.25848922156961202</v>
      </c>
      <c r="L310" s="17">
        <v>0.26130767973636398</v>
      </c>
      <c r="M310" s="17"/>
      <c r="N310" s="17">
        <v>0.37985219984150997</v>
      </c>
      <c r="O310" s="17">
        <v>0.31466093266914102</v>
      </c>
      <c r="P310" s="17">
        <v>0.29299162731376799</v>
      </c>
      <c r="Q310" s="17">
        <v>0.291837586371753</v>
      </c>
      <c r="R310" s="17"/>
      <c r="S310" s="17">
        <v>0.39918757052187898</v>
      </c>
      <c r="T310" s="17">
        <v>0.27984441477062799</v>
      </c>
      <c r="U310" s="17">
        <v>0.34514457792562198</v>
      </c>
      <c r="V310" s="17">
        <v>0.24779112273034301</v>
      </c>
      <c r="W310" s="17">
        <v>0.27335151211282999</v>
      </c>
      <c r="X310" s="17">
        <v>0.32775971237808299</v>
      </c>
      <c r="Y310" s="17">
        <v>0.29565322578240599</v>
      </c>
      <c r="Z310" s="17">
        <v>0.22713289946863499</v>
      </c>
      <c r="AA310" s="17">
        <v>0.32960653262763101</v>
      </c>
      <c r="AB310" s="17">
        <v>0.34260437101004898</v>
      </c>
      <c r="AC310" s="17">
        <v>0.31267739593329802</v>
      </c>
      <c r="AD310" s="17">
        <v>0.47664518938329897</v>
      </c>
      <c r="AE310" s="17"/>
      <c r="AF310" s="17">
        <v>0.43247750375545002</v>
      </c>
      <c r="AG310" s="17">
        <v>0.29149718885362202</v>
      </c>
      <c r="AH310" s="17">
        <v>0.30197354452595898</v>
      </c>
      <c r="AI310" s="17">
        <v>0.26805093449185202</v>
      </c>
      <c r="AJ310" s="17">
        <v>0.23895049376788599</v>
      </c>
      <c r="AK310" s="17">
        <v>0.34269436376971801</v>
      </c>
      <c r="AL310" s="17"/>
      <c r="AM310" s="17">
        <v>0.24272433295295201</v>
      </c>
      <c r="AN310" s="17">
        <v>0.28573540239805001</v>
      </c>
      <c r="AO310" s="17">
        <v>0.39449220447092798</v>
      </c>
      <c r="AP310" s="17">
        <v>0.43882361541277698</v>
      </c>
      <c r="AQ310" s="17">
        <v>0.49432026173259502</v>
      </c>
      <c r="AR310" s="17"/>
      <c r="AS310" s="17">
        <v>0.34960853001146402</v>
      </c>
      <c r="AT310" s="17">
        <v>0.29504441009237697</v>
      </c>
      <c r="AU310" s="17"/>
      <c r="AV310" s="17">
        <v>0.34609010236589699</v>
      </c>
      <c r="AW310" s="17">
        <v>0.31368381485969299</v>
      </c>
      <c r="AX310" s="17"/>
      <c r="AY310" s="17">
        <v>0.35661167633581697</v>
      </c>
      <c r="AZ310" s="17">
        <v>0.31571399535106598</v>
      </c>
      <c r="BA310" s="17">
        <v>0.23770249859352899</v>
      </c>
      <c r="BB310" s="17"/>
      <c r="BC310" s="17">
        <v>0.322068831737782</v>
      </c>
      <c r="BD310" s="17">
        <v>0.29587579319169299</v>
      </c>
      <c r="BE310" s="17">
        <v>0.342587872588558</v>
      </c>
      <c r="BF310" s="17"/>
      <c r="BG310" s="17">
        <v>0.31292946067286898</v>
      </c>
      <c r="BH310" s="17">
        <v>0.32955581604670597</v>
      </c>
      <c r="BI310" s="17"/>
      <c r="BJ310" s="17">
        <v>0.39438261117486301</v>
      </c>
      <c r="BK310" s="17">
        <v>0.29760095735669501</v>
      </c>
      <c r="BL310" s="17"/>
      <c r="BM310" s="17">
        <v>0.36198477215257302</v>
      </c>
      <c r="BN310" s="17">
        <v>0.31229740910474701</v>
      </c>
      <c r="BO310" s="17">
        <v>0.34017140910694499</v>
      </c>
      <c r="BP310" s="17">
        <v>0.295866891612802</v>
      </c>
      <c r="BQ310" s="17">
        <v>0.34217946397683102</v>
      </c>
      <c r="BR310" s="17">
        <v>0.26472035665902899</v>
      </c>
      <c r="BS310" s="17">
        <v>0.23069848158081599</v>
      </c>
      <c r="BT310" s="17"/>
      <c r="BU310" s="17">
        <v>0.29966153593696598</v>
      </c>
      <c r="BV310" s="17">
        <v>0.37244078920267798</v>
      </c>
      <c r="BW310" s="17"/>
      <c r="BX310" s="17">
        <v>0.312959233493733</v>
      </c>
      <c r="BY310" s="17">
        <v>0.31086554654040799</v>
      </c>
      <c r="BZ310" s="17">
        <v>0.35721636242461402</v>
      </c>
      <c r="CA310" s="17">
        <v>0.31488071276905899</v>
      </c>
    </row>
    <row r="311" spans="2:79" x14ac:dyDescent="0.3">
      <c r="B311" t="s">
        <v>194</v>
      </c>
      <c r="C311" s="17">
        <v>0.41707471232774401</v>
      </c>
      <c r="D311" s="17">
        <v>0.41873468048444401</v>
      </c>
      <c r="E311" s="17">
        <v>0.41368667417775301</v>
      </c>
      <c r="F311" s="17"/>
      <c r="G311" s="17">
        <v>0.43784783837781199</v>
      </c>
      <c r="H311" s="17">
        <v>0.40286711137682302</v>
      </c>
      <c r="I311" s="17">
        <v>0.40007430132171501</v>
      </c>
      <c r="J311" s="17">
        <v>0.42654058169824199</v>
      </c>
      <c r="K311" s="17">
        <v>0.37966014508584001</v>
      </c>
      <c r="L311" s="17">
        <v>0.44604039377239901</v>
      </c>
      <c r="M311" s="17"/>
      <c r="N311" s="17">
        <v>0.42920355987583803</v>
      </c>
      <c r="O311" s="17">
        <v>0.43568754325342501</v>
      </c>
      <c r="P311" s="17">
        <v>0.41088020822981602</v>
      </c>
      <c r="Q311" s="17">
        <v>0.38991818941130701</v>
      </c>
      <c r="R311" s="17"/>
      <c r="S311" s="17">
        <v>0.37121780504285901</v>
      </c>
      <c r="T311" s="17">
        <v>0.46355909960108799</v>
      </c>
      <c r="U311" s="17">
        <v>0.41076713621984201</v>
      </c>
      <c r="V311" s="17">
        <v>0.42068308978610303</v>
      </c>
      <c r="W311" s="17">
        <v>0.447712243945183</v>
      </c>
      <c r="X311" s="17">
        <v>0.36366450507695403</v>
      </c>
      <c r="Y311" s="17">
        <v>0.40644790607932502</v>
      </c>
      <c r="Z311" s="17">
        <v>0.54527520865799795</v>
      </c>
      <c r="AA311" s="17">
        <v>0.44291778703444201</v>
      </c>
      <c r="AB311" s="17">
        <v>0.39958427115655398</v>
      </c>
      <c r="AC311" s="17">
        <v>0.406176475195409</v>
      </c>
      <c r="AD311" s="17">
        <v>0.35830006667990499</v>
      </c>
      <c r="AE311" s="17"/>
      <c r="AF311" s="17">
        <v>0.36459001538741098</v>
      </c>
      <c r="AG311" s="17">
        <v>0.432898436364962</v>
      </c>
      <c r="AH311" s="17">
        <v>0.43962208093616501</v>
      </c>
      <c r="AI311" s="17">
        <v>0.435326381488779</v>
      </c>
      <c r="AJ311" s="17">
        <v>0.42829951484365703</v>
      </c>
      <c r="AK311" s="17">
        <v>0.43699032342024302</v>
      </c>
      <c r="AL311" s="17"/>
      <c r="AM311" s="17">
        <v>0.43687253021646399</v>
      </c>
      <c r="AN311" s="17">
        <v>0.42227596247960097</v>
      </c>
      <c r="AO311" s="17">
        <v>0.41566710266115198</v>
      </c>
      <c r="AP311" s="17">
        <v>0.39636996075290998</v>
      </c>
      <c r="AQ311" s="17">
        <v>0.248865784030216</v>
      </c>
      <c r="AR311" s="17"/>
      <c r="AS311" s="17">
        <v>0.42084874756020901</v>
      </c>
      <c r="AT311" s="17">
        <v>0.41260930313844402</v>
      </c>
      <c r="AU311" s="17"/>
      <c r="AV311" s="17">
        <v>0.41484768884434797</v>
      </c>
      <c r="AW311" s="17">
        <v>0.39963767403400802</v>
      </c>
      <c r="AX311" s="17"/>
      <c r="AY311" s="17">
        <v>0.38959968165571501</v>
      </c>
      <c r="AZ311" s="17">
        <v>0.426716393813524</v>
      </c>
      <c r="BA311" s="17">
        <v>0.43028013491287898</v>
      </c>
      <c r="BB311" s="17"/>
      <c r="BC311" s="17">
        <v>0.41803535598759101</v>
      </c>
      <c r="BD311" s="17">
        <v>0.43131901868914102</v>
      </c>
      <c r="BE311" s="17">
        <v>0.406243385595212</v>
      </c>
      <c r="BF311" s="17"/>
      <c r="BG311" s="17">
        <v>0.40818141205514602</v>
      </c>
      <c r="BH311" s="17">
        <v>0.42497923477158001</v>
      </c>
      <c r="BI311" s="17"/>
      <c r="BJ311" s="17">
        <v>0.39391918364003098</v>
      </c>
      <c r="BK311" s="17">
        <v>0.42656467176892998</v>
      </c>
      <c r="BL311" s="17"/>
      <c r="BM311" s="17">
        <v>0.41946826610784499</v>
      </c>
      <c r="BN311" s="17">
        <v>0.42005048622111102</v>
      </c>
      <c r="BO311" s="17">
        <v>0.38036907274492798</v>
      </c>
      <c r="BP311" s="17">
        <v>0.36537217754845103</v>
      </c>
      <c r="BQ311" s="17">
        <v>0.418611401835145</v>
      </c>
      <c r="BR311" s="17">
        <v>0.44336922742434698</v>
      </c>
      <c r="BS311" s="17">
        <v>0.37800205582065699</v>
      </c>
      <c r="BT311" s="17"/>
      <c r="BU311" s="17">
        <v>0.48663258507256901</v>
      </c>
      <c r="BV311" s="17">
        <v>0.40374790630753998</v>
      </c>
      <c r="BW311" s="17"/>
      <c r="BX311" s="17">
        <v>0.376897510359326</v>
      </c>
      <c r="BY311" s="17">
        <v>0.41778148399793902</v>
      </c>
      <c r="BZ311" s="17">
        <v>0.43188215548818698</v>
      </c>
      <c r="CA311" s="17">
        <v>0.45104154030940402</v>
      </c>
    </row>
    <row r="312" spans="2:79" x14ac:dyDescent="0.3">
      <c r="B312" t="s">
        <v>195</v>
      </c>
      <c r="C312" s="17">
        <v>0.17439043342142599</v>
      </c>
      <c r="D312" s="17">
        <v>0.18884618422609101</v>
      </c>
      <c r="E312" s="17">
        <v>0.1611490864879</v>
      </c>
      <c r="F312" s="17"/>
      <c r="G312" s="17">
        <v>0.150994004524836</v>
      </c>
      <c r="H312" s="17">
        <v>0.110046609416421</v>
      </c>
      <c r="I312" s="17">
        <v>0.13625203010932699</v>
      </c>
      <c r="J312" s="17">
        <v>0.19395561060470901</v>
      </c>
      <c r="K312" s="17">
        <v>0.25185471560143302</v>
      </c>
      <c r="L312" s="17">
        <v>0.205220318568967</v>
      </c>
      <c r="M312" s="17"/>
      <c r="N312" s="17">
        <v>0.13942728064548399</v>
      </c>
      <c r="O312" s="17">
        <v>0.17836777440940901</v>
      </c>
      <c r="P312" s="17">
        <v>0.17707318933500299</v>
      </c>
      <c r="Q312" s="17">
        <v>0.200045769629208</v>
      </c>
      <c r="R312" s="17"/>
      <c r="S312" s="17">
        <v>0.13287917305493899</v>
      </c>
      <c r="T312" s="17">
        <v>0.19618401329718399</v>
      </c>
      <c r="U312" s="17">
        <v>0.17323721631165001</v>
      </c>
      <c r="V312" s="17">
        <v>0.20721266489392601</v>
      </c>
      <c r="W312" s="17">
        <v>0.19849436424503</v>
      </c>
      <c r="X312" s="17">
        <v>0.18574431623547699</v>
      </c>
      <c r="Y312" s="17">
        <v>0.17009360668866</v>
      </c>
      <c r="Z312" s="17">
        <v>0.150935346638924</v>
      </c>
      <c r="AA312" s="17">
        <v>0.16744181733574401</v>
      </c>
      <c r="AB312" s="17">
        <v>0.18620706067748699</v>
      </c>
      <c r="AC312" s="17">
        <v>0.18351444314985499</v>
      </c>
      <c r="AD312" s="17">
        <v>0.104572084371427</v>
      </c>
      <c r="AE312" s="17"/>
      <c r="AF312" s="17">
        <v>0.12756674170892399</v>
      </c>
      <c r="AG312" s="17">
        <v>0.187085842850406</v>
      </c>
      <c r="AH312" s="17">
        <v>0.17933548020308601</v>
      </c>
      <c r="AI312" s="17">
        <v>0.19920419355216401</v>
      </c>
      <c r="AJ312" s="17">
        <v>0.21819740284273401</v>
      </c>
      <c r="AK312" s="17">
        <v>0.139372088222038</v>
      </c>
      <c r="AL312" s="17"/>
      <c r="AM312" s="17">
        <v>0.20105537118518099</v>
      </c>
      <c r="AN312" s="17">
        <v>0.195152734988044</v>
      </c>
      <c r="AO312" s="17">
        <v>0.13423455689271899</v>
      </c>
      <c r="AP312" s="17">
        <v>0.127672534739318</v>
      </c>
      <c r="AQ312" s="17">
        <v>0.19133843400809</v>
      </c>
      <c r="AR312" s="17"/>
      <c r="AS312" s="17">
        <v>0.161433786087534</v>
      </c>
      <c r="AT312" s="17">
        <v>0.16186563867037901</v>
      </c>
      <c r="AU312" s="17"/>
      <c r="AV312" s="17">
        <v>0.161787713719624</v>
      </c>
      <c r="AW312" s="17">
        <v>0.17882582398976599</v>
      </c>
      <c r="AX312" s="17"/>
      <c r="AY312" s="17">
        <v>0.150413069645988</v>
      </c>
      <c r="AZ312" s="17">
        <v>0.18115552619434899</v>
      </c>
      <c r="BA312" s="17">
        <v>0.20945148700618399</v>
      </c>
      <c r="BB312" s="17"/>
      <c r="BC312" s="17">
        <v>0.169904904572588</v>
      </c>
      <c r="BD312" s="17">
        <v>0.20737965538387099</v>
      </c>
      <c r="BE312" s="17">
        <v>0.14468495497343201</v>
      </c>
      <c r="BF312" s="17"/>
      <c r="BG312" s="17">
        <v>0.176762925081306</v>
      </c>
      <c r="BH312" s="17">
        <v>0.16698149949279201</v>
      </c>
      <c r="BI312" s="17"/>
      <c r="BJ312" s="17">
        <v>0.14820613612458799</v>
      </c>
      <c r="BK312" s="17">
        <v>0.180948087795713</v>
      </c>
      <c r="BL312" s="17"/>
      <c r="BM312" s="17">
        <v>0.14645450088680101</v>
      </c>
      <c r="BN312" s="17">
        <v>0.15838003650478799</v>
      </c>
      <c r="BO312" s="17">
        <v>0.19865087307482601</v>
      </c>
      <c r="BP312" s="17">
        <v>0.22696269437906699</v>
      </c>
      <c r="BQ312" s="17">
        <v>0.15674088813024001</v>
      </c>
      <c r="BR312" s="17">
        <v>0.20480957472848499</v>
      </c>
      <c r="BS312" s="17">
        <v>0.25166035974373302</v>
      </c>
      <c r="BT312" s="17"/>
      <c r="BU312" s="17">
        <v>0.16944697206845399</v>
      </c>
      <c r="BV312" s="17">
        <v>0.17153286208329799</v>
      </c>
      <c r="BW312" s="17"/>
      <c r="BX312" s="17">
        <v>0.216537485884749</v>
      </c>
      <c r="BY312" s="17">
        <v>0.17762061029461501</v>
      </c>
      <c r="BZ312" s="17">
        <v>0.14667460182277001</v>
      </c>
      <c r="CA312" s="17">
        <v>0.15826766529146799</v>
      </c>
    </row>
    <row r="313" spans="2:79" x14ac:dyDescent="0.3">
      <c r="B313" t="s">
        <v>196</v>
      </c>
      <c r="C313" s="17">
        <v>4.8136341799438702E-2</v>
      </c>
      <c r="D313" s="17">
        <v>5.9732732149550799E-2</v>
      </c>
      <c r="E313" s="17">
        <v>3.7062266511815101E-2</v>
      </c>
      <c r="F313" s="17"/>
      <c r="G313" s="17">
        <v>3.4750082778193303E-2</v>
      </c>
      <c r="H313" s="17">
        <v>3.82622512492624E-2</v>
      </c>
      <c r="I313" s="17">
        <v>3.5852073827657198E-2</v>
      </c>
      <c r="J313" s="17">
        <v>6.3469704545903893E-2</v>
      </c>
      <c r="K313" s="17">
        <v>5.7320565901219901E-2</v>
      </c>
      <c r="L313" s="17">
        <v>5.6431650884345402E-2</v>
      </c>
      <c r="M313" s="17"/>
      <c r="N313" s="17">
        <v>3.8235696725485699E-2</v>
      </c>
      <c r="O313" s="17">
        <v>4.2892236875005103E-2</v>
      </c>
      <c r="P313" s="17">
        <v>7.5944316613923396E-2</v>
      </c>
      <c r="Q313" s="17">
        <v>3.9479446263905503E-2</v>
      </c>
      <c r="R313" s="17"/>
      <c r="S313" s="17">
        <v>5.5335546515476002E-2</v>
      </c>
      <c r="T313" s="17">
        <v>2.85728517455811E-2</v>
      </c>
      <c r="U313" s="17">
        <v>3.9789600193212399E-2</v>
      </c>
      <c r="V313" s="17">
        <v>6.7444603657447103E-2</v>
      </c>
      <c r="W313" s="17">
        <v>6.6439519726659305E-2</v>
      </c>
      <c r="X313" s="17">
        <v>4.9463009607142699E-2</v>
      </c>
      <c r="Y313" s="17">
        <v>8.8077465718118794E-2</v>
      </c>
      <c r="Z313" s="17">
        <v>4.3806733984095902E-2</v>
      </c>
      <c r="AA313" s="17">
        <v>2.6080222228460001E-2</v>
      </c>
      <c r="AB313" s="17">
        <v>2.9711074974602899E-2</v>
      </c>
      <c r="AC313" s="17">
        <v>5.4733410698597502E-2</v>
      </c>
      <c r="AD313" s="17">
        <v>4.0972049426056999E-2</v>
      </c>
      <c r="AE313" s="17"/>
      <c r="AF313" s="17">
        <v>4.6591948875662197E-2</v>
      </c>
      <c r="AG313" s="17">
        <v>4.2107893521067599E-2</v>
      </c>
      <c r="AH313" s="17">
        <v>5.1590900315954501E-2</v>
      </c>
      <c r="AI313" s="17">
        <v>5.1798358782480999E-2</v>
      </c>
      <c r="AJ313" s="17">
        <v>5.8940910280741103E-2</v>
      </c>
      <c r="AK313" s="17">
        <v>4.3562863248863999E-2</v>
      </c>
      <c r="AL313" s="17"/>
      <c r="AM313" s="17">
        <v>7.5845698115168003E-2</v>
      </c>
      <c r="AN313" s="17">
        <v>4.4014633269256601E-2</v>
      </c>
      <c r="AO313" s="17">
        <v>2.9358798868082101E-2</v>
      </c>
      <c r="AP313" s="17">
        <v>1.6420772815302399E-2</v>
      </c>
      <c r="AQ313" s="17">
        <v>6.5475520229099193E-2</v>
      </c>
      <c r="AR313" s="17"/>
      <c r="AS313" s="17">
        <v>3.7634775990863498E-2</v>
      </c>
      <c r="AT313" s="17">
        <v>7.33464865182447E-2</v>
      </c>
      <c r="AU313" s="17"/>
      <c r="AV313" s="17">
        <v>4.46620917250347E-2</v>
      </c>
      <c r="AW313" s="17">
        <v>5.9614428831237999E-2</v>
      </c>
      <c r="AX313" s="17"/>
      <c r="AY313" s="17">
        <v>5.1313506733732799E-2</v>
      </c>
      <c r="AZ313" s="17">
        <v>4.2445212374410402E-2</v>
      </c>
      <c r="BA313" s="17">
        <v>8.0864481246078507E-2</v>
      </c>
      <c r="BB313" s="17"/>
      <c r="BC313" s="17">
        <v>4.4087263119005397E-2</v>
      </c>
      <c r="BD313" s="17">
        <v>3.9197603782111699E-2</v>
      </c>
      <c r="BE313" s="17">
        <v>6.9641815572342197E-2</v>
      </c>
      <c r="BF313" s="17"/>
      <c r="BG313" s="17">
        <v>5.5940858100570999E-2</v>
      </c>
      <c r="BH313" s="17">
        <v>4.57459611923774E-2</v>
      </c>
      <c r="BI313" s="17"/>
      <c r="BJ313" s="17">
        <v>3.6564937895369999E-2</v>
      </c>
      <c r="BK313" s="17">
        <v>5.2509451384533397E-2</v>
      </c>
      <c r="BL313" s="17"/>
      <c r="BM313" s="17">
        <v>4.5526222687427002E-2</v>
      </c>
      <c r="BN313" s="17">
        <v>5.6655175498215402E-2</v>
      </c>
      <c r="BO313" s="17">
        <v>4.1653546653895798E-2</v>
      </c>
      <c r="BP313" s="17">
        <v>5.1612557232672301E-2</v>
      </c>
      <c r="BQ313" s="17">
        <v>3.1621380416318998E-2</v>
      </c>
      <c r="BR313" s="17">
        <v>5.2753469972470303E-2</v>
      </c>
      <c r="BS313" s="17">
        <v>4.5725820042113799E-2</v>
      </c>
      <c r="BT313" s="17"/>
      <c r="BU313" s="17">
        <v>3.1581645969275797E-2</v>
      </c>
      <c r="BV313" s="17">
        <v>2.72677271327086E-2</v>
      </c>
      <c r="BW313" s="17"/>
      <c r="BX313" s="17">
        <v>4.9963000315962E-2</v>
      </c>
      <c r="BY313" s="17">
        <v>6.8259540987632303E-2</v>
      </c>
      <c r="BZ313" s="17">
        <v>3.6425822897208499E-2</v>
      </c>
      <c r="CA313" s="17">
        <v>5.4100478486009497E-2</v>
      </c>
    </row>
    <row r="314" spans="2:79" x14ac:dyDescent="0.3">
      <c r="B314" t="s">
        <v>101</v>
      </c>
      <c r="C314" s="17">
        <v>3.9850825914105298E-2</v>
      </c>
      <c r="D314" s="17">
        <v>3.2474063240171699E-2</v>
      </c>
      <c r="E314" s="17">
        <v>4.7242374745777797E-2</v>
      </c>
      <c r="F314" s="17"/>
      <c r="G314" s="17">
        <v>2.6189012199033902E-2</v>
      </c>
      <c r="H314" s="17">
        <v>4.3262714610188997E-2</v>
      </c>
      <c r="I314" s="17">
        <v>4.60158160059232E-2</v>
      </c>
      <c r="J314" s="17">
        <v>4.1767523461345997E-2</v>
      </c>
      <c r="K314" s="17">
        <v>5.2675351841894799E-2</v>
      </c>
      <c r="L314" s="17">
        <v>3.09999570379248E-2</v>
      </c>
      <c r="M314" s="17"/>
      <c r="N314" s="17">
        <v>1.3281262911681699E-2</v>
      </c>
      <c r="O314" s="17">
        <v>2.8391512793019699E-2</v>
      </c>
      <c r="P314" s="17">
        <v>4.3110658507490698E-2</v>
      </c>
      <c r="Q314" s="17">
        <v>7.8719008323826903E-2</v>
      </c>
      <c r="R314" s="17"/>
      <c r="S314" s="17">
        <v>4.1379904864847702E-2</v>
      </c>
      <c r="T314" s="17">
        <v>3.1839620585518799E-2</v>
      </c>
      <c r="U314" s="17">
        <v>3.1061469349672799E-2</v>
      </c>
      <c r="V314" s="17">
        <v>5.6868518932180902E-2</v>
      </c>
      <c r="W314" s="17">
        <v>1.40023599702974E-2</v>
      </c>
      <c r="X314" s="17">
        <v>7.3368456702343196E-2</v>
      </c>
      <c r="Y314" s="17">
        <v>3.9727795731490399E-2</v>
      </c>
      <c r="Z314" s="17">
        <v>3.2849811250346903E-2</v>
      </c>
      <c r="AA314" s="17">
        <v>3.3953640773722801E-2</v>
      </c>
      <c r="AB314" s="17">
        <v>4.1893222181307498E-2</v>
      </c>
      <c r="AC314" s="17">
        <v>4.2898275022840701E-2</v>
      </c>
      <c r="AD314" s="17">
        <v>1.9510610139311199E-2</v>
      </c>
      <c r="AE314" s="17"/>
      <c r="AF314" s="17">
        <v>2.87737902725527E-2</v>
      </c>
      <c r="AG314" s="17">
        <v>4.6410638409942702E-2</v>
      </c>
      <c r="AH314" s="17">
        <v>2.7477994018835002E-2</v>
      </c>
      <c r="AI314" s="17">
        <v>4.5620131684724799E-2</v>
      </c>
      <c r="AJ314" s="17">
        <v>5.5611678264982402E-2</v>
      </c>
      <c r="AK314" s="17">
        <v>3.7380361339136498E-2</v>
      </c>
      <c r="AL314" s="17"/>
      <c r="AM314" s="17">
        <v>4.3502067530234501E-2</v>
      </c>
      <c r="AN314" s="17">
        <v>5.2821266865048198E-2</v>
      </c>
      <c r="AO314" s="17">
        <v>2.62473371071189E-2</v>
      </c>
      <c r="AP314" s="17">
        <v>2.07131162796921E-2</v>
      </c>
      <c r="AQ314" s="17">
        <v>0</v>
      </c>
      <c r="AR314" s="17"/>
      <c r="AS314" s="17">
        <v>3.0474160349929499E-2</v>
      </c>
      <c r="AT314" s="17">
        <v>5.71341615805551E-2</v>
      </c>
      <c r="AU314" s="17"/>
      <c r="AV314" s="17">
        <v>3.2612403345096401E-2</v>
      </c>
      <c r="AW314" s="17">
        <v>4.8238258285294502E-2</v>
      </c>
      <c r="AX314" s="17"/>
      <c r="AY314" s="17">
        <v>5.2062065628747399E-2</v>
      </c>
      <c r="AZ314" s="17">
        <v>3.3968872266649901E-2</v>
      </c>
      <c r="BA314" s="17">
        <v>4.1701398241328999E-2</v>
      </c>
      <c r="BB314" s="17"/>
      <c r="BC314" s="17">
        <v>4.5903644583033199E-2</v>
      </c>
      <c r="BD314" s="17">
        <v>2.6227928953183301E-2</v>
      </c>
      <c r="BE314" s="17">
        <v>3.6841971270455902E-2</v>
      </c>
      <c r="BF314" s="17"/>
      <c r="BG314" s="17">
        <v>4.6185344090107397E-2</v>
      </c>
      <c r="BH314" s="17">
        <v>3.2737488496545002E-2</v>
      </c>
      <c r="BI314" s="17"/>
      <c r="BJ314" s="17">
        <v>2.6927131165148301E-2</v>
      </c>
      <c r="BK314" s="17">
        <v>4.2376831694128397E-2</v>
      </c>
      <c r="BL314" s="17"/>
      <c r="BM314" s="17">
        <v>2.6566238165353102E-2</v>
      </c>
      <c r="BN314" s="17">
        <v>5.2616892671138997E-2</v>
      </c>
      <c r="BO314" s="17">
        <v>3.9155098419404899E-2</v>
      </c>
      <c r="BP314" s="17">
        <v>6.0185679227007301E-2</v>
      </c>
      <c r="BQ314" s="17">
        <v>5.08468656414644E-2</v>
      </c>
      <c r="BR314" s="17">
        <v>3.43473712156687E-2</v>
      </c>
      <c r="BS314" s="17">
        <v>9.3913282812679896E-2</v>
      </c>
      <c r="BT314" s="17"/>
      <c r="BU314" s="17">
        <v>1.2677260952735501E-2</v>
      </c>
      <c r="BV314" s="17">
        <v>2.50107152737747E-2</v>
      </c>
      <c r="BW314" s="17"/>
      <c r="BX314" s="17">
        <v>4.3642769946229502E-2</v>
      </c>
      <c r="BY314" s="17">
        <v>2.5472818179404701E-2</v>
      </c>
      <c r="BZ314" s="17">
        <v>2.7801057367220799E-2</v>
      </c>
      <c r="CA314" s="17">
        <v>2.17096031440593E-2</v>
      </c>
    </row>
    <row r="315" spans="2:79" x14ac:dyDescent="0.3">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row>
    <row r="316" spans="2:79" x14ac:dyDescent="0.3">
      <c r="B316" s="6" t="s">
        <v>238</v>
      </c>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row>
    <row r="317" spans="2:79" x14ac:dyDescent="0.3">
      <c r="B317" s="24" t="s">
        <v>98</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row>
    <row r="318" spans="2:79" x14ac:dyDescent="0.3">
      <c r="B318" t="s">
        <v>234</v>
      </c>
      <c r="C318" s="17">
        <v>0.25452436991190502</v>
      </c>
      <c r="D318" s="17">
        <v>0.233619412559884</v>
      </c>
      <c r="E318" s="17">
        <v>0.27409869364551198</v>
      </c>
      <c r="F318" s="17"/>
      <c r="G318" s="17">
        <v>0.30595556571938798</v>
      </c>
      <c r="H318" s="17">
        <v>0.35669491208075899</v>
      </c>
      <c r="I318" s="17">
        <v>0.29669156554637899</v>
      </c>
      <c r="J318" s="17">
        <v>0.18570213543934</v>
      </c>
      <c r="K318" s="17">
        <v>0.19930803693726501</v>
      </c>
      <c r="L318" s="17">
        <v>0.19604979268102299</v>
      </c>
      <c r="M318" s="17"/>
      <c r="N318" s="17">
        <v>0.30356403680708399</v>
      </c>
      <c r="O318" s="17">
        <v>0.232120712215379</v>
      </c>
      <c r="P318" s="17">
        <v>0.24155946208527501</v>
      </c>
      <c r="Q318" s="17">
        <v>0.24340223284307499</v>
      </c>
      <c r="R318" s="17"/>
      <c r="S318" s="17">
        <v>0.33083216179833502</v>
      </c>
      <c r="T318" s="17">
        <v>0.23942348169311101</v>
      </c>
      <c r="U318" s="17">
        <v>0.27597902591962498</v>
      </c>
      <c r="V318" s="17">
        <v>0.21670086983092099</v>
      </c>
      <c r="W318" s="17">
        <v>0.245685941157191</v>
      </c>
      <c r="X318" s="17">
        <v>0.20214942566650301</v>
      </c>
      <c r="Y318" s="17">
        <v>0.200925611320033</v>
      </c>
      <c r="Z318" s="17">
        <v>0.22984697676406601</v>
      </c>
      <c r="AA318" s="17">
        <v>0.28375394172716001</v>
      </c>
      <c r="AB318" s="17">
        <v>0.26073354291800399</v>
      </c>
      <c r="AC318" s="17">
        <v>0.24254877347517001</v>
      </c>
      <c r="AD318" s="17">
        <v>0.26864158180245801</v>
      </c>
      <c r="AE318" s="17"/>
      <c r="AF318" s="17">
        <v>0.36585116730559403</v>
      </c>
      <c r="AG318" s="17">
        <v>0.22108854502641601</v>
      </c>
      <c r="AH318" s="17">
        <v>0.23037341242647499</v>
      </c>
      <c r="AI318" s="17">
        <v>0.19819078744600399</v>
      </c>
      <c r="AJ318" s="17">
        <v>0.20267265572034701</v>
      </c>
      <c r="AK318" s="17">
        <v>0.26880893079186202</v>
      </c>
      <c r="AL318" s="17"/>
      <c r="AM318" s="17">
        <v>0.20435730677404801</v>
      </c>
      <c r="AN318" s="17">
        <v>0.25272539675583799</v>
      </c>
      <c r="AO318" s="17">
        <v>0.286317544426824</v>
      </c>
      <c r="AP318" s="17">
        <v>0.333146495110413</v>
      </c>
      <c r="AQ318" s="17">
        <v>0.40419187915163801</v>
      </c>
      <c r="AR318" s="17"/>
      <c r="AS318" s="17">
        <v>0.279813888613413</v>
      </c>
      <c r="AT318" s="17">
        <v>0.26589681285591499</v>
      </c>
      <c r="AU318" s="17"/>
      <c r="AV318" s="17">
        <v>0.26933061097843902</v>
      </c>
      <c r="AW318" s="17">
        <v>0.26330393020852599</v>
      </c>
      <c r="AX318" s="17"/>
      <c r="AY318" s="17">
        <v>0.28086361532009102</v>
      </c>
      <c r="AZ318" s="17">
        <v>0.25120927269209897</v>
      </c>
      <c r="BA318" s="17">
        <v>0.172508083318376</v>
      </c>
      <c r="BB318" s="17"/>
      <c r="BC318" s="17">
        <v>0.24503229639830301</v>
      </c>
      <c r="BD318" s="17">
        <v>0.26139083556606602</v>
      </c>
      <c r="BE318" s="17">
        <v>0.27143539194324701</v>
      </c>
      <c r="BF318" s="17"/>
      <c r="BG318" s="17">
        <v>0.24913984286823301</v>
      </c>
      <c r="BH318" s="17">
        <v>0.26066320766157902</v>
      </c>
      <c r="BI318" s="17"/>
      <c r="BJ318" s="17">
        <v>0.34890937969437502</v>
      </c>
      <c r="BK318" s="17">
        <v>0.22567724826855401</v>
      </c>
      <c r="BL318" s="17"/>
      <c r="BM318" s="17">
        <v>0.286231227966669</v>
      </c>
      <c r="BN318" s="17">
        <v>0.26043787151515402</v>
      </c>
      <c r="BO318" s="17">
        <v>0.254240528532586</v>
      </c>
      <c r="BP318" s="17">
        <v>0.26413923754954899</v>
      </c>
      <c r="BQ318" s="17">
        <v>0.29044716309167801</v>
      </c>
      <c r="BR318" s="17">
        <v>0.19445641701459301</v>
      </c>
      <c r="BS318" s="17">
        <v>0.19002938511030301</v>
      </c>
      <c r="BT318" s="17"/>
      <c r="BU318" s="17">
        <v>0.25957644311053402</v>
      </c>
      <c r="BV318" s="17">
        <v>0.36904500701814102</v>
      </c>
      <c r="BW318" s="17"/>
      <c r="BX318" s="17">
        <v>0.27054883824539</v>
      </c>
      <c r="BY318" s="17">
        <v>0.26227035542356902</v>
      </c>
      <c r="BZ318" s="17">
        <v>0.28831040068609698</v>
      </c>
      <c r="CA318" s="17">
        <v>0.26109704129873901</v>
      </c>
    </row>
    <row r="319" spans="2:79" x14ac:dyDescent="0.3">
      <c r="B319" t="s">
        <v>194</v>
      </c>
      <c r="C319" s="17">
        <v>0.39779477054325002</v>
      </c>
      <c r="D319" s="17">
        <v>0.40699495146947201</v>
      </c>
      <c r="E319" s="17">
        <v>0.38982883856198802</v>
      </c>
      <c r="F319" s="17"/>
      <c r="G319" s="17">
        <v>0.416276335674371</v>
      </c>
      <c r="H319" s="17">
        <v>0.40725669110428903</v>
      </c>
      <c r="I319" s="17">
        <v>0.3914566398148</v>
      </c>
      <c r="J319" s="17">
        <v>0.412103218717986</v>
      </c>
      <c r="K319" s="17">
        <v>0.34404520588618398</v>
      </c>
      <c r="L319" s="17">
        <v>0.40749193686130297</v>
      </c>
      <c r="M319" s="17"/>
      <c r="N319" s="17">
        <v>0.42788896375673702</v>
      </c>
      <c r="O319" s="17">
        <v>0.430527074923028</v>
      </c>
      <c r="P319" s="17">
        <v>0.416400747973034</v>
      </c>
      <c r="Q319" s="17">
        <v>0.31049063334635202</v>
      </c>
      <c r="R319" s="17"/>
      <c r="S319" s="17">
        <v>0.38315557211214202</v>
      </c>
      <c r="T319" s="17">
        <v>0.415727299777366</v>
      </c>
      <c r="U319" s="17">
        <v>0.39158221348445799</v>
      </c>
      <c r="V319" s="17">
        <v>0.373767074655242</v>
      </c>
      <c r="W319" s="17">
        <v>0.43245299148702498</v>
      </c>
      <c r="X319" s="17">
        <v>0.40537471703212902</v>
      </c>
      <c r="Y319" s="17">
        <v>0.43565807222429798</v>
      </c>
      <c r="Z319" s="17">
        <v>0.44516960324934901</v>
      </c>
      <c r="AA319" s="17">
        <v>0.36976606724042099</v>
      </c>
      <c r="AB319" s="17">
        <v>0.38368902855551801</v>
      </c>
      <c r="AC319" s="17">
        <v>0.36775101387186798</v>
      </c>
      <c r="AD319" s="17">
        <v>0.40480082306290499</v>
      </c>
      <c r="AE319" s="17"/>
      <c r="AF319" s="17">
        <v>0.386466834169511</v>
      </c>
      <c r="AG319" s="17">
        <v>0.41801764249776702</v>
      </c>
      <c r="AH319" s="17">
        <v>0.37845526548192199</v>
      </c>
      <c r="AI319" s="17">
        <v>0.41487340450619797</v>
      </c>
      <c r="AJ319" s="17">
        <v>0.38258284247528102</v>
      </c>
      <c r="AK319" s="17">
        <v>0.37122711680090997</v>
      </c>
      <c r="AL319" s="17"/>
      <c r="AM319" s="17">
        <v>0.36192540700611497</v>
      </c>
      <c r="AN319" s="17">
        <v>0.38466869104404899</v>
      </c>
      <c r="AO319" s="17">
        <v>0.42206059631356801</v>
      </c>
      <c r="AP319" s="17">
        <v>0.42902103644287898</v>
      </c>
      <c r="AQ319" s="17">
        <v>0.348339830540361</v>
      </c>
      <c r="AR319" s="17"/>
      <c r="AS319" s="17">
        <v>0.406938772470959</v>
      </c>
      <c r="AT319" s="17">
        <v>0.33131277789531199</v>
      </c>
      <c r="AU319" s="17"/>
      <c r="AV319" s="17">
        <v>0.40970808307256401</v>
      </c>
      <c r="AW319" s="17">
        <v>0.36682226046081701</v>
      </c>
      <c r="AX319" s="17"/>
      <c r="AY319" s="17">
        <v>0.375990101065106</v>
      </c>
      <c r="AZ319" s="17">
        <v>0.40783071447241798</v>
      </c>
      <c r="BA319" s="17">
        <v>0.40944597118220499</v>
      </c>
      <c r="BB319" s="17"/>
      <c r="BC319" s="17">
        <v>0.401352233821756</v>
      </c>
      <c r="BD319" s="17">
        <v>0.40383473393743902</v>
      </c>
      <c r="BE319" s="17">
        <v>0.37895098462590598</v>
      </c>
      <c r="BF319" s="17"/>
      <c r="BG319" s="17">
        <v>0.399115371109313</v>
      </c>
      <c r="BH319" s="17">
        <v>0.39739482745377402</v>
      </c>
      <c r="BI319" s="17"/>
      <c r="BJ319" s="17">
        <v>0.38698853685699802</v>
      </c>
      <c r="BK319" s="17">
        <v>0.40044622610213898</v>
      </c>
      <c r="BL319" s="17"/>
      <c r="BM319" s="17">
        <v>0.39974429931828298</v>
      </c>
      <c r="BN319" s="17">
        <v>0.39222471559390798</v>
      </c>
      <c r="BO319" s="17">
        <v>0.50536591939466602</v>
      </c>
      <c r="BP319" s="17">
        <v>0.32194704208422797</v>
      </c>
      <c r="BQ319" s="17">
        <v>0.44209928226496598</v>
      </c>
      <c r="BR319" s="17">
        <v>0.40144927460227697</v>
      </c>
      <c r="BS319" s="17">
        <v>0.326740752056286</v>
      </c>
      <c r="BT319" s="17"/>
      <c r="BU319" s="17">
        <v>0.46734495761730899</v>
      </c>
      <c r="BV319" s="17">
        <v>0.34342078249360097</v>
      </c>
      <c r="BW319" s="17"/>
      <c r="BX319" s="17">
        <v>0.37732836948951698</v>
      </c>
      <c r="BY319" s="17">
        <v>0.36132017244442</v>
      </c>
      <c r="BZ319" s="17">
        <v>0.43625637073157397</v>
      </c>
      <c r="CA319" s="17">
        <v>0.41630416064936099</v>
      </c>
    </row>
    <row r="320" spans="2:79" x14ac:dyDescent="0.3">
      <c r="B320" t="s">
        <v>195</v>
      </c>
      <c r="C320" s="17">
        <v>0.221699257747804</v>
      </c>
      <c r="D320" s="17">
        <v>0.23906718853173001</v>
      </c>
      <c r="E320" s="17">
        <v>0.20394661253628901</v>
      </c>
      <c r="F320" s="17"/>
      <c r="G320" s="17">
        <v>0.19773006436670601</v>
      </c>
      <c r="H320" s="17">
        <v>0.139953050734026</v>
      </c>
      <c r="I320" s="17">
        <v>0.19540236141953801</v>
      </c>
      <c r="J320" s="17">
        <v>0.25525190383110602</v>
      </c>
      <c r="K320" s="17">
        <v>0.28694086868880903</v>
      </c>
      <c r="L320" s="17">
        <v>0.254303076934769</v>
      </c>
      <c r="M320" s="17"/>
      <c r="N320" s="17">
        <v>0.18893733313616301</v>
      </c>
      <c r="O320" s="17">
        <v>0.22194553510086801</v>
      </c>
      <c r="P320" s="17">
        <v>0.20924826113343101</v>
      </c>
      <c r="Q320" s="17">
        <v>0.263185839808178</v>
      </c>
      <c r="R320" s="17"/>
      <c r="S320" s="17">
        <v>0.177754147725116</v>
      </c>
      <c r="T320" s="17">
        <v>0.25062651478258902</v>
      </c>
      <c r="U320" s="17">
        <v>0.19524113703086299</v>
      </c>
      <c r="V320" s="17">
        <v>0.264315848248593</v>
      </c>
      <c r="W320" s="17">
        <v>0.21449538269797899</v>
      </c>
      <c r="X320" s="17">
        <v>0.22580428815345399</v>
      </c>
      <c r="Y320" s="17">
        <v>0.176886277394286</v>
      </c>
      <c r="Z320" s="17">
        <v>0.21568924330438</v>
      </c>
      <c r="AA320" s="17">
        <v>0.243624839936527</v>
      </c>
      <c r="AB320" s="17">
        <v>0.229940413080958</v>
      </c>
      <c r="AC320" s="17">
        <v>0.26053253156728301</v>
      </c>
      <c r="AD320" s="17">
        <v>0.20592004941040401</v>
      </c>
      <c r="AE320" s="17"/>
      <c r="AF320" s="17">
        <v>0.151338585775012</v>
      </c>
      <c r="AG320" s="17">
        <v>0.219226588960377</v>
      </c>
      <c r="AH320" s="17">
        <v>0.25052789869544501</v>
      </c>
      <c r="AI320" s="17">
        <v>0.28369058733478802</v>
      </c>
      <c r="AJ320" s="17">
        <v>0.23039337843458599</v>
      </c>
      <c r="AK320" s="17">
        <v>0.25551540759967301</v>
      </c>
      <c r="AL320" s="17"/>
      <c r="AM320" s="17">
        <v>0.25076769565949097</v>
      </c>
      <c r="AN320" s="17">
        <v>0.23116583796229001</v>
      </c>
      <c r="AO320" s="17">
        <v>0.20297370055159999</v>
      </c>
      <c r="AP320" s="17">
        <v>0.18665491025750899</v>
      </c>
      <c r="AQ320" s="17">
        <v>0.19053726041363001</v>
      </c>
      <c r="AR320" s="17"/>
      <c r="AS320" s="17">
        <v>0.21681585133119199</v>
      </c>
      <c r="AT320" s="17">
        <v>0.220837630143392</v>
      </c>
      <c r="AU320" s="17"/>
      <c r="AV320" s="17">
        <v>0.218069299631132</v>
      </c>
      <c r="AW320" s="17">
        <v>0.20575633744410199</v>
      </c>
      <c r="AX320" s="17"/>
      <c r="AY320" s="17">
        <v>0.21471342170489499</v>
      </c>
      <c r="AZ320" s="17">
        <v>0.22579870336439301</v>
      </c>
      <c r="BA320" s="17">
        <v>0.22217154649420601</v>
      </c>
      <c r="BB320" s="17"/>
      <c r="BC320" s="17">
        <v>0.22982501969192901</v>
      </c>
      <c r="BD320" s="17">
        <v>0.21796823433387999</v>
      </c>
      <c r="BE320" s="17">
        <v>0.204353272030629</v>
      </c>
      <c r="BF320" s="17"/>
      <c r="BG320" s="17">
        <v>0.188012004503084</v>
      </c>
      <c r="BH320" s="17">
        <v>0.236565313975519</v>
      </c>
      <c r="BI320" s="17"/>
      <c r="BJ320" s="17">
        <v>0.18440686922574401</v>
      </c>
      <c r="BK320" s="17">
        <v>0.23459362944249601</v>
      </c>
      <c r="BL320" s="17"/>
      <c r="BM320" s="17">
        <v>0.20496674494856101</v>
      </c>
      <c r="BN320" s="17">
        <v>0.21767911742776999</v>
      </c>
      <c r="BO320" s="17">
        <v>0.13982128413529599</v>
      </c>
      <c r="BP320" s="17">
        <v>0.20854435763767801</v>
      </c>
      <c r="BQ320" s="17">
        <v>0.22543548120311799</v>
      </c>
      <c r="BR320" s="17">
        <v>0.26160788843661997</v>
      </c>
      <c r="BS320" s="17">
        <v>0.28436176127534502</v>
      </c>
      <c r="BT320" s="17"/>
      <c r="BU320" s="17">
        <v>0.17722919708749199</v>
      </c>
      <c r="BV320" s="17">
        <v>0.206534851555981</v>
      </c>
      <c r="BW320" s="17"/>
      <c r="BX320" s="17">
        <v>0.224659295468637</v>
      </c>
      <c r="BY320" s="17">
        <v>0.250302160353433</v>
      </c>
      <c r="BZ320" s="17">
        <v>0.202686330209674</v>
      </c>
      <c r="CA320" s="17">
        <v>0.225600787073794</v>
      </c>
    </row>
    <row r="321" spans="2:79" x14ac:dyDescent="0.3">
      <c r="B321" t="s">
        <v>196</v>
      </c>
      <c r="C321" s="17">
        <v>7.0706059794660603E-2</v>
      </c>
      <c r="D321" s="17">
        <v>7.8801488951803195E-2</v>
      </c>
      <c r="E321" s="17">
        <v>6.3157971318944406E-2</v>
      </c>
      <c r="F321" s="17"/>
      <c r="G321" s="17">
        <v>4.46726758704937E-2</v>
      </c>
      <c r="H321" s="17">
        <v>3.14744190053333E-2</v>
      </c>
      <c r="I321" s="17">
        <v>6.8142070803390201E-2</v>
      </c>
      <c r="J321" s="17">
        <v>7.2938126772815401E-2</v>
      </c>
      <c r="K321" s="17">
        <v>0.11056280966144701</v>
      </c>
      <c r="L321" s="17">
        <v>9.3322637357194996E-2</v>
      </c>
      <c r="M321" s="17"/>
      <c r="N321" s="17">
        <v>5.1137794103739601E-2</v>
      </c>
      <c r="O321" s="17">
        <v>7.6565315127503905E-2</v>
      </c>
      <c r="P321" s="17">
        <v>8.5384991652457706E-2</v>
      </c>
      <c r="Q321" s="17">
        <v>7.3126978786057201E-2</v>
      </c>
      <c r="R321" s="17"/>
      <c r="S321" s="17">
        <v>6.0080617304512002E-2</v>
      </c>
      <c r="T321" s="17">
        <v>5.12717303097577E-2</v>
      </c>
      <c r="U321" s="17">
        <v>8.1464120497212703E-2</v>
      </c>
      <c r="V321" s="17">
        <v>9.29681080818619E-2</v>
      </c>
      <c r="W321" s="17">
        <v>6.5140052813952298E-2</v>
      </c>
      <c r="X321" s="17">
        <v>6.5277445519873703E-2</v>
      </c>
      <c r="Y321" s="17">
        <v>0.123123028546091</v>
      </c>
      <c r="Z321" s="17">
        <v>5.4453485141379501E-2</v>
      </c>
      <c r="AA321" s="17">
        <v>5.1916767435984203E-2</v>
      </c>
      <c r="AB321" s="17">
        <v>5.8245604429607002E-2</v>
      </c>
      <c r="AC321" s="17">
        <v>8.6227772297952504E-2</v>
      </c>
      <c r="AD321" s="17">
        <v>0.100115117033787</v>
      </c>
      <c r="AE321" s="17"/>
      <c r="AF321" s="17">
        <v>5.6713391833391601E-2</v>
      </c>
      <c r="AG321" s="17">
        <v>7.2776300779880704E-2</v>
      </c>
      <c r="AH321" s="17">
        <v>8.12749974363427E-2</v>
      </c>
      <c r="AI321" s="17">
        <v>6.2578861885977194E-2</v>
      </c>
      <c r="AJ321" s="17">
        <v>0.10863394233071701</v>
      </c>
      <c r="AK321" s="17">
        <v>4.8986267044649701E-2</v>
      </c>
      <c r="AL321" s="17"/>
      <c r="AM321" s="17">
        <v>0.111348166189009</v>
      </c>
      <c r="AN321" s="17">
        <v>6.1062435401340397E-2</v>
      </c>
      <c r="AO321" s="17">
        <v>5.0651514207866899E-2</v>
      </c>
      <c r="AP321" s="17">
        <v>3.8832323987435198E-2</v>
      </c>
      <c r="AQ321" s="17">
        <v>1.49787493751714E-2</v>
      </c>
      <c r="AR321" s="17"/>
      <c r="AS321" s="17">
        <v>5.1186719420108398E-2</v>
      </c>
      <c r="AT321" s="17">
        <v>0.1151709669054</v>
      </c>
      <c r="AU321" s="17"/>
      <c r="AV321" s="17">
        <v>5.7344642619444802E-2</v>
      </c>
      <c r="AW321" s="17">
        <v>9.2060366517907902E-2</v>
      </c>
      <c r="AX321" s="17"/>
      <c r="AY321" s="17">
        <v>5.3858936264343502E-2</v>
      </c>
      <c r="AZ321" s="17">
        <v>6.9183136586211599E-2</v>
      </c>
      <c r="BA321" s="17">
        <v>0.13506988633678599</v>
      </c>
      <c r="BB321" s="17"/>
      <c r="BC321" s="17">
        <v>5.9031066761890398E-2</v>
      </c>
      <c r="BD321" s="17">
        <v>7.5443868869370601E-2</v>
      </c>
      <c r="BE321" s="17">
        <v>9.9217183916581297E-2</v>
      </c>
      <c r="BF321" s="17"/>
      <c r="BG321" s="17">
        <v>9.1971193957940706E-2</v>
      </c>
      <c r="BH321" s="17">
        <v>6.1758647663324E-2</v>
      </c>
      <c r="BI321" s="17"/>
      <c r="BJ321" s="17">
        <v>4.8905368396195498E-2</v>
      </c>
      <c r="BK321" s="17">
        <v>7.87555373033932E-2</v>
      </c>
      <c r="BL321" s="17"/>
      <c r="BM321" s="17">
        <v>7.2726263368174504E-2</v>
      </c>
      <c r="BN321" s="17">
        <v>5.2440776061827198E-2</v>
      </c>
      <c r="BO321" s="17">
        <v>4.0732881202922802E-2</v>
      </c>
      <c r="BP321" s="17">
        <v>0.114375134694501</v>
      </c>
      <c r="BQ321" s="17">
        <v>9.9514143298790898E-3</v>
      </c>
      <c r="BR321" s="17">
        <v>9.0381022056897006E-2</v>
      </c>
      <c r="BS321" s="17">
        <v>7.1476076153431906E-2</v>
      </c>
      <c r="BT321" s="17"/>
      <c r="BU321" s="17">
        <v>8.3172141231928898E-2</v>
      </c>
      <c r="BV321" s="17">
        <v>5.6279225472790399E-2</v>
      </c>
      <c r="BW321" s="17"/>
      <c r="BX321" s="17">
        <v>7.3255111335464002E-2</v>
      </c>
      <c r="BY321" s="17">
        <v>9.2785671634617095E-2</v>
      </c>
      <c r="BZ321" s="17">
        <v>3.6836904684353799E-2</v>
      </c>
      <c r="CA321" s="17">
        <v>6.05281938759753E-2</v>
      </c>
    </row>
    <row r="322" spans="2:79" x14ac:dyDescent="0.3">
      <c r="B322" t="s">
        <v>101</v>
      </c>
      <c r="C322" s="17">
        <v>5.5275542002380301E-2</v>
      </c>
      <c r="D322" s="17">
        <v>4.15169584871104E-2</v>
      </c>
      <c r="E322" s="17">
        <v>6.8967883937265897E-2</v>
      </c>
      <c r="F322" s="17"/>
      <c r="G322" s="17">
        <v>3.5365358369041297E-2</v>
      </c>
      <c r="H322" s="17">
        <v>6.4620927075592804E-2</v>
      </c>
      <c r="I322" s="17">
        <v>4.8307362415893798E-2</v>
      </c>
      <c r="J322" s="17">
        <v>7.4004615238752902E-2</v>
      </c>
      <c r="K322" s="17">
        <v>5.9143078826295201E-2</v>
      </c>
      <c r="L322" s="17">
        <v>4.8832556165709501E-2</v>
      </c>
      <c r="M322" s="17"/>
      <c r="N322" s="17">
        <v>2.84718721962769E-2</v>
      </c>
      <c r="O322" s="17">
        <v>3.8841362633221799E-2</v>
      </c>
      <c r="P322" s="17">
        <v>4.7406537155802002E-2</v>
      </c>
      <c r="Q322" s="17">
        <v>0.10979431521633699</v>
      </c>
      <c r="R322" s="17"/>
      <c r="S322" s="17">
        <v>4.8177501059894497E-2</v>
      </c>
      <c r="T322" s="17">
        <v>4.2950973437175598E-2</v>
      </c>
      <c r="U322" s="17">
        <v>5.5733503067841798E-2</v>
      </c>
      <c r="V322" s="17">
        <v>5.2248099183382003E-2</v>
      </c>
      <c r="W322" s="17">
        <v>4.22256318438528E-2</v>
      </c>
      <c r="X322" s="17">
        <v>0.10139412362804</v>
      </c>
      <c r="Y322" s="17">
        <v>6.3407010515291795E-2</v>
      </c>
      <c r="Z322" s="17">
        <v>5.4840691540825298E-2</v>
      </c>
      <c r="AA322" s="17">
        <v>5.09383836599075E-2</v>
      </c>
      <c r="AB322" s="17">
        <v>6.7391411015913602E-2</v>
      </c>
      <c r="AC322" s="17">
        <v>4.2939908787726203E-2</v>
      </c>
      <c r="AD322" s="17">
        <v>2.0522428690446098E-2</v>
      </c>
      <c r="AE322" s="17"/>
      <c r="AF322" s="17">
        <v>3.96300209164916E-2</v>
      </c>
      <c r="AG322" s="17">
        <v>6.8890922735559398E-2</v>
      </c>
      <c r="AH322" s="17">
        <v>5.9368425959815001E-2</v>
      </c>
      <c r="AI322" s="17">
        <v>4.0666358827033303E-2</v>
      </c>
      <c r="AJ322" s="17">
        <v>7.5717181039068202E-2</v>
      </c>
      <c r="AK322" s="17">
        <v>5.5462277762905597E-2</v>
      </c>
      <c r="AL322" s="17"/>
      <c r="AM322" s="17">
        <v>7.1601424371337805E-2</v>
      </c>
      <c r="AN322" s="17">
        <v>7.0377638836482598E-2</v>
      </c>
      <c r="AO322" s="17">
        <v>3.7996644500142E-2</v>
      </c>
      <c r="AP322" s="17">
        <v>1.2345234201763399E-2</v>
      </c>
      <c r="AQ322" s="17">
        <v>4.19522805191999E-2</v>
      </c>
      <c r="AR322" s="17"/>
      <c r="AS322" s="17">
        <v>4.5244768164328701E-2</v>
      </c>
      <c r="AT322" s="17">
        <v>6.67818121999805E-2</v>
      </c>
      <c r="AU322" s="17"/>
      <c r="AV322" s="17">
        <v>4.5547363698420301E-2</v>
      </c>
      <c r="AW322" s="17">
        <v>7.2057105368647401E-2</v>
      </c>
      <c r="AX322" s="17"/>
      <c r="AY322" s="17">
        <v>7.4573925645565101E-2</v>
      </c>
      <c r="AZ322" s="17">
        <v>4.5978172884878599E-2</v>
      </c>
      <c r="BA322" s="17">
        <v>6.0804512668427201E-2</v>
      </c>
      <c r="BB322" s="17"/>
      <c r="BC322" s="17">
        <v>6.4759383326121897E-2</v>
      </c>
      <c r="BD322" s="17">
        <v>4.13623272932446E-2</v>
      </c>
      <c r="BE322" s="17">
        <v>4.6043167483636703E-2</v>
      </c>
      <c r="BF322" s="17"/>
      <c r="BG322" s="17">
        <v>7.1761587561428697E-2</v>
      </c>
      <c r="BH322" s="17">
        <v>4.3618003245804497E-2</v>
      </c>
      <c r="BI322" s="17"/>
      <c r="BJ322" s="17">
        <v>3.0789845826688301E-2</v>
      </c>
      <c r="BK322" s="17">
        <v>6.05273588834183E-2</v>
      </c>
      <c r="BL322" s="17"/>
      <c r="BM322" s="17">
        <v>3.6331464398313203E-2</v>
      </c>
      <c r="BN322" s="17">
        <v>7.7217519401340695E-2</v>
      </c>
      <c r="BO322" s="17">
        <v>5.9839386734529501E-2</v>
      </c>
      <c r="BP322" s="17">
        <v>9.0994228034043501E-2</v>
      </c>
      <c r="BQ322" s="17">
        <v>3.2066659110359198E-2</v>
      </c>
      <c r="BR322" s="17">
        <v>5.2105397889613103E-2</v>
      </c>
      <c r="BS322" s="17">
        <v>0.12739202540463401</v>
      </c>
      <c r="BT322" s="17"/>
      <c r="BU322" s="17">
        <v>1.2677260952735501E-2</v>
      </c>
      <c r="BV322" s="17">
        <v>2.47201334594866E-2</v>
      </c>
      <c r="BW322" s="17"/>
      <c r="BX322" s="17">
        <v>5.4208385460991999E-2</v>
      </c>
      <c r="BY322" s="17">
        <v>3.3321640143961197E-2</v>
      </c>
      <c r="BZ322" s="17">
        <v>3.5909993688301403E-2</v>
      </c>
      <c r="CA322" s="17">
        <v>3.6469817102131E-2</v>
      </c>
    </row>
    <row r="323" spans="2:79" x14ac:dyDescent="0.3">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row>
    <row r="324" spans="2:79" x14ac:dyDescent="0.3">
      <c r="B324" s="6" t="s">
        <v>239</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row>
    <row r="325" spans="2:79" x14ac:dyDescent="0.3">
      <c r="B325" s="24" t="s">
        <v>98</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row>
    <row r="326" spans="2:79" x14ac:dyDescent="0.3">
      <c r="B326" t="s">
        <v>234</v>
      </c>
      <c r="C326" s="17">
        <v>0.51869429899713604</v>
      </c>
      <c r="D326" s="17">
        <v>0.48003980111177502</v>
      </c>
      <c r="E326" s="17">
        <v>0.55593141967215598</v>
      </c>
      <c r="F326" s="17"/>
      <c r="G326" s="17">
        <v>0.60772782883489695</v>
      </c>
      <c r="H326" s="17">
        <v>0.560930998890527</v>
      </c>
      <c r="I326" s="17">
        <v>0.55421029050211701</v>
      </c>
      <c r="J326" s="17">
        <v>0.44714844983857999</v>
      </c>
      <c r="K326" s="17">
        <v>0.46586215387376501</v>
      </c>
      <c r="L326" s="17">
        <v>0.48983623886476202</v>
      </c>
      <c r="M326" s="17"/>
      <c r="N326" s="17">
        <v>0.57847144067103995</v>
      </c>
      <c r="O326" s="17">
        <v>0.50132459032891397</v>
      </c>
      <c r="P326" s="17">
        <v>0.50003721269976198</v>
      </c>
      <c r="Q326" s="17">
        <v>0.49241166989468999</v>
      </c>
      <c r="R326" s="17"/>
      <c r="S326" s="17">
        <v>0.55901767403401403</v>
      </c>
      <c r="T326" s="17">
        <v>0.55103300915644604</v>
      </c>
      <c r="U326" s="17">
        <v>0.56078291105643896</v>
      </c>
      <c r="V326" s="17">
        <v>0.46274043390748498</v>
      </c>
      <c r="W326" s="17">
        <v>0.49974515908103001</v>
      </c>
      <c r="X326" s="17">
        <v>0.456623115465845</v>
      </c>
      <c r="Y326" s="17">
        <v>0.49060512609573198</v>
      </c>
      <c r="Z326" s="17">
        <v>0.50959286246255897</v>
      </c>
      <c r="AA326" s="17">
        <v>0.56115830397223099</v>
      </c>
      <c r="AB326" s="17">
        <v>0.47518156166669501</v>
      </c>
      <c r="AC326" s="17">
        <v>0.52914850141736403</v>
      </c>
      <c r="AD326" s="17">
        <v>0.52159544478627695</v>
      </c>
      <c r="AE326" s="17"/>
      <c r="AF326" s="17">
        <v>0.59170435970969304</v>
      </c>
      <c r="AG326" s="17">
        <v>0.507263943116121</v>
      </c>
      <c r="AH326" s="17">
        <v>0.47578959907943902</v>
      </c>
      <c r="AI326" s="17">
        <v>0.46816542342988998</v>
      </c>
      <c r="AJ326" s="17">
        <v>0.49018462445362798</v>
      </c>
      <c r="AK326" s="17">
        <v>0.57857582863140899</v>
      </c>
      <c r="AL326" s="17"/>
      <c r="AM326" s="17">
        <v>0.45974447573710298</v>
      </c>
      <c r="AN326" s="17">
        <v>0.52839487885687997</v>
      </c>
      <c r="AO326" s="17">
        <v>0.56341228528402698</v>
      </c>
      <c r="AP326" s="17">
        <v>0.58011462525630297</v>
      </c>
      <c r="AQ326" s="17">
        <v>0.67512279221218696</v>
      </c>
      <c r="AR326" s="17"/>
      <c r="AS326" s="17">
        <v>0.54443232529267005</v>
      </c>
      <c r="AT326" s="17">
        <v>0.51895443056990798</v>
      </c>
      <c r="AU326" s="17"/>
      <c r="AV326" s="17">
        <v>0.53482252352166204</v>
      </c>
      <c r="AW326" s="17">
        <v>0.523466182590416</v>
      </c>
      <c r="AX326" s="17"/>
      <c r="AY326" s="17">
        <v>0.555380836485875</v>
      </c>
      <c r="AZ326" s="17">
        <v>0.51055439038772499</v>
      </c>
      <c r="BA326" s="17">
        <v>0.43431232619770799</v>
      </c>
      <c r="BB326" s="17"/>
      <c r="BC326" s="17">
        <v>0.52243848172735596</v>
      </c>
      <c r="BD326" s="17">
        <v>0.47653205925714398</v>
      </c>
      <c r="BE326" s="17">
        <v>0.54778424434981698</v>
      </c>
      <c r="BF326" s="17"/>
      <c r="BG326" s="17">
        <v>0.53944442036807905</v>
      </c>
      <c r="BH326" s="17">
        <v>0.51551025125910099</v>
      </c>
      <c r="BI326" s="17"/>
      <c r="BJ326" s="17">
        <v>0.56739869392456599</v>
      </c>
      <c r="BK326" s="17">
        <v>0.50673193583678999</v>
      </c>
      <c r="BL326" s="17"/>
      <c r="BM326" s="17">
        <v>0.52781082600929596</v>
      </c>
      <c r="BN326" s="17">
        <v>0.53789797068466905</v>
      </c>
      <c r="BO326" s="17">
        <v>0.50833413560093399</v>
      </c>
      <c r="BP326" s="17">
        <v>0.55340985002545695</v>
      </c>
      <c r="BQ326" s="17">
        <v>0.62181743295359404</v>
      </c>
      <c r="BR326" s="17">
        <v>0.47652552188393299</v>
      </c>
      <c r="BS326" s="17">
        <v>0.462891168682105</v>
      </c>
      <c r="BT326" s="17"/>
      <c r="BU326" s="17">
        <v>0.548639708313998</v>
      </c>
      <c r="BV326" s="17">
        <v>0.53273999587487897</v>
      </c>
      <c r="BW326" s="17"/>
      <c r="BX326" s="17">
        <v>0.56490871031772405</v>
      </c>
      <c r="BY326" s="17">
        <v>0.48488751385517298</v>
      </c>
      <c r="BZ326" s="17">
        <v>0.54905360292162997</v>
      </c>
      <c r="CA326" s="17">
        <v>0.48890617024087302</v>
      </c>
    </row>
    <row r="327" spans="2:79" x14ac:dyDescent="0.3">
      <c r="B327" t="s">
        <v>194</v>
      </c>
      <c r="C327" s="17">
        <v>0.32455661985227202</v>
      </c>
      <c r="D327" s="17">
        <v>0.33330103170856401</v>
      </c>
      <c r="E327" s="17">
        <v>0.31661947598371099</v>
      </c>
      <c r="F327" s="17"/>
      <c r="G327" s="17">
        <v>0.23937509669689799</v>
      </c>
      <c r="H327" s="17">
        <v>0.28794723732240501</v>
      </c>
      <c r="I327" s="17">
        <v>0.28600188097644702</v>
      </c>
      <c r="J327" s="17">
        <v>0.39696508228617</v>
      </c>
      <c r="K327" s="17">
        <v>0.33900318295311199</v>
      </c>
      <c r="L327" s="17">
        <v>0.37381830893830298</v>
      </c>
      <c r="M327" s="17"/>
      <c r="N327" s="17">
        <v>0.30247781379011301</v>
      </c>
      <c r="O327" s="17">
        <v>0.35394110245551602</v>
      </c>
      <c r="P327" s="17">
        <v>0.322633173309406</v>
      </c>
      <c r="Q327" s="17">
        <v>0.31638087849426799</v>
      </c>
      <c r="R327" s="17"/>
      <c r="S327" s="17">
        <v>0.28446912195470198</v>
      </c>
      <c r="T327" s="17">
        <v>0.32077571790012399</v>
      </c>
      <c r="U327" s="17">
        <v>0.28447480328361402</v>
      </c>
      <c r="V327" s="17">
        <v>0.340189492686855</v>
      </c>
      <c r="W327" s="17">
        <v>0.37971094059164001</v>
      </c>
      <c r="X327" s="17">
        <v>0.37201138979200699</v>
      </c>
      <c r="Y327" s="17">
        <v>0.33915027182296598</v>
      </c>
      <c r="Z327" s="17">
        <v>0.33853344399539598</v>
      </c>
      <c r="AA327" s="17">
        <v>0.27399968753527398</v>
      </c>
      <c r="AB327" s="17">
        <v>0.33721015652633501</v>
      </c>
      <c r="AC327" s="17">
        <v>0.31946741054588801</v>
      </c>
      <c r="AD327" s="17">
        <v>0.41519017757382498</v>
      </c>
      <c r="AE327" s="17"/>
      <c r="AF327" s="17">
        <v>0.26776496405070999</v>
      </c>
      <c r="AG327" s="17">
        <v>0.34495256311696298</v>
      </c>
      <c r="AH327" s="17">
        <v>0.37342786501283198</v>
      </c>
      <c r="AI327" s="17">
        <v>0.35141016122060098</v>
      </c>
      <c r="AJ327" s="17">
        <v>0.32160838062282598</v>
      </c>
      <c r="AK327" s="17">
        <v>0.27176577357848902</v>
      </c>
      <c r="AL327" s="17"/>
      <c r="AM327" s="17">
        <v>0.36250888948468102</v>
      </c>
      <c r="AN327" s="17">
        <v>0.300944722317317</v>
      </c>
      <c r="AO327" s="17">
        <v>0.30982953747771202</v>
      </c>
      <c r="AP327" s="17">
        <v>0.33029598976622898</v>
      </c>
      <c r="AQ327" s="17">
        <v>0.16702196422385701</v>
      </c>
      <c r="AR327" s="17"/>
      <c r="AS327" s="17">
        <v>0.32417075478296598</v>
      </c>
      <c r="AT327" s="17">
        <v>0.28745556103625203</v>
      </c>
      <c r="AU327" s="17"/>
      <c r="AV327" s="17">
        <v>0.32699870858587099</v>
      </c>
      <c r="AW327" s="17">
        <v>0.31911177492211501</v>
      </c>
      <c r="AX327" s="17"/>
      <c r="AY327" s="17">
        <v>0.29805823324643999</v>
      </c>
      <c r="AZ327" s="17">
        <v>0.33453585327232299</v>
      </c>
      <c r="BA327" s="17">
        <v>0.35930444846646398</v>
      </c>
      <c r="BB327" s="17"/>
      <c r="BC327" s="17">
        <v>0.33016625708962299</v>
      </c>
      <c r="BD327" s="17">
        <v>0.35943768980319801</v>
      </c>
      <c r="BE327" s="17">
        <v>0.27741049195090101</v>
      </c>
      <c r="BF327" s="17"/>
      <c r="BG327" s="17">
        <v>0.31540626700934599</v>
      </c>
      <c r="BH327" s="17">
        <v>0.33161452418442</v>
      </c>
      <c r="BI327" s="17"/>
      <c r="BJ327" s="17">
        <v>0.30510447797391899</v>
      </c>
      <c r="BK327" s="17">
        <v>0.33247040436265402</v>
      </c>
      <c r="BL327" s="17"/>
      <c r="BM327" s="17">
        <v>0.31437171581488299</v>
      </c>
      <c r="BN327" s="17">
        <v>0.33331976495900301</v>
      </c>
      <c r="BO327" s="17">
        <v>0.26241391989893298</v>
      </c>
      <c r="BP327" s="17">
        <v>0.26549591235363201</v>
      </c>
      <c r="BQ327" s="17">
        <v>0.225882228266547</v>
      </c>
      <c r="BR327" s="17">
        <v>0.38635504531274401</v>
      </c>
      <c r="BS327" s="17">
        <v>0.33627015758155998</v>
      </c>
      <c r="BT327" s="17"/>
      <c r="BU327" s="17">
        <v>0.30503853583858198</v>
      </c>
      <c r="BV327" s="17">
        <v>0.290874512940963</v>
      </c>
      <c r="BW327" s="17"/>
      <c r="BX327" s="17">
        <v>0.26656767404690901</v>
      </c>
      <c r="BY327" s="17">
        <v>0.34431758298777199</v>
      </c>
      <c r="BZ327" s="17">
        <v>0.31504080824726599</v>
      </c>
      <c r="CA327" s="17">
        <v>0.36325175598500697</v>
      </c>
    </row>
    <row r="328" spans="2:79" x14ac:dyDescent="0.3">
      <c r="B328" t="s">
        <v>195</v>
      </c>
      <c r="C328" s="17">
        <v>0.106040200893063</v>
      </c>
      <c r="D328" s="17">
        <v>0.138688077189041</v>
      </c>
      <c r="E328" s="17">
        <v>7.3820060692575601E-2</v>
      </c>
      <c r="F328" s="17"/>
      <c r="G328" s="17">
        <v>0.103504971261731</v>
      </c>
      <c r="H328" s="17">
        <v>8.94689444554011E-2</v>
      </c>
      <c r="I328" s="17">
        <v>0.11432903977817099</v>
      </c>
      <c r="J328" s="17">
        <v>0.106066806423805</v>
      </c>
      <c r="K328" s="17">
        <v>0.14095293316226301</v>
      </c>
      <c r="L328" s="17">
        <v>9.0986338503324798E-2</v>
      </c>
      <c r="M328" s="17"/>
      <c r="N328" s="17">
        <v>9.9321801342208804E-2</v>
      </c>
      <c r="O328" s="17">
        <v>9.3916238591617393E-2</v>
      </c>
      <c r="P328" s="17">
        <v>0.13024698567791301</v>
      </c>
      <c r="Q328" s="17">
        <v>0.102535914636207</v>
      </c>
      <c r="R328" s="17"/>
      <c r="S328" s="17">
        <v>0.103866318577418</v>
      </c>
      <c r="T328" s="17">
        <v>9.7286933636434106E-2</v>
      </c>
      <c r="U328" s="17">
        <v>9.5589112041493604E-2</v>
      </c>
      <c r="V328" s="17">
        <v>0.14982322664900899</v>
      </c>
      <c r="W328" s="17">
        <v>6.7201982955534798E-2</v>
      </c>
      <c r="X328" s="17">
        <v>9.7439440681001396E-2</v>
      </c>
      <c r="Y328" s="17">
        <v>0.118521320322327</v>
      </c>
      <c r="Z328" s="17">
        <v>0.118723237285099</v>
      </c>
      <c r="AA328" s="17">
        <v>0.118453081465325</v>
      </c>
      <c r="AB328" s="17">
        <v>0.13956946230700701</v>
      </c>
      <c r="AC328" s="17">
        <v>7.4314000671707001E-2</v>
      </c>
      <c r="AD328" s="17">
        <v>2.3594014293890599E-2</v>
      </c>
      <c r="AE328" s="17"/>
      <c r="AF328" s="17">
        <v>9.8164336460101198E-2</v>
      </c>
      <c r="AG328" s="17">
        <v>9.8983622221130593E-2</v>
      </c>
      <c r="AH328" s="17">
        <v>0.11179254455080399</v>
      </c>
      <c r="AI328" s="17">
        <v>0.13161569558999101</v>
      </c>
      <c r="AJ328" s="17">
        <v>0.106792156837901</v>
      </c>
      <c r="AK328" s="17">
        <v>7.5940582158177297E-2</v>
      </c>
      <c r="AL328" s="17"/>
      <c r="AM328" s="17">
        <v>0.120222090984346</v>
      </c>
      <c r="AN328" s="17">
        <v>0.119461860889054</v>
      </c>
      <c r="AO328" s="17">
        <v>8.6565734397369004E-2</v>
      </c>
      <c r="AP328" s="17">
        <v>8.0731178367262499E-2</v>
      </c>
      <c r="AQ328" s="17">
        <v>0.10641859228987199</v>
      </c>
      <c r="AR328" s="17"/>
      <c r="AS328" s="17">
        <v>9.4811938838725796E-2</v>
      </c>
      <c r="AT328" s="17">
        <v>0.107270407462853</v>
      </c>
      <c r="AU328" s="17"/>
      <c r="AV328" s="17">
        <v>9.9055071849714002E-2</v>
      </c>
      <c r="AW328" s="17">
        <v>0.113504985831343</v>
      </c>
      <c r="AX328" s="17"/>
      <c r="AY328" s="17">
        <v>8.7659941742121494E-2</v>
      </c>
      <c r="AZ328" s="17">
        <v>0.108933996968213</v>
      </c>
      <c r="BA328" s="17">
        <v>0.14895120612176299</v>
      </c>
      <c r="BB328" s="17"/>
      <c r="BC328" s="17">
        <v>9.9074497513697707E-2</v>
      </c>
      <c r="BD328" s="17">
        <v>0.106762036469983</v>
      </c>
      <c r="BE328" s="17">
        <v>0.12284782647629799</v>
      </c>
      <c r="BF328" s="17"/>
      <c r="BG328" s="17">
        <v>8.6073798783650804E-2</v>
      </c>
      <c r="BH328" s="17">
        <v>0.112918150332992</v>
      </c>
      <c r="BI328" s="17"/>
      <c r="BJ328" s="17">
        <v>8.9709407277012501E-2</v>
      </c>
      <c r="BK328" s="17">
        <v>0.109110778474775</v>
      </c>
      <c r="BL328" s="17"/>
      <c r="BM328" s="17">
        <v>0.113153847538917</v>
      </c>
      <c r="BN328" s="17">
        <v>8.0590224988818196E-2</v>
      </c>
      <c r="BO328" s="17">
        <v>0.119148643576408</v>
      </c>
      <c r="BP328" s="17">
        <v>0.119243405253115</v>
      </c>
      <c r="BQ328" s="17">
        <v>0.13062007158167199</v>
      </c>
      <c r="BR328" s="17">
        <v>9.6301229933952501E-2</v>
      </c>
      <c r="BS328" s="17">
        <v>0.105481179465681</v>
      </c>
      <c r="BT328" s="17"/>
      <c r="BU328" s="17">
        <v>0.11398597794488199</v>
      </c>
      <c r="BV328" s="17">
        <v>0.13385378046537499</v>
      </c>
      <c r="BW328" s="17"/>
      <c r="BX328" s="17">
        <v>0.10378906980461999</v>
      </c>
      <c r="BY328" s="17">
        <v>0.137978969394835</v>
      </c>
      <c r="BZ328" s="17">
        <v>9.91310971038388E-2</v>
      </c>
      <c r="CA328" s="17">
        <v>0.116057701201735</v>
      </c>
    </row>
    <row r="329" spans="2:79" x14ac:dyDescent="0.3">
      <c r="B329" t="s">
        <v>196</v>
      </c>
      <c r="C329" s="17">
        <v>2.0549775038613102E-2</v>
      </c>
      <c r="D329" s="17">
        <v>2.1019139935656399E-2</v>
      </c>
      <c r="E329" s="17">
        <v>2.0193155553554502E-2</v>
      </c>
      <c r="F329" s="17"/>
      <c r="G329" s="17">
        <v>2.04027909654057E-2</v>
      </c>
      <c r="H329" s="17">
        <v>3.0364031313452E-2</v>
      </c>
      <c r="I329" s="17">
        <v>1.6437151037670801E-2</v>
      </c>
      <c r="J329" s="17">
        <v>2.2317572330911101E-2</v>
      </c>
      <c r="K329" s="17">
        <v>1.07144894026912E-2</v>
      </c>
      <c r="L329" s="17">
        <v>2.11975168343413E-2</v>
      </c>
      <c r="M329" s="17"/>
      <c r="N329" s="17">
        <v>9.5550783000330694E-3</v>
      </c>
      <c r="O329" s="17">
        <v>2.11960899779348E-2</v>
      </c>
      <c r="P329" s="17">
        <v>2.2972349434599498E-2</v>
      </c>
      <c r="Q329" s="17">
        <v>3.0198854756627699E-2</v>
      </c>
      <c r="R329" s="17"/>
      <c r="S329" s="17">
        <v>2.41652732086249E-2</v>
      </c>
      <c r="T329" s="17">
        <v>1.3496427344648201E-2</v>
      </c>
      <c r="U329" s="17">
        <v>2.2410066570402499E-2</v>
      </c>
      <c r="V329" s="17">
        <v>1.5142484625911799E-2</v>
      </c>
      <c r="W329" s="17">
        <v>4.5773386363602397E-2</v>
      </c>
      <c r="X329" s="17">
        <v>2.2882244066720299E-2</v>
      </c>
      <c r="Y329" s="17">
        <v>1.7898379920116E-2</v>
      </c>
      <c r="Z329" s="17">
        <v>1.06122539046479E-2</v>
      </c>
      <c r="AA329" s="17">
        <v>2.5681209508557699E-2</v>
      </c>
      <c r="AB329" s="17">
        <v>1.2165439703440001E-2</v>
      </c>
      <c r="AC329" s="17">
        <v>1.22075562534033E-2</v>
      </c>
      <c r="AD329" s="17">
        <v>2.01097532066958E-2</v>
      </c>
      <c r="AE329" s="17"/>
      <c r="AF329" s="17">
        <v>1.7396925908919902E-2</v>
      </c>
      <c r="AG329" s="17">
        <v>1.3720164139900499E-2</v>
      </c>
      <c r="AH329" s="17">
        <v>2.5094884520158501E-2</v>
      </c>
      <c r="AI329" s="17">
        <v>2.3946381814848899E-2</v>
      </c>
      <c r="AJ329" s="17">
        <v>2.5865235454447699E-2</v>
      </c>
      <c r="AK329" s="17">
        <v>3.6337454292787903E-2</v>
      </c>
      <c r="AL329" s="17"/>
      <c r="AM329" s="17">
        <v>2.3512749213604099E-2</v>
      </c>
      <c r="AN329" s="17">
        <v>1.4186438913663E-2</v>
      </c>
      <c r="AO329" s="17">
        <v>1.36904818719095E-2</v>
      </c>
      <c r="AP329" s="17">
        <v>4.4396832775797602E-3</v>
      </c>
      <c r="AQ329" s="17">
        <v>2.24400026845172E-2</v>
      </c>
      <c r="AR329" s="17"/>
      <c r="AS329" s="17">
        <v>1.58905256961317E-2</v>
      </c>
      <c r="AT329" s="17">
        <v>3.9184336055612598E-2</v>
      </c>
      <c r="AU329" s="17"/>
      <c r="AV329" s="17">
        <v>1.4361949188832801E-2</v>
      </c>
      <c r="AW329" s="17">
        <v>1.2684298147693E-2</v>
      </c>
      <c r="AX329" s="17"/>
      <c r="AY329" s="17">
        <v>2.2025908716656498E-2</v>
      </c>
      <c r="AZ329" s="17">
        <v>1.9514442098240301E-2</v>
      </c>
      <c r="BA329" s="17">
        <v>2.5018866623503201E-2</v>
      </c>
      <c r="BB329" s="17"/>
      <c r="BC329" s="17">
        <v>1.6085923735647201E-2</v>
      </c>
      <c r="BD329" s="17">
        <v>3.3025416938210199E-2</v>
      </c>
      <c r="BE329" s="17">
        <v>2.0295298553845299E-2</v>
      </c>
      <c r="BF329" s="17"/>
      <c r="BG329" s="17">
        <v>1.92973112302448E-2</v>
      </c>
      <c r="BH329" s="17">
        <v>1.8058280434508699E-2</v>
      </c>
      <c r="BI329" s="17"/>
      <c r="BJ329" s="17">
        <v>1.48405757741967E-2</v>
      </c>
      <c r="BK329" s="17">
        <v>2.2173914419425001E-2</v>
      </c>
      <c r="BL329" s="17"/>
      <c r="BM329" s="17">
        <v>2.0781869327618298E-2</v>
      </c>
      <c r="BN329" s="17">
        <v>1.3377006988217E-2</v>
      </c>
      <c r="BO329" s="17">
        <v>5.9206592915630601E-2</v>
      </c>
      <c r="BP329" s="17">
        <v>2.0726752670548101E-2</v>
      </c>
      <c r="BQ329" s="17">
        <v>9.87445343350234E-3</v>
      </c>
      <c r="BR329" s="17">
        <v>1.5728338395728299E-2</v>
      </c>
      <c r="BS329" s="17">
        <v>2.9150354082012501E-2</v>
      </c>
      <c r="BT329" s="17"/>
      <c r="BU329" s="17">
        <v>1.9658516949801801E-2</v>
      </c>
      <c r="BV329" s="17">
        <v>2.3043941135855801E-2</v>
      </c>
      <c r="BW329" s="17"/>
      <c r="BX329" s="17">
        <v>2.81533355460938E-2</v>
      </c>
      <c r="BY329" s="17">
        <v>1.99892040856227E-2</v>
      </c>
      <c r="BZ329" s="17">
        <v>1.7885480425453602E-2</v>
      </c>
      <c r="CA329" s="17">
        <v>1.5337649905632999E-2</v>
      </c>
    </row>
    <row r="330" spans="2:79" x14ac:dyDescent="0.3">
      <c r="B330" t="s">
        <v>101</v>
      </c>
      <c r="C330" s="17">
        <v>3.0159105218916099E-2</v>
      </c>
      <c r="D330" s="17">
        <v>2.6951950054963598E-2</v>
      </c>
      <c r="E330" s="17">
        <v>3.3435888098002603E-2</v>
      </c>
      <c r="F330" s="17"/>
      <c r="G330" s="17">
        <v>2.89893122410682E-2</v>
      </c>
      <c r="H330" s="17">
        <v>3.1288788018215601E-2</v>
      </c>
      <c r="I330" s="17">
        <v>2.9021637705594499E-2</v>
      </c>
      <c r="J330" s="17">
        <v>2.7502089120533701E-2</v>
      </c>
      <c r="K330" s="17">
        <v>4.3467240608168797E-2</v>
      </c>
      <c r="L330" s="17">
        <v>2.4161596859269101E-2</v>
      </c>
      <c r="M330" s="17"/>
      <c r="N330" s="17">
        <v>1.0173865896605599E-2</v>
      </c>
      <c r="O330" s="17">
        <v>2.9621978646018201E-2</v>
      </c>
      <c r="P330" s="17">
        <v>2.4110278878319302E-2</v>
      </c>
      <c r="Q330" s="17">
        <v>5.8472682218207297E-2</v>
      </c>
      <c r="R330" s="17"/>
      <c r="S330" s="17">
        <v>2.8481612225241499E-2</v>
      </c>
      <c r="T330" s="17">
        <v>1.7407911962347599E-2</v>
      </c>
      <c r="U330" s="17">
        <v>3.6743107048051303E-2</v>
      </c>
      <c r="V330" s="17">
        <v>3.2104362130739202E-2</v>
      </c>
      <c r="W330" s="17">
        <v>7.5685310081933903E-3</v>
      </c>
      <c r="X330" s="17">
        <v>5.1043809994426398E-2</v>
      </c>
      <c r="Y330" s="17">
        <v>3.3824901838858903E-2</v>
      </c>
      <c r="Z330" s="17">
        <v>2.2538202352297899E-2</v>
      </c>
      <c r="AA330" s="17">
        <v>2.07077175186118E-2</v>
      </c>
      <c r="AB330" s="17">
        <v>3.58733797965234E-2</v>
      </c>
      <c r="AC330" s="17">
        <v>6.4862531111637201E-2</v>
      </c>
      <c r="AD330" s="17">
        <v>1.9510610139311199E-2</v>
      </c>
      <c r="AE330" s="17"/>
      <c r="AF330" s="17">
        <v>2.4969413870576E-2</v>
      </c>
      <c r="AG330" s="17">
        <v>3.5079707405885001E-2</v>
      </c>
      <c r="AH330" s="17">
        <v>1.3895106836766801E-2</v>
      </c>
      <c r="AI330" s="17">
        <v>2.4862337944669102E-2</v>
      </c>
      <c r="AJ330" s="17">
        <v>5.5549602631196897E-2</v>
      </c>
      <c r="AK330" s="17">
        <v>3.7380361339136498E-2</v>
      </c>
      <c r="AL330" s="17"/>
      <c r="AM330" s="17">
        <v>3.40117945802672E-2</v>
      </c>
      <c r="AN330" s="17">
        <v>3.7012099023086997E-2</v>
      </c>
      <c r="AO330" s="17">
        <v>2.65019609689825E-2</v>
      </c>
      <c r="AP330" s="17">
        <v>4.4185233326253202E-3</v>
      </c>
      <c r="AQ330" s="17">
        <v>2.8996648589565799E-2</v>
      </c>
      <c r="AR330" s="17"/>
      <c r="AS330" s="17">
        <v>2.0694455389506199E-2</v>
      </c>
      <c r="AT330" s="17">
        <v>4.7135264875374103E-2</v>
      </c>
      <c r="AU330" s="17"/>
      <c r="AV330" s="17">
        <v>2.4761746853920401E-2</v>
      </c>
      <c r="AW330" s="17">
        <v>3.1232758508432601E-2</v>
      </c>
      <c r="AX330" s="17"/>
      <c r="AY330" s="17">
        <v>3.6875079808906801E-2</v>
      </c>
      <c r="AZ330" s="17">
        <v>2.6461317273499201E-2</v>
      </c>
      <c r="BA330" s="17">
        <v>3.2413152590561899E-2</v>
      </c>
      <c r="BB330" s="17"/>
      <c r="BC330" s="17">
        <v>3.2234839933675902E-2</v>
      </c>
      <c r="BD330" s="17">
        <v>2.42427975314649E-2</v>
      </c>
      <c r="BE330" s="17">
        <v>3.1662138669138501E-2</v>
      </c>
      <c r="BF330" s="17"/>
      <c r="BG330" s="17">
        <v>3.9778202608678502E-2</v>
      </c>
      <c r="BH330" s="17">
        <v>2.1898793788977602E-2</v>
      </c>
      <c r="BI330" s="17"/>
      <c r="BJ330" s="17">
        <v>2.29468450503067E-2</v>
      </c>
      <c r="BK330" s="17">
        <v>2.9512966906355999E-2</v>
      </c>
      <c r="BL330" s="17"/>
      <c r="BM330" s="17">
        <v>2.38817413092859E-2</v>
      </c>
      <c r="BN330" s="17">
        <v>3.4815032379292198E-2</v>
      </c>
      <c r="BO330" s="17">
        <v>5.0896708008094503E-2</v>
      </c>
      <c r="BP330" s="17">
        <v>4.1124079697247302E-2</v>
      </c>
      <c r="BQ330" s="17">
        <v>1.1805813764684E-2</v>
      </c>
      <c r="BR330" s="17">
        <v>2.5089864473642799E-2</v>
      </c>
      <c r="BS330" s="17">
        <v>6.62071401886416E-2</v>
      </c>
      <c r="BT330" s="17"/>
      <c r="BU330" s="17">
        <v>1.2677260952735501E-2</v>
      </c>
      <c r="BV330" s="17">
        <v>1.9487769582928E-2</v>
      </c>
      <c r="BW330" s="17"/>
      <c r="BX330" s="17">
        <v>3.6581210284653498E-2</v>
      </c>
      <c r="BY330" s="17">
        <v>1.2826729676596401E-2</v>
      </c>
      <c r="BZ330" s="17">
        <v>1.8889011301811101E-2</v>
      </c>
      <c r="CA330" s="17">
        <v>1.6446722666752098E-2</v>
      </c>
    </row>
    <row r="331" spans="2:79" x14ac:dyDescent="0.3">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row>
    <row r="332" spans="2:79" x14ac:dyDescent="0.3">
      <c r="B332" s="6" t="s">
        <v>240</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row>
    <row r="333" spans="2:79" x14ac:dyDescent="0.3">
      <c r="B333" s="24" t="s">
        <v>98</v>
      </c>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row>
    <row r="334" spans="2:79" x14ac:dyDescent="0.3">
      <c r="B334" t="s">
        <v>234</v>
      </c>
      <c r="C334" s="17">
        <v>0.27101575125501598</v>
      </c>
      <c r="D334" s="17">
        <v>0.26200620774797201</v>
      </c>
      <c r="E334" s="17">
        <v>0.28017026162149899</v>
      </c>
      <c r="F334" s="17"/>
      <c r="G334" s="17">
        <v>0.29381768096495497</v>
      </c>
      <c r="H334" s="17">
        <v>0.33513895223043899</v>
      </c>
      <c r="I334" s="17">
        <v>0.34611983246259498</v>
      </c>
      <c r="J334" s="17">
        <v>0.22396577698044501</v>
      </c>
      <c r="K334" s="17">
        <v>0.19922285752917299</v>
      </c>
      <c r="L334" s="17">
        <v>0.22919220440937901</v>
      </c>
      <c r="M334" s="17"/>
      <c r="N334" s="17">
        <v>0.32485472932752801</v>
      </c>
      <c r="O334" s="17">
        <v>0.23782034936975699</v>
      </c>
      <c r="P334" s="17">
        <v>0.27453576128531498</v>
      </c>
      <c r="Q334" s="17">
        <v>0.24821897806051399</v>
      </c>
      <c r="R334" s="17"/>
      <c r="S334" s="17">
        <v>0.34506634858254998</v>
      </c>
      <c r="T334" s="17">
        <v>0.25798419979883302</v>
      </c>
      <c r="U334" s="17">
        <v>0.28402541902417999</v>
      </c>
      <c r="V334" s="17">
        <v>0.242697186499442</v>
      </c>
      <c r="W334" s="17">
        <v>0.237112115532156</v>
      </c>
      <c r="X334" s="17">
        <v>0.24070883592293099</v>
      </c>
      <c r="Y334" s="17">
        <v>0.23952237484606001</v>
      </c>
      <c r="Z334" s="17">
        <v>0.28678080396651301</v>
      </c>
      <c r="AA334" s="17">
        <v>0.29752644858766902</v>
      </c>
      <c r="AB334" s="17">
        <v>0.23129132273355199</v>
      </c>
      <c r="AC334" s="17">
        <v>0.26961621688832399</v>
      </c>
      <c r="AD334" s="17">
        <v>0.29056712717947902</v>
      </c>
      <c r="AE334" s="17"/>
      <c r="AF334" s="17">
        <v>0.35373940023137701</v>
      </c>
      <c r="AG334" s="17">
        <v>0.23408437854205999</v>
      </c>
      <c r="AH334" s="17">
        <v>0.27697570197136301</v>
      </c>
      <c r="AI334" s="17">
        <v>0.226825087798772</v>
      </c>
      <c r="AJ334" s="17">
        <v>0.23747421340546401</v>
      </c>
      <c r="AK334" s="17">
        <v>0.27889153509997699</v>
      </c>
      <c r="AL334" s="17"/>
      <c r="AM334" s="17">
        <v>0.223551897028513</v>
      </c>
      <c r="AN334" s="17">
        <v>0.24538170705840801</v>
      </c>
      <c r="AO334" s="17">
        <v>0.33547816113368301</v>
      </c>
      <c r="AP334" s="17">
        <v>0.32837392188822101</v>
      </c>
      <c r="AQ334" s="17">
        <v>0.32862431592760999</v>
      </c>
      <c r="AR334" s="17"/>
      <c r="AS334" s="17">
        <v>0.29878051573491299</v>
      </c>
      <c r="AT334" s="17">
        <v>0.25660550678670901</v>
      </c>
      <c r="AU334" s="17"/>
      <c r="AV334" s="17">
        <v>0.29426741725114702</v>
      </c>
      <c r="AW334" s="17">
        <v>0.27004405958702898</v>
      </c>
      <c r="AX334" s="17"/>
      <c r="AY334" s="17">
        <v>0.307679076707364</v>
      </c>
      <c r="AZ334" s="17">
        <v>0.26138727775401299</v>
      </c>
      <c r="BA334" s="17">
        <v>0.20829284888125599</v>
      </c>
      <c r="BB334" s="17"/>
      <c r="BC334" s="17">
        <v>0.27237741051557401</v>
      </c>
      <c r="BD334" s="17">
        <v>0.26237382125013903</v>
      </c>
      <c r="BE334" s="17">
        <v>0.27306472331301201</v>
      </c>
      <c r="BF334" s="17"/>
      <c r="BG334" s="17">
        <v>0.25229809421222799</v>
      </c>
      <c r="BH334" s="17">
        <v>0.28316660094576002</v>
      </c>
      <c r="BI334" s="17"/>
      <c r="BJ334" s="17">
        <v>0.33008951765272299</v>
      </c>
      <c r="BK334" s="17">
        <v>0.25318307583564997</v>
      </c>
      <c r="BL334" s="17"/>
      <c r="BM334" s="17">
        <v>0.30618895320235001</v>
      </c>
      <c r="BN334" s="17">
        <v>0.26230088893324599</v>
      </c>
      <c r="BO334" s="17">
        <v>0.27578044770909399</v>
      </c>
      <c r="BP334" s="17">
        <v>0.245322752932843</v>
      </c>
      <c r="BQ334" s="17">
        <v>0.36041160388829202</v>
      </c>
      <c r="BR334" s="17">
        <v>0.233798075343218</v>
      </c>
      <c r="BS334" s="17">
        <v>0.131200808460675</v>
      </c>
      <c r="BT334" s="17"/>
      <c r="BU334" s="17">
        <v>0.27965361328099803</v>
      </c>
      <c r="BV334" s="17">
        <v>0.35548430816555998</v>
      </c>
      <c r="BW334" s="17"/>
      <c r="BX334" s="17">
        <v>0.30307536148437703</v>
      </c>
      <c r="BY334" s="17">
        <v>0.26992455797070702</v>
      </c>
      <c r="BZ334" s="17">
        <v>0.29888172707177801</v>
      </c>
      <c r="CA334" s="17">
        <v>0.29886756207985399</v>
      </c>
    </row>
    <row r="335" spans="2:79" x14ac:dyDescent="0.3">
      <c r="B335" t="s">
        <v>194</v>
      </c>
      <c r="C335" s="17">
        <v>0.42630669666685</v>
      </c>
      <c r="D335" s="17">
        <v>0.421448569304744</v>
      </c>
      <c r="E335" s="17">
        <v>0.42918815723250697</v>
      </c>
      <c r="F335" s="17"/>
      <c r="G335" s="17">
        <v>0.45286276269753301</v>
      </c>
      <c r="H335" s="17">
        <v>0.45167808268382098</v>
      </c>
      <c r="I335" s="17">
        <v>0.39831807874485697</v>
      </c>
      <c r="J335" s="17">
        <v>0.40708165501860399</v>
      </c>
      <c r="K335" s="17">
        <v>0.41184482360228702</v>
      </c>
      <c r="L335" s="17">
        <v>0.43605946016895097</v>
      </c>
      <c r="M335" s="17"/>
      <c r="N335" s="17">
        <v>0.45928443292209797</v>
      </c>
      <c r="O335" s="17">
        <v>0.44714983849166701</v>
      </c>
      <c r="P335" s="17">
        <v>0.43057069684440602</v>
      </c>
      <c r="Q335" s="17">
        <v>0.364768294796597</v>
      </c>
      <c r="R335" s="17"/>
      <c r="S335" s="17">
        <v>0.42725308500102999</v>
      </c>
      <c r="T335" s="17">
        <v>0.44074942016365798</v>
      </c>
      <c r="U335" s="17">
        <v>0.426437805200506</v>
      </c>
      <c r="V335" s="17">
        <v>0.39595708297637899</v>
      </c>
      <c r="W335" s="17">
        <v>0.46809177955822401</v>
      </c>
      <c r="X335" s="17">
        <v>0.419332504673878</v>
      </c>
      <c r="Y335" s="17">
        <v>0.42531346944291099</v>
      </c>
      <c r="Z335" s="17">
        <v>0.424429264336881</v>
      </c>
      <c r="AA335" s="17">
        <v>0.434268283484121</v>
      </c>
      <c r="AB335" s="17">
        <v>0.44260170817580602</v>
      </c>
      <c r="AC335" s="17">
        <v>0.34055167598761499</v>
      </c>
      <c r="AD335" s="17">
        <v>0.44414158054206998</v>
      </c>
      <c r="AE335" s="17"/>
      <c r="AF335" s="17">
        <v>0.406656883940608</v>
      </c>
      <c r="AG335" s="17">
        <v>0.43572091843938698</v>
      </c>
      <c r="AH335" s="17">
        <v>0.42202074802337203</v>
      </c>
      <c r="AI335" s="17">
        <v>0.47442781961627101</v>
      </c>
      <c r="AJ335" s="17">
        <v>0.37789646365451401</v>
      </c>
      <c r="AK335" s="17">
        <v>0.41614047726582298</v>
      </c>
      <c r="AL335" s="17"/>
      <c r="AM335" s="17">
        <v>0.400426137645639</v>
      </c>
      <c r="AN335" s="17">
        <v>0.435346795059668</v>
      </c>
      <c r="AO335" s="17">
        <v>0.42638263515333102</v>
      </c>
      <c r="AP335" s="17">
        <v>0.48351441553973601</v>
      </c>
      <c r="AQ335" s="17">
        <v>0.47218848603445601</v>
      </c>
      <c r="AR335" s="17"/>
      <c r="AS335" s="17">
        <v>0.43841566150806799</v>
      </c>
      <c r="AT335" s="17">
        <v>0.43215338518170299</v>
      </c>
      <c r="AU335" s="17"/>
      <c r="AV335" s="17">
        <v>0.43288499224038901</v>
      </c>
      <c r="AW335" s="17">
        <v>0.42051657317563701</v>
      </c>
      <c r="AX335" s="17"/>
      <c r="AY335" s="17">
        <v>0.39665473099786902</v>
      </c>
      <c r="AZ335" s="17">
        <v>0.44173505454401502</v>
      </c>
      <c r="BA335" s="17">
        <v>0.418032306811423</v>
      </c>
      <c r="BB335" s="17"/>
      <c r="BC335" s="17">
        <v>0.42350293522097299</v>
      </c>
      <c r="BD335" s="17">
        <v>0.42413667097319602</v>
      </c>
      <c r="BE335" s="17">
        <v>0.43603129331462498</v>
      </c>
      <c r="BF335" s="17"/>
      <c r="BG335" s="17">
        <v>0.447290668365666</v>
      </c>
      <c r="BH335" s="17">
        <v>0.42309437993736798</v>
      </c>
      <c r="BI335" s="17"/>
      <c r="BJ335" s="17">
        <v>0.43660664203801902</v>
      </c>
      <c r="BK335" s="17">
        <v>0.42589832299595298</v>
      </c>
      <c r="BL335" s="17"/>
      <c r="BM335" s="17">
        <v>0.430140415069519</v>
      </c>
      <c r="BN335" s="17">
        <v>0.45726395649607798</v>
      </c>
      <c r="BO335" s="17">
        <v>0.44955712707671502</v>
      </c>
      <c r="BP335" s="17">
        <v>0.38089280782108698</v>
      </c>
      <c r="BQ335" s="17">
        <v>0.30901878386735698</v>
      </c>
      <c r="BR335" s="17">
        <v>0.42654001388576301</v>
      </c>
      <c r="BS335" s="17">
        <v>0.42798298099686699</v>
      </c>
      <c r="BT335" s="17"/>
      <c r="BU335" s="17">
        <v>0.47459731464113403</v>
      </c>
      <c r="BV335" s="17">
        <v>0.395394233817217</v>
      </c>
      <c r="BW335" s="17"/>
      <c r="BX335" s="17">
        <v>0.37632249499081399</v>
      </c>
      <c r="BY335" s="17">
        <v>0.41059844495568198</v>
      </c>
      <c r="BZ335" s="17">
        <v>0.47136979039299398</v>
      </c>
      <c r="CA335" s="17">
        <v>0.42482524007721001</v>
      </c>
    </row>
    <row r="336" spans="2:79" x14ac:dyDescent="0.3">
      <c r="B336" t="s">
        <v>195</v>
      </c>
      <c r="C336" s="17">
        <v>0.19342807023094299</v>
      </c>
      <c r="D336" s="17">
        <v>0.212005946678233</v>
      </c>
      <c r="E336" s="17">
        <v>0.17625975171199301</v>
      </c>
      <c r="F336" s="17"/>
      <c r="G336" s="17">
        <v>0.15360516332694199</v>
      </c>
      <c r="H336" s="17">
        <v>0.112521841921115</v>
      </c>
      <c r="I336" s="17">
        <v>0.16528243198827999</v>
      </c>
      <c r="J336" s="17">
        <v>0.24949039731903</v>
      </c>
      <c r="K336" s="17">
        <v>0.24225215763285901</v>
      </c>
      <c r="L336" s="17">
        <v>0.23019176949457801</v>
      </c>
      <c r="M336" s="17"/>
      <c r="N336" s="17">
        <v>0.153729361521283</v>
      </c>
      <c r="O336" s="17">
        <v>0.21603138365967101</v>
      </c>
      <c r="P336" s="17">
        <v>0.17830983957459501</v>
      </c>
      <c r="Q336" s="17">
        <v>0.22128521958274999</v>
      </c>
      <c r="R336" s="17"/>
      <c r="S336" s="17">
        <v>0.15053968170604401</v>
      </c>
      <c r="T336" s="17">
        <v>0.214614430861887</v>
      </c>
      <c r="U336" s="17">
        <v>0.20078162451053699</v>
      </c>
      <c r="V336" s="17">
        <v>0.22188899792351399</v>
      </c>
      <c r="W336" s="17">
        <v>0.17299869917341901</v>
      </c>
      <c r="X336" s="17">
        <v>0.17761898347671901</v>
      </c>
      <c r="Y336" s="17">
        <v>0.168379498410821</v>
      </c>
      <c r="Z336" s="17">
        <v>0.16901982508150201</v>
      </c>
      <c r="AA336" s="17">
        <v>0.175740319921358</v>
      </c>
      <c r="AB336" s="17">
        <v>0.23065536579665699</v>
      </c>
      <c r="AC336" s="17">
        <v>0.31306623380340298</v>
      </c>
      <c r="AD336" s="17">
        <v>0.143441055060362</v>
      </c>
      <c r="AE336" s="17"/>
      <c r="AF336" s="17">
        <v>0.15099636426455801</v>
      </c>
      <c r="AG336" s="17">
        <v>0.21451112035439701</v>
      </c>
      <c r="AH336" s="17">
        <v>0.1915728555116</v>
      </c>
      <c r="AI336" s="17">
        <v>0.19610988131273799</v>
      </c>
      <c r="AJ336" s="17">
        <v>0.22063821065800401</v>
      </c>
      <c r="AK336" s="17">
        <v>0.22156682268990399</v>
      </c>
      <c r="AL336" s="17"/>
      <c r="AM336" s="17">
        <v>0.23152111552478799</v>
      </c>
      <c r="AN336" s="17">
        <v>0.20045836552000301</v>
      </c>
      <c r="AO336" s="17">
        <v>0.16607157220104399</v>
      </c>
      <c r="AP336" s="17">
        <v>0.15637866833893899</v>
      </c>
      <c r="AQ336" s="17">
        <v>0.10639270480997</v>
      </c>
      <c r="AR336" s="17"/>
      <c r="AS336" s="17">
        <v>0.17796304497339899</v>
      </c>
      <c r="AT336" s="17">
        <v>0.176696165982827</v>
      </c>
      <c r="AU336" s="17"/>
      <c r="AV336" s="17">
        <v>0.18775714892690301</v>
      </c>
      <c r="AW336" s="17">
        <v>0.174855655156163</v>
      </c>
      <c r="AX336" s="17"/>
      <c r="AY336" s="17">
        <v>0.17296735814835101</v>
      </c>
      <c r="AZ336" s="17">
        <v>0.20072283613226</v>
      </c>
      <c r="BA336" s="17">
        <v>0.21240018370709801</v>
      </c>
      <c r="BB336" s="17"/>
      <c r="BC336" s="17">
        <v>0.19357014351719501</v>
      </c>
      <c r="BD336" s="17">
        <v>0.20696844092321801</v>
      </c>
      <c r="BE336" s="17">
        <v>0.180966379215693</v>
      </c>
      <c r="BF336" s="17"/>
      <c r="BG336" s="17">
        <v>0.17488462482477299</v>
      </c>
      <c r="BH336" s="17">
        <v>0.19859200604431301</v>
      </c>
      <c r="BI336" s="17"/>
      <c r="BJ336" s="17">
        <v>0.15187112003056699</v>
      </c>
      <c r="BK336" s="17">
        <v>0.20526461104722099</v>
      </c>
      <c r="BL336" s="17"/>
      <c r="BM336" s="17">
        <v>0.17252765671443299</v>
      </c>
      <c r="BN336" s="17">
        <v>0.15815342074158101</v>
      </c>
      <c r="BO336" s="17">
        <v>0.14776885804874801</v>
      </c>
      <c r="BP336" s="17">
        <v>0.206033714259758</v>
      </c>
      <c r="BQ336" s="17">
        <v>0.226617260871076</v>
      </c>
      <c r="BR336" s="17">
        <v>0.230567344329626</v>
      </c>
      <c r="BS336" s="17">
        <v>0.29103642497604298</v>
      </c>
      <c r="BT336" s="17"/>
      <c r="BU336" s="17">
        <v>0.19155651029703799</v>
      </c>
      <c r="BV336" s="17">
        <v>0.185591175695069</v>
      </c>
      <c r="BW336" s="17"/>
      <c r="BX336" s="17">
        <v>0.20121570672331099</v>
      </c>
      <c r="BY336" s="17">
        <v>0.21269126845679601</v>
      </c>
      <c r="BZ336" s="17">
        <v>0.16585671113115699</v>
      </c>
      <c r="CA336" s="17">
        <v>0.19051580343440599</v>
      </c>
    </row>
    <row r="337" spans="2:79" x14ac:dyDescent="0.3">
      <c r="B337" t="s">
        <v>196</v>
      </c>
      <c r="C337" s="17">
        <v>5.87703377512886E-2</v>
      </c>
      <c r="D337" s="17">
        <v>6.43037324059543E-2</v>
      </c>
      <c r="E337" s="17">
        <v>5.3662480924847301E-2</v>
      </c>
      <c r="F337" s="17"/>
      <c r="G337" s="17">
        <v>5.5194392559286397E-2</v>
      </c>
      <c r="H337" s="17">
        <v>4.7716853616289599E-2</v>
      </c>
      <c r="I337" s="17">
        <v>3.91245616723686E-2</v>
      </c>
      <c r="J337" s="17">
        <v>6.1751860214634503E-2</v>
      </c>
      <c r="K337" s="17">
        <v>8.6738543440701296E-2</v>
      </c>
      <c r="L337" s="17">
        <v>6.4863075008215698E-2</v>
      </c>
      <c r="M337" s="17"/>
      <c r="N337" s="17">
        <v>4.5544281307134497E-2</v>
      </c>
      <c r="O337" s="17">
        <v>6.51690758147669E-2</v>
      </c>
      <c r="P337" s="17">
        <v>6.7727061821997794E-2</v>
      </c>
      <c r="Q337" s="17">
        <v>5.8478845497630001E-2</v>
      </c>
      <c r="R337" s="17"/>
      <c r="S337" s="17">
        <v>3.65373545669955E-2</v>
      </c>
      <c r="T337" s="17">
        <v>5.3946642185410697E-2</v>
      </c>
      <c r="U337" s="17">
        <v>3.9413497938887897E-2</v>
      </c>
      <c r="V337" s="17">
        <v>7.2331243807415097E-2</v>
      </c>
      <c r="W337" s="17">
        <v>9.4373707220652595E-2</v>
      </c>
      <c r="X337" s="17">
        <v>7.3244943045912794E-2</v>
      </c>
      <c r="Y337" s="17">
        <v>9.6431942186257197E-2</v>
      </c>
      <c r="Z337" s="17">
        <v>5.4057570070174199E-2</v>
      </c>
      <c r="AA337" s="17">
        <v>5.08136897181738E-2</v>
      </c>
      <c r="AB337" s="17">
        <v>4.07026020983235E-2</v>
      </c>
      <c r="AC337" s="17">
        <v>4.4353441279904302E-2</v>
      </c>
      <c r="AD337" s="17">
        <v>8.0878187792031694E-2</v>
      </c>
      <c r="AE337" s="17"/>
      <c r="AF337" s="17">
        <v>5.4570535666726698E-2</v>
      </c>
      <c r="AG337" s="17">
        <v>5.6294987435813897E-2</v>
      </c>
      <c r="AH337" s="17">
        <v>5.8085841264037999E-2</v>
      </c>
      <c r="AI337" s="17">
        <v>6.7519536432241303E-2</v>
      </c>
      <c r="AJ337" s="17">
        <v>7.1920143688962906E-2</v>
      </c>
      <c r="AK337" s="17">
        <v>3.6713809534246397E-2</v>
      </c>
      <c r="AL337" s="17"/>
      <c r="AM337" s="17">
        <v>8.6140235972146498E-2</v>
      </c>
      <c r="AN337" s="17">
        <v>5.0440310807884498E-2</v>
      </c>
      <c r="AO337" s="17">
        <v>3.5245679338426199E-2</v>
      </c>
      <c r="AP337" s="17">
        <v>1.53746359308434E-2</v>
      </c>
      <c r="AQ337" s="17">
        <v>5.5118942951116003E-2</v>
      </c>
      <c r="AR337" s="17"/>
      <c r="AS337" s="17">
        <v>4.8327984504203503E-2</v>
      </c>
      <c r="AT337" s="17">
        <v>7.3892317677595298E-2</v>
      </c>
      <c r="AU337" s="17"/>
      <c r="AV337" s="17">
        <v>4.6340084025459201E-2</v>
      </c>
      <c r="AW337" s="17">
        <v>6.7752016513180205E-2</v>
      </c>
      <c r="AX337" s="17"/>
      <c r="AY337" s="17">
        <v>4.91967234890721E-2</v>
      </c>
      <c r="AZ337" s="17">
        <v>5.5576493642587099E-2</v>
      </c>
      <c r="BA337" s="17">
        <v>0.112334568683919</v>
      </c>
      <c r="BB337" s="17"/>
      <c r="BC337" s="17">
        <v>4.7790554796026799E-2</v>
      </c>
      <c r="BD337" s="17">
        <v>6.5960213665434295E-2</v>
      </c>
      <c r="BE337" s="17">
        <v>8.2530187861430099E-2</v>
      </c>
      <c r="BF337" s="17"/>
      <c r="BG337" s="17">
        <v>6.5499843184195397E-2</v>
      </c>
      <c r="BH337" s="17">
        <v>5.5762596494560002E-2</v>
      </c>
      <c r="BI337" s="17"/>
      <c r="BJ337" s="17">
        <v>5.0246707086569302E-2</v>
      </c>
      <c r="BK337" s="17">
        <v>6.1882340524249103E-2</v>
      </c>
      <c r="BL337" s="17"/>
      <c r="BM337" s="17">
        <v>5.52615527894917E-2</v>
      </c>
      <c r="BN337" s="17">
        <v>5.98163057985917E-2</v>
      </c>
      <c r="BO337" s="17">
        <v>7.9018819460872303E-2</v>
      </c>
      <c r="BP337" s="17">
        <v>8.5179289109762094E-2</v>
      </c>
      <c r="BQ337" s="17">
        <v>3.8109414358690898E-2</v>
      </c>
      <c r="BR337" s="17">
        <v>6.1551299150822802E-2</v>
      </c>
      <c r="BS337" s="17">
        <v>5.2381788736147197E-2</v>
      </c>
      <c r="BT337" s="17"/>
      <c r="BU337" s="17">
        <v>4.1515300828094903E-2</v>
      </c>
      <c r="BV337" s="17">
        <v>3.8810148862667503E-2</v>
      </c>
      <c r="BW337" s="17"/>
      <c r="BX337" s="17">
        <v>5.9716762490476603E-2</v>
      </c>
      <c r="BY337" s="17">
        <v>7.3743080855169799E-2</v>
      </c>
      <c r="BZ337" s="17">
        <v>3.9032536615123299E-2</v>
      </c>
      <c r="CA337" s="17">
        <v>5.3147654328171597E-2</v>
      </c>
    </row>
    <row r="338" spans="2:79" x14ac:dyDescent="0.3">
      <c r="B338" t="s">
        <v>101</v>
      </c>
      <c r="C338" s="17">
        <v>5.0479144095902199E-2</v>
      </c>
      <c r="D338" s="17">
        <v>4.0235543863097203E-2</v>
      </c>
      <c r="E338" s="17">
        <v>6.07193485091546E-2</v>
      </c>
      <c r="F338" s="17"/>
      <c r="G338" s="17">
        <v>4.4520000451283799E-2</v>
      </c>
      <c r="H338" s="17">
        <v>5.2944269548335199E-2</v>
      </c>
      <c r="I338" s="17">
        <v>5.11550951319001E-2</v>
      </c>
      <c r="J338" s="17">
        <v>5.7710310467286398E-2</v>
      </c>
      <c r="K338" s="17">
        <v>5.9941617794978898E-2</v>
      </c>
      <c r="L338" s="17">
        <v>3.9693490918877201E-2</v>
      </c>
      <c r="M338" s="17"/>
      <c r="N338" s="17">
        <v>1.6587194921957302E-2</v>
      </c>
      <c r="O338" s="17">
        <v>3.3829352664138501E-2</v>
      </c>
      <c r="P338" s="17">
        <v>4.88566404736872E-2</v>
      </c>
      <c r="Q338" s="17">
        <v>0.10724866206250901</v>
      </c>
      <c r="R338" s="17"/>
      <c r="S338" s="17">
        <v>4.0603530143380299E-2</v>
      </c>
      <c r="T338" s="17">
        <v>3.2705306990210403E-2</v>
      </c>
      <c r="U338" s="17">
        <v>4.9341653325889002E-2</v>
      </c>
      <c r="V338" s="17">
        <v>6.7125488793250102E-2</v>
      </c>
      <c r="W338" s="17">
        <v>2.7423698515548101E-2</v>
      </c>
      <c r="X338" s="17">
        <v>8.9094732880559802E-2</v>
      </c>
      <c r="Y338" s="17">
        <v>7.0352715113951705E-2</v>
      </c>
      <c r="Z338" s="17">
        <v>6.5712536544929603E-2</v>
      </c>
      <c r="AA338" s="17">
        <v>4.16512582886783E-2</v>
      </c>
      <c r="AB338" s="17">
        <v>5.4749001195661701E-2</v>
      </c>
      <c r="AC338" s="17">
        <v>3.2412432040753003E-2</v>
      </c>
      <c r="AD338" s="17">
        <v>4.0972049426056999E-2</v>
      </c>
      <c r="AE338" s="17"/>
      <c r="AF338" s="17">
        <v>3.4036815896730702E-2</v>
      </c>
      <c r="AG338" s="17">
        <v>5.9388595228342299E-2</v>
      </c>
      <c r="AH338" s="17">
        <v>5.1344853229626501E-2</v>
      </c>
      <c r="AI338" s="17">
        <v>3.5117674839978498E-2</v>
      </c>
      <c r="AJ338" s="17">
        <v>9.2070968593055497E-2</v>
      </c>
      <c r="AK338" s="17">
        <v>4.6687355410049799E-2</v>
      </c>
      <c r="AL338" s="17"/>
      <c r="AM338" s="17">
        <v>5.8360613828913603E-2</v>
      </c>
      <c r="AN338" s="17">
        <v>6.8372821554037205E-2</v>
      </c>
      <c r="AO338" s="17">
        <v>3.6821952173515499E-2</v>
      </c>
      <c r="AP338" s="17">
        <v>1.6358358302260099E-2</v>
      </c>
      <c r="AQ338" s="17">
        <v>3.7675550276847998E-2</v>
      </c>
      <c r="AR338" s="17"/>
      <c r="AS338" s="17">
        <v>3.65127932794167E-2</v>
      </c>
      <c r="AT338" s="17">
        <v>6.0652624371166503E-2</v>
      </c>
      <c r="AU338" s="17"/>
      <c r="AV338" s="17">
        <v>3.87503575561019E-2</v>
      </c>
      <c r="AW338" s="17">
        <v>6.6831695567990707E-2</v>
      </c>
      <c r="AX338" s="17"/>
      <c r="AY338" s="17">
        <v>7.3502110657344702E-2</v>
      </c>
      <c r="AZ338" s="17">
        <v>4.0578337927124897E-2</v>
      </c>
      <c r="BA338" s="17">
        <v>4.89400919163041E-2</v>
      </c>
      <c r="BB338" s="17"/>
      <c r="BC338" s="17">
        <v>6.2758955950231995E-2</v>
      </c>
      <c r="BD338" s="17">
        <v>4.0560853188013002E-2</v>
      </c>
      <c r="BE338" s="17">
        <v>2.7407416295239798E-2</v>
      </c>
      <c r="BF338" s="17"/>
      <c r="BG338" s="17">
        <v>6.0026769413137303E-2</v>
      </c>
      <c r="BH338" s="17">
        <v>3.9384416577999397E-2</v>
      </c>
      <c r="BI338" s="17"/>
      <c r="BJ338" s="17">
        <v>3.1186013192121099E-2</v>
      </c>
      <c r="BK338" s="17">
        <v>5.3771649596927401E-2</v>
      </c>
      <c r="BL338" s="17"/>
      <c r="BM338" s="17">
        <v>3.5881422224205602E-2</v>
      </c>
      <c r="BN338" s="17">
        <v>6.2465428030503298E-2</v>
      </c>
      <c r="BO338" s="17">
        <v>4.7874747704570599E-2</v>
      </c>
      <c r="BP338" s="17">
        <v>8.2571435876549401E-2</v>
      </c>
      <c r="BQ338" s="17">
        <v>6.5842937014584199E-2</v>
      </c>
      <c r="BR338" s="17">
        <v>4.7543267290570297E-2</v>
      </c>
      <c r="BS338" s="17">
        <v>9.7397996830267494E-2</v>
      </c>
      <c r="BT338" s="17"/>
      <c r="BU338" s="17">
        <v>1.2677260952735501E-2</v>
      </c>
      <c r="BV338" s="17">
        <v>2.47201334594866E-2</v>
      </c>
      <c r="BW338" s="17"/>
      <c r="BX338" s="17">
        <v>5.9669674311021E-2</v>
      </c>
      <c r="BY338" s="17">
        <v>3.30426477616452E-2</v>
      </c>
      <c r="BZ338" s="17">
        <v>2.4859234788947498E-2</v>
      </c>
      <c r="CA338" s="17">
        <v>3.2643740080358898E-2</v>
      </c>
    </row>
    <row r="339" spans="2:79" x14ac:dyDescent="0.3">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row>
    <row r="340" spans="2:79" x14ac:dyDescent="0.3">
      <c r="B340" s="6" t="s">
        <v>253</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row>
    <row r="341" spans="2:79" x14ac:dyDescent="0.3">
      <c r="B341" s="24" t="s">
        <v>98</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row>
    <row r="342" spans="2:79" x14ac:dyDescent="0.3">
      <c r="B342" t="s">
        <v>241</v>
      </c>
      <c r="C342" s="17">
        <v>0.38865384780066498</v>
      </c>
      <c r="D342" s="17">
        <v>0.316541048163336</v>
      </c>
      <c r="E342" s="17">
        <v>0.458798770215049</v>
      </c>
      <c r="F342" s="17"/>
      <c r="G342" s="17">
        <v>0.33110102050861701</v>
      </c>
      <c r="H342" s="17">
        <v>0.44177128546751299</v>
      </c>
      <c r="I342" s="17">
        <v>0.38988672240128303</v>
      </c>
      <c r="J342" s="17">
        <v>0.46169863595875998</v>
      </c>
      <c r="K342" s="17">
        <v>0.356845086366681</v>
      </c>
      <c r="L342" s="17">
        <v>0.34509047624990802</v>
      </c>
      <c r="M342" s="17"/>
      <c r="N342" s="17">
        <v>0.39758408157217701</v>
      </c>
      <c r="O342" s="17">
        <v>0.39436565532576601</v>
      </c>
      <c r="P342" s="17">
        <v>0.380251306832945</v>
      </c>
      <c r="Q342" s="17">
        <v>0.38053147516246599</v>
      </c>
      <c r="R342" s="17"/>
      <c r="S342" s="17">
        <v>0.32818534864560001</v>
      </c>
      <c r="T342" s="17">
        <v>0.43324053525954898</v>
      </c>
      <c r="U342" s="17">
        <v>0.429201318422403</v>
      </c>
      <c r="V342" s="17">
        <v>0.34579307359775402</v>
      </c>
      <c r="W342" s="17">
        <v>0.40614076986286701</v>
      </c>
      <c r="X342" s="17">
        <v>0.39557038982753701</v>
      </c>
      <c r="Y342" s="17">
        <v>0.36590551449234798</v>
      </c>
      <c r="Z342" s="17">
        <v>0.38944244904986403</v>
      </c>
      <c r="AA342" s="17">
        <v>0.43465112720181198</v>
      </c>
      <c r="AB342" s="17">
        <v>0.369752856000093</v>
      </c>
      <c r="AC342" s="17">
        <v>0.290454191516681</v>
      </c>
      <c r="AD342" s="17">
        <v>0.54932156806752697</v>
      </c>
      <c r="AE342" s="17"/>
      <c r="AF342" s="17">
        <v>0.37209174715809401</v>
      </c>
      <c r="AG342" s="17">
        <v>0.40260826812578798</v>
      </c>
      <c r="AH342" s="17">
        <v>0.41799777008587202</v>
      </c>
      <c r="AI342" s="17">
        <v>0.38450217034321699</v>
      </c>
      <c r="AJ342" s="17">
        <v>0.335107000869447</v>
      </c>
      <c r="AK342" s="17">
        <v>0.43382123196428601</v>
      </c>
      <c r="AL342" s="17"/>
      <c r="AM342" s="17">
        <v>0.35158873993801698</v>
      </c>
      <c r="AN342" s="17">
        <v>0.41061415610596602</v>
      </c>
      <c r="AO342" s="17">
        <v>0.42652266596133098</v>
      </c>
      <c r="AP342" s="17">
        <v>0.38765213076819</v>
      </c>
      <c r="AQ342" s="17">
        <v>0.40528428837156499</v>
      </c>
      <c r="AR342" s="17"/>
      <c r="AS342" s="17">
        <v>0.38591097340670999</v>
      </c>
      <c r="AT342" s="17">
        <v>0.43164180309535199</v>
      </c>
      <c r="AU342" s="17"/>
      <c r="AV342" s="17">
        <v>0.35960850303745301</v>
      </c>
      <c r="AW342" s="17">
        <v>0.49992113667711302</v>
      </c>
      <c r="AX342" s="17"/>
      <c r="AY342" s="17">
        <v>0.42171183028913201</v>
      </c>
      <c r="AZ342" s="17">
        <v>0.38032832187097099</v>
      </c>
      <c r="BA342" s="17">
        <v>0.353115028310307</v>
      </c>
      <c r="BB342" s="17"/>
      <c r="BC342" s="17">
        <v>0.39701323449683401</v>
      </c>
      <c r="BD342" s="17">
        <v>0.34057347116180298</v>
      </c>
      <c r="BE342" s="17">
        <v>0.41685691028226801</v>
      </c>
      <c r="BF342" s="17"/>
      <c r="BG342" s="17">
        <v>0.43672993722634701</v>
      </c>
      <c r="BH342" s="17">
        <v>0.37281584559351399</v>
      </c>
      <c r="BI342" s="17"/>
      <c r="BJ342" s="17">
        <v>0.35672217237458897</v>
      </c>
      <c r="BK342" s="17">
        <v>0.40036130752414201</v>
      </c>
      <c r="BL342" s="17"/>
      <c r="BM342" s="17">
        <v>0.40227404201293299</v>
      </c>
      <c r="BN342" s="17">
        <v>0.42921265797623998</v>
      </c>
      <c r="BO342" s="17">
        <v>0.24149003118474499</v>
      </c>
      <c r="BP342" s="17">
        <v>0.40718079659315998</v>
      </c>
      <c r="BQ342" s="17">
        <v>0.39369427473283602</v>
      </c>
      <c r="BR342" s="17">
        <v>0.33938371316695498</v>
      </c>
      <c r="BS342" s="17">
        <v>0.45299782851942</v>
      </c>
      <c r="BT342" s="17"/>
      <c r="BU342" s="17">
        <v>0.43434312460374902</v>
      </c>
      <c r="BV342" s="17">
        <v>0.40319769142172102</v>
      </c>
      <c r="BW342" s="17"/>
      <c r="BX342" s="17">
        <v>0.45796253279474403</v>
      </c>
      <c r="BY342" s="17">
        <v>0.37369326028007099</v>
      </c>
      <c r="BZ342" s="17">
        <v>0.42581764760137603</v>
      </c>
      <c r="CA342" s="17">
        <v>0.362343682824597</v>
      </c>
    </row>
    <row r="343" spans="2:79" x14ac:dyDescent="0.3">
      <c r="B343" t="s">
        <v>242</v>
      </c>
      <c r="C343" s="17">
        <v>0.347112196671163</v>
      </c>
      <c r="D343" s="17">
        <v>0.32459301571294003</v>
      </c>
      <c r="E343" s="17">
        <v>0.36867889225691702</v>
      </c>
      <c r="F343" s="17"/>
      <c r="G343" s="17">
        <v>0.33213665391299202</v>
      </c>
      <c r="H343" s="17">
        <v>0.39753148985998799</v>
      </c>
      <c r="I343" s="17">
        <v>0.32374146728772202</v>
      </c>
      <c r="J343" s="17">
        <v>0.35025085988201798</v>
      </c>
      <c r="K343" s="17">
        <v>0.318732297212455</v>
      </c>
      <c r="L343" s="17">
        <v>0.35164442534471702</v>
      </c>
      <c r="M343" s="17"/>
      <c r="N343" s="17">
        <v>0.39038223410834799</v>
      </c>
      <c r="O343" s="17">
        <v>0.32236527063819598</v>
      </c>
      <c r="P343" s="17">
        <v>0.35923531324236102</v>
      </c>
      <c r="Q343" s="17">
        <v>0.31482516863203602</v>
      </c>
      <c r="R343" s="17"/>
      <c r="S343" s="17">
        <v>0.367871348797431</v>
      </c>
      <c r="T343" s="17">
        <v>0.36064744722416597</v>
      </c>
      <c r="U343" s="17">
        <v>0.35950583149748899</v>
      </c>
      <c r="V343" s="17">
        <v>0.30142921481981899</v>
      </c>
      <c r="W343" s="17">
        <v>0.40230280387184503</v>
      </c>
      <c r="X343" s="17">
        <v>0.32127516467071399</v>
      </c>
      <c r="Y343" s="17">
        <v>0.35754146487664001</v>
      </c>
      <c r="Z343" s="17">
        <v>0.30499073622880501</v>
      </c>
      <c r="AA343" s="17">
        <v>0.37550791663852501</v>
      </c>
      <c r="AB343" s="17">
        <v>0.31738247654170798</v>
      </c>
      <c r="AC343" s="17">
        <v>0.24783505510484799</v>
      </c>
      <c r="AD343" s="17">
        <v>0.42421115590904901</v>
      </c>
      <c r="AE343" s="17"/>
      <c r="AF343" s="17">
        <v>0.35123285572949697</v>
      </c>
      <c r="AG343" s="17">
        <v>0.35347865376850202</v>
      </c>
      <c r="AH343" s="17">
        <v>0.340298081131234</v>
      </c>
      <c r="AI343" s="17">
        <v>0.32621274910659698</v>
      </c>
      <c r="AJ343" s="17">
        <v>0.31918865468472302</v>
      </c>
      <c r="AK343" s="17">
        <v>0.43428798817868602</v>
      </c>
      <c r="AL343" s="17"/>
      <c r="AM343" s="17">
        <v>0.29349404563071002</v>
      </c>
      <c r="AN343" s="17">
        <v>0.32100000457594702</v>
      </c>
      <c r="AO343" s="17">
        <v>0.394059467726177</v>
      </c>
      <c r="AP343" s="17">
        <v>0.39158068328645901</v>
      </c>
      <c r="AQ343" s="17">
        <v>0.32485538585769702</v>
      </c>
      <c r="AR343" s="17"/>
      <c r="AS343" s="17">
        <v>0.34408104303824799</v>
      </c>
      <c r="AT343" s="17">
        <v>0.431386008763678</v>
      </c>
      <c r="AU343" s="17"/>
      <c r="AV343" s="17">
        <v>0.34923627563713</v>
      </c>
      <c r="AW343" s="17">
        <v>0.37339655246880699</v>
      </c>
      <c r="AX343" s="17"/>
      <c r="AY343" s="17">
        <v>0.35575029800075297</v>
      </c>
      <c r="AZ343" s="17">
        <v>0.35714755744242899</v>
      </c>
      <c r="BA343" s="17">
        <v>0.26595366842943302</v>
      </c>
      <c r="BB343" s="17"/>
      <c r="BC343" s="17">
        <v>0.34721315567551903</v>
      </c>
      <c r="BD343" s="17">
        <v>0.34204080523924901</v>
      </c>
      <c r="BE343" s="17">
        <v>0.35169932511552299</v>
      </c>
      <c r="BF343" s="17"/>
      <c r="BG343" s="17">
        <v>0.38742647094934701</v>
      </c>
      <c r="BH343" s="17">
        <v>0.33429009347278099</v>
      </c>
      <c r="BI343" s="17"/>
      <c r="BJ343" s="17">
        <v>0.35012891262616203</v>
      </c>
      <c r="BK343" s="17">
        <v>0.34615987653131602</v>
      </c>
      <c r="BL343" s="17"/>
      <c r="BM343" s="17">
        <v>0.33600719423417402</v>
      </c>
      <c r="BN343" s="17">
        <v>0.388904240850734</v>
      </c>
      <c r="BO343" s="17">
        <v>0.34535621160861502</v>
      </c>
      <c r="BP343" s="17">
        <v>0.41446334335903401</v>
      </c>
      <c r="BQ343" s="17">
        <v>0.23804602715266199</v>
      </c>
      <c r="BR343" s="17">
        <v>0.34520586716417601</v>
      </c>
      <c r="BS343" s="17">
        <v>0.362951594888415</v>
      </c>
      <c r="BT343" s="17"/>
      <c r="BU343" s="17">
        <v>0.36050028497143</v>
      </c>
      <c r="BV343" s="17">
        <v>0.366777026697099</v>
      </c>
      <c r="BW343" s="17"/>
      <c r="BX343" s="17">
        <v>0.35859644754111603</v>
      </c>
      <c r="BY343" s="17">
        <v>0.33108126796953702</v>
      </c>
      <c r="BZ343" s="17">
        <v>0.38826533181009398</v>
      </c>
      <c r="CA343" s="17">
        <v>0.30621270594470601</v>
      </c>
    </row>
    <row r="344" spans="2:79" x14ac:dyDescent="0.3">
      <c r="B344" t="s">
        <v>243</v>
      </c>
      <c r="C344" s="17">
        <v>0.32588749248746501</v>
      </c>
      <c r="D344" s="17">
        <v>0.28532434156662301</v>
      </c>
      <c r="E344" s="17">
        <v>0.365004867034256</v>
      </c>
      <c r="F344" s="17"/>
      <c r="G344" s="17">
        <v>0.33783514936937298</v>
      </c>
      <c r="H344" s="17">
        <v>0.27783856542206598</v>
      </c>
      <c r="I344" s="17">
        <v>0.28357614930181602</v>
      </c>
      <c r="J344" s="17">
        <v>0.33491068918140499</v>
      </c>
      <c r="K344" s="17">
        <v>0.312861507675044</v>
      </c>
      <c r="L344" s="17">
        <v>0.392667834365312</v>
      </c>
      <c r="M344" s="17"/>
      <c r="N344" s="17">
        <v>0.34696143689229703</v>
      </c>
      <c r="O344" s="17">
        <v>0.33768175483838703</v>
      </c>
      <c r="P344" s="17">
        <v>0.30552244498333803</v>
      </c>
      <c r="Q344" s="17">
        <v>0.30580938072973002</v>
      </c>
      <c r="R344" s="17"/>
      <c r="S344" s="17">
        <v>0.29685341597756398</v>
      </c>
      <c r="T344" s="17">
        <v>0.36691986759978501</v>
      </c>
      <c r="U344" s="17">
        <v>0.31519781606854702</v>
      </c>
      <c r="V344" s="17">
        <v>0.28821743487500701</v>
      </c>
      <c r="W344" s="17">
        <v>0.309203991952547</v>
      </c>
      <c r="X344" s="17">
        <v>0.34388076223610298</v>
      </c>
      <c r="Y344" s="17">
        <v>0.294443379883916</v>
      </c>
      <c r="Z344" s="17">
        <v>0.34209322996598202</v>
      </c>
      <c r="AA344" s="17">
        <v>0.35087575159082501</v>
      </c>
      <c r="AB344" s="17">
        <v>0.34783160047425499</v>
      </c>
      <c r="AC344" s="17">
        <v>0.33393672671438102</v>
      </c>
      <c r="AD344" s="17">
        <v>0.30160223094437399</v>
      </c>
      <c r="AE344" s="17"/>
      <c r="AF344" s="17">
        <v>0.30556766349053199</v>
      </c>
      <c r="AG344" s="17">
        <v>0.33957884402998101</v>
      </c>
      <c r="AH344" s="17">
        <v>0.32085079028458902</v>
      </c>
      <c r="AI344" s="17">
        <v>0.33988981103799198</v>
      </c>
      <c r="AJ344" s="17">
        <v>0.29461243964110101</v>
      </c>
      <c r="AK344" s="17">
        <v>0.37022663325069399</v>
      </c>
      <c r="AL344" s="17"/>
      <c r="AM344" s="17">
        <v>0.329350339609153</v>
      </c>
      <c r="AN344" s="17">
        <v>0.30372683395794298</v>
      </c>
      <c r="AO344" s="17">
        <v>0.33250428669100202</v>
      </c>
      <c r="AP344" s="17">
        <v>0.31904326298066399</v>
      </c>
      <c r="AQ344" s="17">
        <v>0.40896898236462498</v>
      </c>
      <c r="AR344" s="17"/>
      <c r="AS344" s="17">
        <v>0.33200562357602498</v>
      </c>
      <c r="AT344" s="17">
        <v>0.34583288255292899</v>
      </c>
      <c r="AU344" s="17"/>
      <c r="AV344" s="17">
        <v>0.323351502093426</v>
      </c>
      <c r="AW344" s="17">
        <v>0.28246421793098903</v>
      </c>
      <c r="AX344" s="17"/>
      <c r="AY344" s="17">
        <v>0.30885868028098601</v>
      </c>
      <c r="AZ344" s="17">
        <v>0.33306268634116898</v>
      </c>
      <c r="BA344" s="17">
        <v>0.34721522476081901</v>
      </c>
      <c r="BB344" s="17"/>
      <c r="BC344" s="17">
        <v>0.32599835302899099</v>
      </c>
      <c r="BD344" s="17">
        <v>0.35462951591070402</v>
      </c>
      <c r="BE344" s="17">
        <v>0.29952856650603299</v>
      </c>
      <c r="BF344" s="17"/>
      <c r="BG344" s="17">
        <v>0.34900795788745997</v>
      </c>
      <c r="BH344" s="17">
        <v>0.31376759433407497</v>
      </c>
      <c r="BI344" s="17"/>
      <c r="BJ344" s="17">
        <v>0.30300550151748101</v>
      </c>
      <c r="BK344" s="17">
        <v>0.33454355179839401</v>
      </c>
      <c r="BL344" s="17"/>
      <c r="BM344" s="17">
        <v>0.29706959072842098</v>
      </c>
      <c r="BN344" s="17">
        <v>0.34567155546480299</v>
      </c>
      <c r="BO344" s="17">
        <v>0.28765032728349299</v>
      </c>
      <c r="BP344" s="17">
        <v>0.26604455720991899</v>
      </c>
      <c r="BQ344" s="17">
        <v>0.39989740011372499</v>
      </c>
      <c r="BR344" s="17">
        <v>0.38409697835240397</v>
      </c>
      <c r="BS344" s="17">
        <v>0.31149476525065001</v>
      </c>
      <c r="BT344" s="17"/>
      <c r="BU344" s="17">
        <v>0.23491036351366101</v>
      </c>
      <c r="BV344" s="17">
        <v>0.29807206923385998</v>
      </c>
      <c r="BW344" s="17"/>
      <c r="BX344" s="17">
        <v>0.32459104686800999</v>
      </c>
      <c r="BY344" s="17">
        <v>0.30126445537084301</v>
      </c>
      <c r="BZ344" s="17">
        <v>0.33779319558488402</v>
      </c>
      <c r="CA344" s="17">
        <v>0.35528854679122202</v>
      </c>
    </row>
    <row r="345" spans="2:79" x14ac:dyDescent="0.3">
      <c r="B345" t="s">
        <v>244</v>
      </c>
      <c r="C345" s="17">
        <v>0.311143367670763</v>
      </c>
      <c r="D345" s="17">
        <v>0.33885701853703198</v>
      </c>
      <c r="E345" s="17">
        <v>0.28469266067154497</v>
      </c>
      <c r="F345" s="17"/>
      <c r="G345" s="17">
        <v>0.23920801029234201</v>
      </c>
      <c r="H345" s="17">
        <v>0.219527651007761</v>
      </c>
      <c r="I345" s="17">
        <v>0.26973980766788702</v>
      </c>
      <c r="J345" s="17">
        <v>0.32080604360845899</v>
      </c>
      <c r="K345" s="17">
        <v>0.332551954787488</v>
      </c>
      <c r="L345" s="17">
        <v>0.44456816618740003</v>
      </c>
      <c r="M345" s="17"/>
      <c r="N345" s="17">
        <v>0.315372967180578</v>
      </c>
      <c r="O345" s="17">
        <v>0.32941668841562</v>
      </c>
      <c r="P345" s="17">
        <v>0.31911168842097698</v>
      </c>
      <c r="Q345" s="17">
        <v>0.27678063499635203</v>
      </c>
      <c r="R345" s="17"/>
      <c r="S345" s="17">
        <v>0.30375182415055502</v>
      </c>
      <c r="T345" s="17">
        <v>0.32428988393535202</v>
      </c>
      <c r="U345" s="17">
        <v>0.335347308828645</v>
      </c>
      <c r="V345" s="17">
        <v>0.30418020864523598</v>
      </c>
      <c r="W345" s="17">
        <v>0.29778206235193899</v>
      </c>
      <c r="X345" s="17">
        <v>0.32915904406272101</v>
      </c>
      <c r="Y345" s="17">
        <v>0.33118035654748001</v>
      </c>
      <c r="Z345" s="17">
        <v>0.248896398680788</v>
      </c>
      <c r="AA345" s="17">
        <v>0.314908119319742</v>
      </c>
      <c r="AB345" s="17">
        <v>0.31684421007131802</v>
      </c>
      <c r="AC345" s="17">
        <v>0.243168522822061</v>
      </c>
      <c r="AD345" s="17">
        <v>0.33427047908394297</v>
      </c>
      <c r="AE345" s="17"/>
      <c r="AF345" s="17">
        <v>0.24902012063177301</v>
      </c>
      <c r="AG345" s="17">
        <v>0.33103225657816499</v>
      </c>
      <c r="AH345" s="17">
        <v>0.31444022902229801</v>
      </c>
      <c r="AI345" s="17">
        <v>0.32315565675740598</v>
      </c>
      <c r="AJ345" s="17">
        <v>0.33807261601597299</v>
      </c>
      <c r="AK345" s="17">
        <v>0.38278778857629803</v>
      </c>
      <c r="AL345" s="17"/>
      <c r="AM345" s="17">
        <v>0.33079333742954498</v>
      </c>
      <c r="AN345" s="17">
        <v>0.340514241391144</v>
      </c>
      <c r="AO345" s="17">
        <v>0.27948872264115998</v>
      </c>
      <c r="AP345" s="17">
        <v>0.20822473477575701</v>
      </c>
      <c r="AQ345" s="17">
        <v>0.25347771319116902</v>
      </c>
      <c r="AR345" s="17"/>
      <c r="AS345" s="17">
        <v>0.33520426305162498</v>
      </c>
      <c r="AT345" s="17">
        <v>0.247989450124528</v>
      </c>
      <c r="AU345" s="17"/>
      <c r="AV345" s="17">
        <v>0.34180195333195001</v>
      </c>
      <c r="AW345" s="17">
        <v>0.25828698168500003</v>
      </c>
      <c r="AX345" s="17"/>
      <c r="AY345" s="17">
        <v>0.25169458707810899</v>
      </c>
      <c r="AZ345" s="17">
        <v>0.33179061061297599</v>
      </c>
      <c r="BA345" s="17">
        <v>0.349386856493555</v>
      </c>
      <c r="BB345" s="17"/>
      <c r="BC345" s="17">
        <v>0.31921186785884398</v>
      </c>
      <c r="BD345" s="17">
        <v>0.307633854273823</v>
      </c>
      <c r="BE345" s="17">
        <v>0.29618385878776499</v>
      </c>
      <c r="BF345" s="17"/>
      <c r="BG345" s="17">
        <v>0.27561623845949801</v>
      </c>
      <c r="BH345" s="17">
        <v>0.33129954168480102</v>
      </c>
      <c r="BI345" s="17"/>
      <c r="BJ345" s="17">
        <v>0.30233960348809902</v>
      </c>
      <c r="BK345" s="17">
        <v>0.31472057624182298</v>
      </c>
      <c r="BL345" s="17"/>
      <c r="BM345" s="17">
        <v>0.28801756092692099</v>
      </c>
      <c r="BN345" s="17">
        <v>0.30521966463103201</v>
      </c>
      <c r="BO345" s="17">
        <v>0.32588695470093099</v>
      </c>
      <c r="BP345" s="17">
        <v>0.18827736247583299</v>
      </c>
      <c r="BQ345" s="17">
        <v>0.21326759603699799</v>
      </c>
      <c r="BR345" s="17">
        <v>0.44645912179738501</v>
      </c>
      <c r="BS345" s="17">
        <v>0.20234024751851501</v>
      </c>
      <c r="BT345" s="17"/>
      <c r="BU345" s="17">
        <v>0.28607678598215103</v>
      </c>
      <c r="BV345" s="17">
        <v>0.278575686258064</v>
      </c>
      <c r="BW345" s="17"/>
      <c r="BX345" s="17">
        <v>0.27827246917728898</v>
      </c>
      <c r="BY345" s="17">
        <v>0.38413828415539902</v>
      </c>
      <c r="BZ345" s="17">
        <v>0.22497751712050801</v>
      </c>
      <c r="CA345" s="17">
        <v>0.40076491716118601</v>
      </c>
    </row>
    <row r="346" spans="2:79" x14ac:dyDescent="0.3">
      <c r="B346" t="s">
        <v>245</v>
      </c>
      <c r="C346" s="17">
        <v>0.27856715035823298</v>
      </c>
      <c r="D346" s="17">
        <v>0.279796409606689</v>
      </c>
      <c r="E346" s="17">
        <v>0.27873996108455801</v>
      </c>
      <c r="F346" s="17"/>
      <c r="G346" s="17">
        <v>0.23673811553893301</v>
      </c>
      <c r="H346" s="17">
        <v>0.31072057088743898</v>
      </c>
      <c r="I346" s="17">
        <v>0.28458614326710802</v>
      </c>
      <c r="J346" s="17">
        <v>0.26000933555333999</v>
      </c>
      <c r="K346" s="17">
        <v>0.32457532568006597</v>
      </c>
      <c r="L346" s="17">
        <v>0.25952481447687797</v>
      </c>
      <c r="M346" s="17"/>
      <c r="N346" s="17">
        <v>0.31116980633465502</v>
      </c>
      <c r="O346" s="17">
        <v>0.31378298167404201</v>
      </c>
      <c r="P346" s="17">
        <v>0.232519059065389</v>
      </c>
      <c r="Q346" s="17">
        <v>0.246727074500425</v>
      </c>
      <c r="R346" s="17"/>
      <c r="S346" s="17">
        <v>0.30169274882150998</v>
      </c>
      <c r="T346" s="17">
        <v>0.301912877441398</v>
      </c>
      <c r="U346" s="17">
        <v>0.238143562569887</v>
      </c>
      <c r="V346" s="17">
        <v>0.25917637161672902</v>
      </c>
      <c r="W346" s="17">
        <v>0.213154914084665</v>
      </c>
      <c r="X346" s="17">
        <v>0.25056171692252699</v>
      </c>
      <c r="Y346" s="17">
        <v>0.246615293998239</v>
      </c>
      <c r="Z346" s="17">
        <v>0.260731951060519</v>
      </c>
      <c r="AA346" s="17">
        <v>0.29945473782828902</v>
      </c>
      <c r="AB346" s="17">
        <v>0.33538127258329398</v>
      </c>
      <c r="AC346" s="17">
        <v>0.311687204379898</v>
      </c>
      <c r="AD346" s="17">
        <v>0.279305615585628</v>
      </c>
      <c r="AE346" s="17"/>
      <c r="AF346" s="17">
        <v>0.29697313873526099</v>
      </c>
      <c r="AG346" s="17">
        <v>0.31724000431263899</v>
      </c>
      <c r="AH346" s="17">
        <v>0.19838576514590001</v>
      </c>
      <c r="AI346" s="17">
        <v>0.27669100671758501</v>
      </c>
      <c r="AJ346" s="17">
        <v>0.245571311410099</v>
      </c>
      <c r="AK346" s="17">
        <v>0.26689303503310102</v>
      </c>
      <c r="AL346" s="17"/>
      <c r="AM346" s="17">
        <v>0.19518935560088399</v>
      </c>
      <c r="AN346" s="17">
        <v>0.277085666469569</v>
      </c>
      <c r="AO346" s="17">
        <v>0.34351757093989399</v>
      </c>
      <c r="AP346" s="17">
        <v>0.31708512564989</v>
      </c>
      <c r="AQ346" s="17">
        <v>0.29515410891435701</v>
      </c>
      <c r="AR346" s="17"/>
      <c r="AS346" s="17">
        <v>0.28524760055377901</v>
      </c>
      <c r="AT346" s="17">
        <v>0.29547364846006502</v>
      </c>
      <c r="AU346" s="17"/>
      <c r="AV346" s="17">
        <v>0.26994851697034999</v>
      </c>
      <c r="AW346" s="17">
        <v>0.28962042887912098</v>
      </c>
      <c r="AX346" s="17"/>
      <c r="AY346" s="17">
        <v>0.25763057702133801</v>
      </c>
      <c r="AZ346" s="17">
        <v>0.29007156610338503</v>
      </c>
      <c r="BA346" s="17">
        <v>0.27198030150806102</v>
      </c>
      <c r="BB346" s="17"/>
      <c r="BC346" s="17">
        <v>0.274282419243848</v>
      </c>
      <c r="BD346" s="17">
        <v>0.28856550309675699</v>
      </c>
      <c r="BE346" s="17">
        <v>0.28198246811903299</v>
      </c>
      <c r="BF346" s="17"/>
      <c r="BG346" s="17">
        <v>0.29838017712923998</v>
      </c>
      <c r="BH346" s="17">
        <v>0.273005345343866</v>
      </c>
      <c r="BI346" s="17"/>
      <c r="BJ346" s="17">
        <v>0.273382668182377</v>
      </c>
      <c r="BK346" s="17">
        <v>0.28177516924282298</v>
      </c>
      <c r="BL346" s="17"/>
      <c r="BM346" s="17">
        <v>0.29288681246447601</v>
      </c>
      <c r="BN346" s="17">
        <v>0.28289276241130601</v>
      </c>
      <c r="BO346" s="17">
        <v>0.192232301649364</v>
      </c>
      <c r="BP346" s="17">
        <v>0.20360038602890601</v>
      </c>
      <c r="BQ346" s="17">
        <v>0.236639301848862</v>
      </c>
      <c r="BR346" s="17">
        <v>0.29123124869815897</v>
      </c>
      <c r="BS346" s="17">
        <v>0.28095922813480301</v>
      </c>
      <c r="BT346" s="17"/>
      <c r="BU346" s="17">
        <v>0.26765589649871802</v>
      </c>
      <c r="BV346" s="17">
        <v>0.27159352750169002</v>
      </c>
      <c r="BW346" s="17"/>
      <c r="BX346" s="17">
        <v>0.35159826129632799</v>
      </c>
      <c r="BY346" s="17">
        <v>0.170042633066536</v>
      </c>
      <c r="BZ346" s="17">
        <v>0.35004779971414801</v>
      </c>
      <c r="CA346" s="17">
        <v>0.21611777316672101</v>
      </c>
    </row>
    <row r="347" spans="2:79" x14ac:dyDescent="0.3">
      <c r="B347" t="s">
        <v>246</v>
      </c>
      <c r="C347" s="17">
        <v>0.26188477905098401</v>
      </c>
      <c r="D347" s="17">
        <v>0.28638536266886</v>
      </c>
      <c r="E347" s="17">
        <v>0.23832552141166199</v>
      </c>
      <c r="F347" s="17"/>
      <c r="G347" s="17">
        <v>0.22320301718222799</v>
      </c>
      <c r="H347" s="17">
        <v>0.207294601352144</v>
      </c>
      <c r="I347" s="17">
        <v>0.23208660468280801</v>
      </c>
      <c r="J347" s="17">
        <v>0.28759479122604997</v>
      </c>
      <c r="K347" s="17">
        <v>0.29636028038010098</v>
      </c>
      <c r="L347" s="17">
        <v>0.31206641367327598</v>
      </c>
      <c r="M347" s="17"/>
      <c r="N347" s="17">
        <v>0.26886136181689502</v>
      </c>
      <c r="O347" s="17">
        <v>0.265522973909536</v>
      </c>
      <c r="P347" s="17">
        <v>0.25102855475158298</v>
      </c>
      <c r="Q347" s="17">
        <v>0.25663139015240199</v>
      </c>
      <c r="R347" s="17"/>
      <c r="S347" s="17">
        <v>0.19960754435238501</v>
      </c>
      <c r="T347" s="17">
        <v>0.30262180534758398</v>
      </c>
      <c r="U347" s="17">
        <v>0.288832000057345</v>
      </c>
      <c r="V347" s="17">
        <v>0.243785061292246</v>
      </c>
      <c r="W347" s="17">
        <v>0.25804914774315602</v>
      </c>
      <c r="X347" s="17">
        <v>0.27781810055492301</v>
      </c>
      <c r="Y347" s="17">
        <v>0.27242995617947502</v>
      </c>
      <c r="Z347" s="17">
        <v>0.28340118446963602</v>
      </c>
      <c r="AA347" s="17">
        <v>0.26662354697129398</v>
      </c>
      <c r="AB347" s="17">
        <v>0.26255352754690803</v>
      </c>
      <c r="AC347" s="17">
        <v>0.26535650390480803</v>
      </c>
      <c r="AD347" s="17">
        <v>0.23728246206864001</v>
      </c>
      <c r="AE347" s="17"/>
      <c r="AF347" s="17">
        <v>0.218228382188145</v>
      </c>
      <c r="AG347" s="17">
        <v>0.26010095656162902</v>
      </c>
      <c r="AH347" s="17">
        <v>0.25043706774373098</v>
      </c>
      <c r="AI347" s="17">
        <v>0.27581118189743098</v>
      </c>
      <c r="AJ347" s="17">
        <v>0.33510152622370798</v>
      </c>
      <c r="AK347" s="17">
        <v>0.29809760215090497</v>
      </c>
      <c r="AL347" s="17"/>
      <c r="AM347" s="17">
        <v>0.22257166411735099</v>
      </c>
      <c r="AN347" s="17">
        <v>0.27324230044492198</v>
      </c>
      <c r="AO347" s="17">
        <v>0.27733707409434999</v>
      </c>
      <c r="AP347" s="17">
        <v>0.25891342865446199</v>
      </c>
      <c r="AQ347" s="17">
        <v>0.111423479363181</v>
      </c>
      <c r="AR347" s="17"/>
      <c r="AS347" s="17">
        <v>0.25031559199582998</v>
      </c>
      <c r="AT347" s="17">
        <v>0.32817918146155101</v>
      </c>
      <c r="AU347" s="17"/>
      <c r="AV347" s="17">
        <v>0.26044956100205902</v>
      </c>
      <c r="AW347" s="17">
        <v>0.29510735335723298</v>
      </c>
      <c r="AX347" s="17"/>
      <c r="AY347" s="17">
        <v>0.26788785773434398</v>
      </c>
      <c r="AZ347" s="17">
        <v>0.252243049842033</v>
      </c>
      <c r="BA347" s="17">
        <v>0.317099569468411</v>
      </c>
      <c r="BB347" s="17"/>
      <c r="BC347" s="17">
        <v>0.259528584037096</v>
      </c>
      <c r="BD347" s="17">
        <v>0.29709448523614401</v>
      </c>
      <c r="BE347" s="17">
        <v>0.23373975099452601</v>
      </c>
      <c r="BF347" s="17"/>
      <c r="BG347" s="17">
        <v>0.31253886380540102</v>
      </c>
      <c r="BH347" s="17">
        <v>0.243099019443383</v>
      </c>
      <c r="BI347" s="17"/>
      <c r="BJ347" s="17">
        <v>0.24811633382214601</v>
      </c>
      <c r="BK347" s="17">
        <v>0.26945304525413</v>
      </c>
      <c r="BL347" s="17"/>
      <c r="BM347" s="17">
        <v>0.23770197562116199</v>
      </c>
      <c r="BN347" s="17">
        <v>0.23125868634847199</v>
      </c>
      <c r="BO347" s="17">
        <v>0.221414509343763</v>
      </c>
      <c r="BP347" s="17">
        <v>0.311550254640098</v>
      </c>
      <c r="BQ347" s="17">
        <v>0.249425148620704</v>
      </c>
      <c r="BR347" s="17">
        <v>0.34256404060780199</v>
      </c>
      <c r="BS347" s="17">
        <v>0.24592564140120299</v>
      </c>
      <c r="BT347" s="17"/>
      <c r="BU347" s="17">
        <v>0.34947064289298102</v>
      </c>
      <c r="BV347" s="17">
        <v>0.252423377470266</v>
      </c>
      <c r="BW347" s="17"/>
      <c r="BX347" s="17">
        <v>0.31554281019603603</v>
      </c>
      <c r="BY347" s="17">
        <v>0.25047028162533302</v>
      </c>
      <c r="BZ347" s="17">
        <v>0.24587802345926299</v>
      </c>
      <c r="CA347" s="17">
        <v>0.238603820127361</v>
      </c>
    </row>
    <row r="348" spans="2:79" x14ac:dyDescent="0.3">
      <c r="B348" t="s">
        <v>247</v>
      </c>
      <c r="C348" s="17">
        <v>0.24563865117592801</v>
      </c>
      <c r="D348" s="17">
        <v>0.27722204290328101</v>
      </c>
      <c r="E348" s="17">
        <v>0.21509081183128001</v>
      </c>
      <c r="F348" s="17"/>
      <c r="G348" s="17">
        <v>0.19985929619548801</v>
      </c>
      <c r="H348" s="17">
        <v>0.25475157169781398</v>
      </c>
      <c r="I348" s="17">
        <v>0.250105229672272</v>
      </c>
      <c r="J348" s="17">
        <v>0.21465034289104701</v>
      </c>
      <c r="K348" s="17">
        <v>0.23338186846813999</v>
      </c>
      <c r="L348" s="17">
        <v>0.29829754698692901</v>
      </c>
      <c r="M348" s="17"/>
      <c r="N348" s="17">
        <v>0.29196418434822102</v>
      </c>
      <c r="O348" s="17">
        <v>0.26064566427896602</v>
      </c>
      <c r="P348" s="17">
        <v>0.225091771070002</v>
      </c>
      <c r="Q348" s="17">
        <v>0.20321629482610401</v>
      </c>
      <c r="R348" s="17"/>
      <c r="S348" s="17">
        <v>0.28383398214790301</v>
      </c>
      <c r="T348" s="17">
        <v>0.25475071744781302</v>
      </c>
      <c r="U348" s="17">
        <v>0.206972588084681</v>
      </c>
      <c r="V348" s="17">
        <v>0.28095396238960901</v>
      </c>
      <c r="W348" s="17">
        <v>0.23051423478493899</v>
      </c>
      <c r="X348" s="17">
        <v>0.26293448441557399</v>
      </c>
      <c r="Y348" s="17">
        <v>0.177458220434426</v>
      </c>
      <c r="Z348" s="17">
        <v>0.28156519548613501</v>
      </c>
      <c r="AA348" s="17">
        <v>0.21508688463978401</v>
      </c>
      <c r="AB348" s="17">
        <v>0.23841110752452199</v>
      </c>
      <c r="AC348" s="17">
        <v>0.26736733900258203</v>
      </c>
      <c r="AD348" s="17">
        <v>0.24053633381317599</v>
      </c>
      <c r="AE348" s="17"/>
      <c r="AF348" s="17">
        <v>0.231567182648062</v>
      </c>
      <c r="AG348" s="17">
        <v>0.228036953198714</v>
      </c>
      <c r="AH348" s="17">
        <v>0.25046761502998899</v>
      </c>
      <c r="AI348" s="17">
        <v>0.25291811285773702</v>
      </c>
      <c r="AJ348" s="17">
        <v>0.29011926104626101</v>
      </c>
      <c r="AK348" s="17">
        <v>0.26669148373379198</v>
      </c>
      <c r="AL348" s="17"/>
      <c r="AM348" s="17">
        <v>0.20098283432782299</v>
      </c>
      <c r="AN348" s="17">
        <v>0.22151005667701701</v>
      </c>
      <c r="AO348" s="17">
        <v>0.26065553690534898</v>
      </c>
      <c r="AP348" s="17">
        <v>0.31262957103314298</v>
      </c>
      <c r="AQ348" s="17">
        <v>0.25089086439262698</v>
      </c>
      <c r="AR348" s="17"/>
      <c r="AS348" s="17">
        <v>0.247461997412636</v>
      </c>
      <c r="AT348" s="17">
        <v>0.29773165038863603</v>
      </c>
      <c r="AU348" s="17"/>
      <c r="AV348" s="17">
        <v>0.24337160559152299</v>
      </c>
      <c r="AW348" s="17">
        <v>0.26763812636186901</v>
      </c>
      <c r="AX348" s="17"/>
      <c r="AY348" s="17">
        <v>0.21853207223888399</v>
      </c>
      <c r="AZ348" s="17">
        <v>0.24899393720962401</v>
      </c>
      <c r="BA348" s="17">
        <v>0.30313757600418401</v>
      </c>
      <c r="BB348" s="17"/>
      <c r="BC348" s="17">
        <v>0.23367143609317001</v>
      </c>
      <c r="BD348" s="17">
        <v>0.27933130347935797</v>
      </c>
      <c r="BE348" s="17">
        <v>0.24617868490070899</v>
      </c>
      <c r="BF348" s="17"/>
      <c r="BG348" s="17">
        <v>0.27891950965967299</v>
      </c>
      <c r="BH348" s="17">
        <v>0.23486836291629301</v>
      </c>
      <c r="BI348" s="17"/>
      <c r="BJ348" s="17">
        <v>0.24709231788890801</v>
      </c>
      <c r="BK348" s="17">
        <v>0.245073316635852</v>
      </c>
      <c r="BL348" s="17"/>
      <c r="BM348" s="17">
        <v>0.254606738678888</v>
      </c>
      <c r="BN348" s="17">
        <v>0.16564888915780099</v>
      </c>
      <c r="BO348" s="17">
        <v>0.209489038271373</v>
      </c>
      <c r="BP348" s="17">
        <v>0.250390402250249</v>
      </c>
      <c r="BQ348" s="17">
        <v>0.19174008919265401</v>
      </c>
      <c r="BR348" s="17">
        <v>0.30204591103109701</v>
      </c>
      <c r="BS348" s="17">
        <v>0.25437833670426002</v>
      </c>
      <c r="BT348" s="17"/>
      <c r="BU348" s="17">
        <v>0.32585201158036298</v>
      </c>
      <c r="BV348" s="17">
        <v>0.33025008283861701</v>
      </c>
      <c r="BW348" s="17"/>
      <c r="BX348" s="17">
        <v>0.27220736128691803</v>
      </c>
      <c r="BY348" s="17">
        <v>0.25809633619200201</v>
      </c>
      <c r="BZ348" s="17">
        <v>0.253861245110379</v>
      </c>
      <c r="CA348" s="17">
        <v>0.25750403675667399</v>
      </c>
    </row>
    <row r="349" spans="2:79" x14ac:dyDescent="0.3">
      <c r="B349" t="s">
        <v>248</v>
      </c>
      <c r="C349" s="17">
        <v>0.16111119211605701</v>
      </c>
      <c r="D349" s="17">
        <v>0.176436007574651</v>
      </c>
      <c r="E349" s="17">
        <v>0.14695676398365301</v>
      </c>
      <c r="F349" s="17"/>
      <c r="G349" s="17">
        <v>0.22241121982210901</v>
      </c>
      <c r="H349" s="17">
        <v>0.17051427636118599</v>
      </c>
      <c r="I349" s="17">
        <v>0.17413002893295801</v>
      </c>
      <c r="J349" s="17">
        <v>0.138032558260271</v>
      </c>
      <c r="K349" s="17">
        <v>0.16925046465573201</v>
      </c>
      <c r="L349" s="17">
        <v>0.115432427372597</v>
      </c>
      <c r="M349" s="17"/>
      <c r="N349" s="17">
        <v>0.16384243671422699</v>
      </c>
      <c r="O349" s="17">
        <v>0.15843180445942601</v>
      </c>
      <c r="P349" s="17">
        <v>0.16393299537544401</v>
      </c>
      <c r="Q349" s="17">
        <v>0.156288954738668</v>
      </c>
      <c r="R349" s="17"/>
      <c r="S349" s="17">
        <v>0.17680746219916499</v>
      </c>
      <c r="T349" s="17">
        <v>0.18681766503779601</v>
      </c>
      <c r="U349" s="17">
        <v>0.132774309824437</v>
      </c>
      <c r="V349" s="17">
        <v>0.15022662384688601</v>
      </c>
      <c r="W349" s="17">
        <v>0.194646488288993</v>
      </c>
      <c r="X349" s="17">
        <v>0.18218215512264399</v>
      </c>
      <c r="Y349" s="17">
        <v>0.105676975644988</v>
      </c>
      <c r="Z349" s="17">
        <v>0.218532685048904</v>
      </c>
      <c r="AA349" s="17">
        <v>0.149616521843254</v>
      </c>
      <c r="AB349" s="17">
        <v>0.13350761869397501</v>
      </c>
      <c r="AC349" s="17">
        <v>0.1597506923159</v>
      </c>
      <c r="AD349" s="17">
        <v>0.14239516582282</v>
      </c>
      <c r="AE349" s="17"/>
      <c r="AF349" s="17">
        <v>0.18152030789033899</v>
      </c>
      <c r="AG349" s="17">
        <v>0.154462182288507</v>
      </c>
      <c r="AH349" s="17">
        <v>0.20760824344919601</v>
      </c>
      <c r="AI349" s="17">
        <v>0.13959675877889999</v>
      </c>
      <c r="AJ349" s="17">
        <v>0.11601563232647601</v>
      </c>
      <c r="AK349" s="17">
        <v>0.13944773724668</v>
      </c>
      <c r="AL349" s="17"/>
      <c r="AM349" s="17">
        <v>0.162645676077185</v>
      </c>
      <c r="AN349" s="17">
        <v>0.138089182153942</v>
      </c>
      <c r="AO349" s="17">
        <v>0.16523522628111001</v>
      </c>
      <c r="AP349" s="17">
        <v>0.19407270295874701</v>
      </c>
      <c r="AQ349" s="17">
        <v>0.24136075789552999</v>
      </c>
      <c r="AR349" s="17"/>
      <c r="AS349" s="17">
        <v>0.165040981187309</v>
      </c>
      <c r="AT349" s="17">
        <v>0.151339371122066</v>
      </c>
      <c r="AU349" s="17"/>
      <c r="AV349" s="17">
        <v>0.162460992179632</v>
      </c>
      <c r="AW349" s="17">
        <v>0.14622659537275401</v>
      </c>
      <c r="AX349" s="17"/>
      <c r="AY349" s="17">
        <v>0.159504085430936</v>
      </c>
      <c r="AZ349" s="17">
        <v>0.16397403552338999</v>
      </c>
      <c r="BA349" s="17">
        <v>0.16149974434710701</v>
      </c>
      <c r="BB349" s="17"/>
      <c r="BC349" s="17">
        <v>0.144690640888818</v>
      </c>
      <c r="BD349" s="17">
        <v>0.170095644200669</v>
      </c>
      <c r="BE349" s="17">
        <v>0.196030526661432</v>
      </c>
      <c r="BF349" s="17"/>
      <c r="BG349" s="17">
        <v>0.15246869619882999</v>
      </c>
      <c r="BH349" s="17">
        <v>0.16477107794210599</v>
      </c>
      <c r="BI349" s="17"/>
      <c r="BJ349" s="17">
        <v>0.19221131349234999</v>
      </c>
      <c r="BK349" s="17">
        <v>0.14868051929057599</v>
      </c>
      <c r="BL349" s="17"/>
      <c r="BM349" s="17">
        <v>0.18565056526319099</v>
      </c>
      <c r="BN349" s="17">
        <v>0.175276318408048</v>
      </c>
      <c r="BO349" s="17">
        <v>0.17081169366502699</v>
      </c>
      <c r="BP349" s="17">
        <v>0.162508310313903</v>
      </c>
      <c r="BQ349" s="17">
        <v>0.18573798370438599</v>
      </c>
      <c r="BR349" s="17">
        <v>9.5900315208338305E-2</v>
      </c>
      <c r="BS349" s="17">
        <v>0.14596312559952199</v>
      </c>
      <c r="BT349" s="17"/>
      <c r="BU349" s="17">
        <v>0.18228400699476499</v>
      </c>
      <c r="BV349" s="17">
        <v>0.18289627768434999</v>
      </c>
      <c r="BW349" s="17"/>
      <c r="BX349" s="17">
        <v>0.141022134329396</v>
      </c>
      <c r="BY349" s="17">
        <v>0.16585291230756199</v>
      </c>
      <c r="BZ349" s="17">
        <v>0.196464681959855</v>
      </c>
      <c r="CA349" s="17">
        <v>0.177188865730665</v>
      </c>
    </row>
    <row r="350" spans="2:79" x14ac:dyDescent="0.3">
      <c r="B350" t="s">
        <v>249</v>
      </c>
      <c r="C350" s="17">
        <v>0.14839506847134501</v>
      </c>
      <c r="D350" s="17">
        <v>0.170454871692619</v>
      </c>
      <c r="E350" s="17">
        <v>0.12760870669692001</v>
      </c>
      <c r="F350" s="17"/>
      <c r="G350" s="17">
        <v>0.140964660255885</v>
      </c>
      <c r="H350" s="17">
        <v>0.19159023256164701</v>
      </c>
      <c r="I350" s="17">
        <v>0.14195065291127601</v>
      </c>
      <c r="J350" s="17">
        <v>0.14535017016393001</v>
      </c>
      <c r="K350" s="17">
        <v>0.156329958721726</v>
      </c>
      <c r="L350" s="17">
        <v>0.120678950740792</v>
      </c>
      <c r="M350" s="17"/>
      <c r="N350" s="17">
        <v>0.15250767616022901</v>
      </c>
      <c r="O350" s="17">
        <v>0.160642339118341</v>
      </c>
      <c r="P350" s="17">
        <v>0.14426270941223099</v>
      </c>
      <c r="Q350" s="17">
        <v>0.133782417740892</v>
      </c>
      <c r="R350" s="17"/>
      <c r="S350" s="17">
        <v>0.167315555038972</v>
      </c>
      <c r="T350" s="17">
        <v>0.14608498858334601</v>
      </c>
      <c r="U350" s="17">
        <v>0.152755267777194</v>
      </c>
      <c r="V350" s="17">
        <v>0.17899777398594099</v>
      </c>
      <c r="W350" s="17">
        <v>0.13239094910282301</v>
      </c>
      <c r="X350" s="17">
        <v>0.13805475534876999</v>
      </c>
      <c r="Y350" s="17">
        <v>0.14435568025423301</v>
      </c>
      <c r="Z350" s="17">
        <v>0.18265723163973999</v>
      </c>
      <c r="AA350" s="17">
        <v>0.12065379259961601</v>
      </c>
      <c r="AB350" s="17">
        <v>0.15013595544525399</v>
      </c>
      <c r="AC350" s="17">
        <v>0.10618256040339601</v>
      </c>
      <c r="AD350" s="17">
        <v>0.16776696055931001</v>
      </c>
      <c r="AE350" s="17"/>
      <c r="AF350" s="17">
        <v>0.18751950214982599</v>
      </c>
      <c r="AG350" s="17">
        <v>0.139947980852482</v>
      </c>
      <c r="AH350" s="17">
        <v>0.13593366483525601</v>
      </c>
      <c r="AI350" s="17">
        <v>0.156707608590794</v>
      </c>
      <c r="AJ350" s="17">
        <v>9.9192943357375399E-2</v>
      </c>
      <c r="AK350" s="17">
        <v>0.117026177293258</v>
      </c>
      <c r="AL350" s="17"/>
      <c r="AM350" s="17">
        <v>0.12385054700537899</v>
      </c>
      <c r="AN350" s="17">
        <v>0.13545770905509999</v>
      </c>
      <c r="AO350" s="17">
        <v>0.165115052175524</v>
      </c>
      <c r="AP350" s="17">
        <v>0.18526487244881401</v>
      </c>
      <c r="AQ350" s="17">
        <v>0.15879213818403001</v>
      </c>
      <c r="AR350" s="17"/>
      <c r="AS350" s="17">
        <v>0.15775450477731601</v>
      </c>
      <c r="AT350" s="17">
        <v>0.14207542551590999</v>
      </c>
      <c r="AU350" s="17"/>
      <c r="AV350" s="17">
        <v>0.15471326753454301</v>
      </c>
      <c r="AW350" s="17">
        <v>0.15177741745885101</v>
      </c>
      <c r="AX350" s="17"/>
      <c r="AY350" s="17">
        <v>0.116792680898514</v>
      </c>
      <c r="AZ350" s="17">
        <v>0.159742349830124</v>
      </c>
      <c r="BA350" s="17">
        <v>0.167256144756529</v>
      </c>
      <c r="BB350" s="17"/>
      <c r="BC350" s="17">
        <v>0.13150529939932301</v>
      </c>
      <c r="BD350" s="17">
        <v>0.155531888492659</v>
      </c>
      <c r="BE350" s="17">
        <v>0.18865308562470101</v>
      </c>
      <c r="BF350" s="17"/>
      <c r="BG350" s="17">
        <v>0.13753831782793999</v>
      </c>
      <c r="BH350" s="17">
        <v>0.15132398822722901</v>
      </c>
      <c r="BI350" s="17"/>
      <c r="BJ350" s="17">
        <v>0.16148944368860499</v>
      </c>
      <c r="BK350" s="17">
        <v>0.14573231283448601</v>
      </c>
      <c r="BL350" s="17"/>
      <c r="BM350" s="17">
        <v>0.16767862071727199</v>
      </c>
      <c r="BN350" s="17">
        <v>0.13687922605124</v>
      </c>
      <c r="BO350" s="17">
        <v>0.129458370733575</v>
      </c>
      <c r="BP350" s="17">
        <v>0.16034848242983801</v>
      </c>
      <c r="BQ350" s="17">
        <v>0.17472364595826401</v>
      </c>
      <c r="BR350" s="17">
        <v>0.124837646861371</v>
      </c>
      <c r="BS350" s="17">
        <v>0.109520905721383</v>
      </c>
      <c r="BT350" s="17"/>
      <c r="BU350" s="17">
        <v>0.18065817030821699</v>
      </c>
      <c r="BV350" s="17">
        <v>0.21291906233470501</v>
      </c>
      <c r="BW350" s="17"/>
      <c r="BX350" s="17">
        <v>0.153386383784611</v>
      </c>
      <c r="BY350" s="17">
        <v>0.198259496495263</v>
      </c>
      <c r="BZ350" s="17">
        <v>0.158845466955579</v>
      </c>
      <c r="CA350" s="17">
        <v>0.18233928170799901</v>
      </c>
    </row>
    <row r="351" spans="2:79" x14ac:dyDescent="0.3">
      <c r="B351" t="s">
        <v>250</v>
      </c>
      <c r="C351" s="17">
        <v>0.14229950311334799</v>
      </c>
      <c r="D351" s="17">
        <v>0.145913383265836</v>
      </c>
      <c r="E351" s="17">
        <v>0.13736737224796999</v>
      </c>
      <c r="F351" s="17"/>
      <c r="G351" s="17">
        <v>0.15210877921400201</v>
      </c>
      <c r="H351" s="17">
        <v>0.19038439797783599</v>
      </c>
      <c r="I351" s="17">
        <v>0.19232448791184001</v>
      </c>
      <c r="J351" s="17">
        <v>0.12156288351325099</v>
      </c>
      <c r="K351" s="17">
        <v>8.9353894565560907E-2</v>
      </c>
      <c r="L351" s="17">
        <v>0.10852393408873599</v>
      </c>
      <c r="M351" s="17"/>
      <c r="N351" s="17">
        <v>0.138016434270814</v>
      </c>
      <c r="O351" s="17">
        <v>0.143184079160663</v>
      </c>
      <c r="P351" s="17">
        <v>0.15170791265643699</v>
      </c>
      <c r="Q351" s="17">
        <v>0.138413889058116</v>
      </c>
      <c r="R351" s="17"/>
      <c r="S351" s="17">
        <v>0.22164893605150901</v>
      </c>
      <c r="T351" s="17">
        <v>0.13312149121834699</v>
      </c>
      <c r="U351" s="17">
        <v>0.123136526549214</v>
      </c>
      <c r="V351" s="17">
        <v>0.140528676479869</v>
      </c>
      <c r="W351" s="17">
        <v>0.124361707682764</v>
      </c>
      <c r="X351" s="17">
        <v>0.16369263907866599</v>
      </c>
      <c r="Y351" s="17">
        <v>7.5963318353107004E-2</v>
      </c>
      <c r="Z351" s="17">
        <v>0.117564529353893</v>
      </c>
      <c r="AA351" s="17">
        <v>0.104246968199673</v>
      </c>
      <c r="AB351" s="17">
        <v>0.17502035780768799</v>
      </c>
      <c r="AC351" s="17">
        <v>0.16230119540811999</v>
      </c>
      <c r="AD351" s="17">
        <v>6.3771820644240404E-2</v>
      </c>
      <c r="AE351" s="17"/>
      <c r="AF351" s="17">
        <v>0.20197548337718901</v>
      </c>
      <c r="AG351" s="17">
        <v>0.14320852583423699</v>
      </c>
      <c r="AH351" s="17">
        <v>0.109021640563268</v>
      </c>
      <c r="AI351" s="17">
        <v>0.11435799326950601</v>
      </c>
      <c r="AJ351" s="17">
        <v>8.9129790797784506E-2</v>
      </c>
      <c r="AK351" s="17">
        <v>0.15358544318832401</v>
      </c>
      <c r="AL351" s="17"/>
      <c r="AM351" s="17">
        <v>0.115556049084294</v>
      </c>
      <c r="AN351" s="17">
        <v>0.123553084928491</v>
      </c>
      <c r="AO351" s="17">
        <v>0.175069406830722</v>
      </c>
      <c r="AP351" s="17">
        <v>0.17657317319364299</v>
      </c>
      <c r="AQ351" s="17">
        <v>0.122332104702764</v>
      </c>
      <c r="AR351" s="17"/>
      <c r="AS351" s="17">
        <v>0.13663424545528299</v>
      </c>
      <c r="AT351" s="17">
        <v>0.16145916833240501</v>
      </c>
      <c r="AU351" s="17"/>
      <c r="AV351" s="17">
        <v>0.12738347312717499</v>
      </c>
      <c r="AW351" s="17">
        <v>0.180432706837373</v>
      </c>
      <c r="AX351" s="17"/>
      <c r="AY351" s="17">
        <v>0.147493866660351</v>
      </c>
      <c r="AZ351" s="17">
        <v>0.14291815302955199</v>
      </c>
      <c r="BA351" s="17">
        <v>0.125941896673752</v>
      </c>
      <c r="BB351" s="17"/>
      <c r="BC351" s="17">
        <v>0.13857168886986401</v>
      </c>
      <c r="BD351" s="17">
        <v>0.13526652629271399</v>
      </c>
      <c r="BE351" s="17">
        <v>0.16156333078691201</v>
      </c>
      <c r="BF351" s="17"/>
      <c r="BG351" s="17">
        <v>0.130141383180052</v>
      </c>
      <c r="BH351" s="17">
        <v>0.14789791910807501</v>
      </c>
      <c r="BI351" s="17"/>
      <c r="BJ351" s="17">
        <v>0.16371651222106401</v>
      </c>
      <c r="BK351" s="17">
        <v>0.13810556309031199</v>
      </c>
      <c r="BL351" s="17"/>
      <c r="BM351" s="17">
        <v>0.159717936099738</v>
      </c>
      <c r="BN351" s="17">
        <v>0.16961937044801301</v>
      </c>
      <c r="BO351" s="17">
        <v>0.12669374073203399</v>
      </c>
      <c r="BP351" s="17">
        <v>0.154995230887849</v>
      </c>
      <c r="BQ351" s="17">
        <v>0.10889010178403701</v>
      </c>
      <c r="BR351" s="17">
        <v>0.105404072607253</v>
      </c>
      <c r="BS351" s="17">
        <v>0.1070630339336</v>
      </c>
      <c r="BT351" s="17"/>
      <c r="BU351" s="17">
        <v>0.15457404128730201</v>
      </c>
      <c r="BV351" s="17">
        <v>0.18111857207300899</v>
      </c>
      <c r="BW351" s="17"/>
      <c r="BX351" s="17">
        <v>0.13304878144842899</v>
      </c>
      <c r="BY351" s="17">
        <v>0.14246205606309001</v>
      </c>
      <c r="BZ351" s="17">
        <v>0.16029139470366599</v>
      </c>
      <c r="CA351" s="17">
        <v>0.133246805288254</v>
      </c>
    </row>
    <row r="352" spans="2:79" x14ac:dyDescent="0.3">
      <c r="B352" t="s">
        <v>101</v>
      </c>
      <c r="C352" s="17">
        <v>9.2669330147828799E-2</v>
      </c>
      <c r="D352" s="17">
        <v>7.99836781312592E-2</v>
      </c>
      <c r="E352" s="17">
        <v>0.103633651292987</v>
      </c>
      <c r="F352" s="17"/>
      <c r="G352" s="17">
        <v>0.107808561517969</v>
      </c>
      <c r="H352" s="17">
        <v>5.7748177948412603E-2</v>
      </c>
      <c r="I352" s="17">
        <v>9.3142002603597104E-2</v>
      </c>
      <c r="J352" s="17">
        <v>0.100604763705682</v>
      </c>
      <c r="K352" s="17">
        <v>0.124131212651548</v>
      </c>
      <c r="L352" s="17">
        <v>8.3017306804641006E-2</v>
      </c>
      <c r="M352" s="17"/>
      <c r="N352" s="17">
        <v>6.0981158430793103E-2</v>
      </c>
      <c r="O352" s="17">
        <v>8.6901454485021096E-2</v>
      </c>
      <c r="P352" s="17">
        <v>8.8408197919093198E-2</v>
      </c>
      <c r="Q352" s="17">
        <v>0.137407482398821</v>
      </c>
      <c r="R352" s="17"/>
      <c r="S352" s="17">
        <v>7.8815225555868604E-2</v>
      </c>
      <c r="T352" s="17">
        <v>8.42471892310417E-2</v>
      </c>
      <c r="U352" s="17">
        <v>0.12266568793120899</v>
      </c>
      <c r="V352" s="17">
        <v>0.105447647780329</v>
      </c>
      <c r="W352" s="17">
        <v>0.106617595516176</v>
      </c>
      <c r="X352" s="17">
        <v>6.8021922734307794E-2</v>
      </c>
      <c r="Y352" s="17">
        <v>0.11707060473998999</v>
      </c>
      <c r="Z352" s="17">
        <v>7.6330628085009303E-2</v>
      </c>
      <c r="AA352" s="17">
        <v>8.6312088445748697E-2</v>
      </c>
      <c r="AB352" s="17">
        <v>8.9198348581969206E-2</v>
      </c>
      <c r="AC352" s="17">
        <v>0.108020998789323</v>
      </c>
      <c r="AD352" s="17">
        <v>8.1071579928013296E-2</v>
      </c>
      <c r="AE352" s="17"/>
      <c r="AF352" s="17">
        <v>8.6235712347637397E-2</v>
      </c>
      <c r="AG352" s="17">
        <v>7.5170280188253696E-2</v>
      </c>
      <c r="AH352" s="17">
        <v>0.123013738366131</v>
      </c>
      <c r="AI352" s="17">
        <v>9.3478517301033098E-2</v>
      </c>
      <c r="AJ352" s="17">
        <v>0.122517231516624</v>
      </c>
      <c r="AK352" s="17">
        <v>7.2432083180251697E-2</v>
      </c>
      <c r="AL352" s="17"/>
      <c r="AM352" s="17">
        <v>0.13235366919153199</v>
      </c>
      <c r="AN352" s="17">
        <v>0.10002466969712499</v>
      </c>
      <c r="AO352" s="17">
        <v>6.9240365648402205E-2</v>
      </c>
      <c r="AP352" s="17">
        <v>6.3010606629710697E-2</v>
      </c>
      <c r="AQ352" s="17">
        <v>0.116373765809051</v>
      </c>
      <c r="AR352" s="17"/>
      <c r="AS352" s="17">
        <v>8.2292510352777903E-2</v>
      </c>
      <c r="AT352" s="17">
        <v>0.10018685768730599</v>
      </c>
      <c r="AU352" s="17"/>
      <c r="AV352" s="17">
        <v>9.5151059506071001E-2</v>
      </c>
      <c r="AW352" s="17">
        <v>7.26507858280563E-2</v>
      </c>
      <c r="AX352" s="17"/>
      <c r="AY352" s="17">
        <v>0.11248995756678</v>
      </c>
      <c r="AZ352" s="17">
        <v>7.9710119061404003E-2</v>
      </c>
      <c r="BA352" s="17">
        <v>0.112808506702216</v>
      </c>
      <c r="BB352" s="17"/>
      <c r="BC352" s="17">
        <v>0.10356441227971799</v>
      </c>
      <c r="BD352" s="17">
        <v>8.6377870380274405E-2</v>
      </c>
      <c r="BE352" s="17">
        <v>6.6229318288527697E-2</v>
      </c>
      <c r="BF352" s="17"/>
      <c r="BG352" s="17">
        <v>8.9611650598093506E-2</v>
      </c>
      <c r="BH352" s="17">
        <v>8.9867336492303204E-2</v>
      </c>
      <c r="BI352" s="17"/>
      <c r="BJ352" s="17">
        <v>5.8436025251142797E-2</v>
      </c>
      <c r="BK352" s="17">
        <v>0.101403560445259</v>
      </c>
      <c r="BL352" s="17"/>
      <c r="BM352" s="17">
        <v>7.0117545541730095E-2</v>
      </c>
      <c r="BN352" s="17">
        <v>8.2423513283356703E-2</v>
      </c>
      <c r="BO352" s="17">
        <v>0.107710095940438</v>
      </c>
      <c r="BP352" s="17">
        <v>0.18341901891777701</v>
      </c>
      <c r="BQ352" s="17">
        <v>0.151873416278343</v>
      </c>
      <c r="BR352" s="17">
        <v>8.4794550818429695E-2</v>
      </c>
      <c r="BS352" s="17">
        <v>0.167222751884056</v>
      </c>
      <c r="BT352" s="17"/>
      <c r="BU352" s="17">
        <v>2.8856529135367601E-2</v>
      </c>
      <c r="BV352" s="17">
        <v>5.7120138973281102E-2</v>
      </c>
      <c r="BW352" s="17"/>
      <c r="BX352" s="17">
        <v>0.102670280766675</v>
      </c>
      <c r="BY352" s="17">
        <v>6.46141988931353E-2</v>
      </c>
      <c r="BZ352" s="17">
        <v>6.4623170361803706E-2</v>
      </c>
      <c r="CA352" s="17">
        <v>6.2431668624829698E-2</v>
      </c>
    </row>
    <row r="353" spans="2:79" x14ac:dyDescent="0.3">
      <c r="B353" t="s">
        <v>251</v>
      </c>
      <c r="C353" s="17">
        <v>5.3426287541704302E-2</v>
      </c>
      <c r="D353" s="17">
        <v>5.4907401948449702E-2</v>
      </c>
      <c r="E353" s="17">
        <v>5.2244710454339101E-2</v>
      </c>
      <c r="F353" s="17"/>
      <c r="G353" s="17">
        <v>1.5630090858811199E-2</v>
      </c>
      <c r="H353" s="17">
        <v>2.9584642162378699E-2</v>
      </c>
      <c r="I353" s="17">
        <v>4.4828420864593502E-2</v>
      </c>
      <c r="J353" s="17">
        <v>4.5971115424539001E-2</v>
      </c>
      <c r="K353" s="17">
        <v>7.7595537152541097E-2</v>
      </c>
      <c r="L353" s="17">
        <v>9.4628439298702294E-2</v>
      </c>
      <c r="M353" s="17"/>
      <c r="N353" s="17">
        <v>5.4433227765804601E-2</v>
      </c>
      <c r="O353" s="17">
        <v>6.2443872515217699E-2</v>
      </c>
      <c r="P353" s="17">
        <v>6.1896695486441299E-2</v>
      </c>
      <c r="Q353" s="17">
        <v>3.3512479201243402E-2</v>
      </c>
      <c r="R353" s="17"/>
      <c r="S353" s="17">
        <v>4.7063733550075197E-2</v>
      </c>
      <c r="T353" s="17">
        <v>6.0593873505693903E-2</v>
      </c>
      <c r="U353" s="17">
        <v>6.9782490786296503E-2</v>
      </c>
      <c r="V353" s="17">
        <v>8.2019366576852895E-2</v>
      </c>
      <c r="W353" s="17">
        <v>5.3485275259706401E-2</v>
      </c>
      <c r="X353" s="17">
        <v>3.2563308922051698E-2</v>
      </c>
      <c r="Y353" s="17">
        <v>6.04485556007869E-2</v>
      </c>
      <c r="Z353" s="17">
        <v>4.2952947242054097E-2</v>
      </c>
      <c r="AA353" s="17">
        <v>2.9224503463676801E-2</v>
      </c>
      <c r="AB353" s="17">
        <v>5.04155255276112E-2</v>
      </c>
      <c r="AC353" s="17">
        <v>7.2272667072729599E-2</v>
      </c>
      <c r="AD353" s="17">
        <v>4.6322480326494601E-2</v>
      </c>
      <c r="AE353" s="17"/>
      <c r="AF353" s="17">
        <v>2.50602241414025E-2</v>
      </c>
      <c r="AG353" s="17">
        <v>7.1116920346515303E-2</v>
      </c>
      <c r="AH353" s="17">
        <v>5.8703933131388199E-2</v>
      </c>
      <c r="AI353" s="17">
        <v>5.409983435198E-2</v>
      </c>
      <c r="AJ353" s="17">
        <v>6.6356762759940596E-2</v>
      </c>
      <c r="AK353" s="17">
        <v>5.0803186513914501E-2</v>
      </c>
      <c r="AL353" s="17"/>
      <c r="AM353" s="17">
        <v>4.1915907813458698E-2</v>
      </c>
      <c r="AN353" s="17">
        <v>6.1127056209591198E-2</v>
      </c>
      <c r="AO353" s="17">
        <v>6.1726248382974601E-2</v>
      </c>
      <c r="AP353" s="17">
        <v>4.4963189260354502E-2</v>
      </c>
      <c r="AQ353" s="17">
        <v>0</v>
      </c>
      <c r="AR353" s="17"/>
      <c r="AS353" s="17">
        <v>5.0465133576782499E-2</v>
      </c>
      <c r="AT353" s="17">
        <v>5.6220852000609597E-2</v>
      </c>
      <c r="AU353" s="17"/>
      <c r="AV353" s="17">
        <v>5.9435939845435201E-2</v>
      </c>
      <c r="AW353" s="17">
        <v>4.0877937781529899E-2</v>
      </c>
      <c r="AX353" s="17"/>
      <c r="AY353" s="17">
        <v>5.36624206495162E-2</v>
      </c>
      <c r="AZ353" s="17">
        <v>4.6974718241105003E-2</v>
      </c>
      <c r="BA353" s="17">
        <v>0.100000133198157</v>
      </c>
      <c r="BB353" s="17"/>
      <c r="BC353" s="17">
        <v>5.9924800914464602E-2</v>
      </c>
      <c r="BD353" s="17">
        <v>5.0875745080143801E-2</v>
      </c>
      <c r="BE353" s="17">
        <v>3.7858802260632103E-2</v>
      </c>
      <c r="BF353" s="17"/>
      <c r="BG353" s="17">
        <v>6.8150891248116102E-2</v>
      </c>
      <c r="BH353" s="17">
        <v>4.8998771242524802E-2</v>
      </c>
      <c r="BI353" s="17"/>
      <c r="BJ353" s="17">
        <v>3.9941813114769402E-2</v>
      </c>
      <c r="BK353" s="17">
        <v>5.7884032225726502E-2</v>
      </c>
      <c r="BL353" s="17"/>
      <c r="BM353" s="17">
        <v>3.4562957061088702E-2</v>
      </c>
      <c r="BN353" s="17">
        <v>5.0083740316564498E-2</v>
      </c>
      <c r="BO353" s="17">
        <v>6.6120586834394202E-2</v>
      </c>
      <c r="BP353" s="17">
        <v>4.9722499600052102E-2</v>
      </c>
      <c r="BQ353" s="17">
        <v>1.0807582818238201E-2</v>
      </c>
      <c r="BR353" s="17">
        <v>9.8301907589405796E-2</v>
      </c>
      <c r="BS353" s="17">
        <v>6.8723848145841204E-2</v>
      </c>
      <c r="BT353" s="17"/>
      <c r="BU353" s="17">
        <v>1.9166372764914601E-2</v>
      </c>
      <c r="BV353" s="17">
        <v>1.1428545933460901E-2</v>
      </c>
      <c r="BW353" s="17"/>
      <c r="BX353" s="17">
        <v>1.72245595717276E-2</v>
      </c>
      <c r="BY353" s="17">
        <v>7.0856273558744701E-2</v>
      </c>
      <c r="BZ353" s="17">
        <v>2.9348888113289302E-2</v>
      </c>
      <c r="CA353" s="17">
        <v>6.7532473773598001E-2</v>
      </c>
    </row>
    <row r="354" spans="2:79" x14ac:dyDescent="0.3">
      <c r="B354" t="s">
        <v>252</v>
      </c>
      <c r="C354" s="17">
        <v>1.82878847107294E-2</v>
      </c>
      <c r="D354" s="17">
        <v>2.05385060507133E-2</v>
      </c>
      <c r="E354" s="17">
        <v>1.6182687525476899E-2</v>
      </c>
      <c r="F354" s="17"/>
      <c r="G354" s="17">
        <v>1.36945252086716E-2</v>
      </c>
      <c r="H354" s="17">
        <v>1.46468166280128E-2</v>
      </c>
      <c r="I354" s="17">
        <v>4.2312213489233398E-2</v>
      </c>
      <c r="J354" s="17">
        <v>1.4220365904048101E-2</v>
      </c>
      <c r="K354" s="17">
        <v>1.6751648923030799E-2</v>
      </c>
      <c r="L354" s="17">
        <v>9.1216771433248103E-3</v>
      </c>
      <c r="M354" s="17"/>
      <c r="N354" s="17">
        <v>1.12458875040244E-2</v>
      </c>
      <c r="O354" s="17">
        <v>1.82281320395082E-2</v>
      </c>
      <c r="P354" s="17">
        <v>1.68197350672388E-2</v>
      </c>
      <c r="Q354" s="17">
        <v>2.7761223809367599E-2</v>
      </c>
      <c r="R354" s="17"/>
      <c r="S354" s="17">
        <v>1.3851788331109401E-2</v>
      </c>
      <c r="T354" s="17">
        <v>2.4061786619693101E-2</v>
      </c>
      <c r="U354" s="17">
        <v>1.21052821309365E-2</v>
      </c>
      <c r="V354" s="17">
        <v>2.1916279710659702E-2</v>
      </c>
      <c r="W354" s="17">
        <v>2.7164068845009302E-2</v>
      </c>
      <c r="X354" s="17">
        <v>2.26787246542434E-2</v>
      </c>
      <c r="Y354" s="17">
        <v>2.3743045345870802E-2</v>
      </c>
      <c r="Z354" s="17">
        <v>1.06122539046479E-2</v>
      </c>
      <c r="AA354" s="17">
        <v>1.7403363347286298E-2</v>
      </c>
      <c r="AB354" s="17">
        <v>1.17532721553064E-2</v>
      </c>
      <c r="AC354" s="17">
        <v>2.06970021781448E-2</v>
      </c>
      <c r="AD354" s="17">
        <v>0</v>
      </c>
      <c r="AE354" s="17"/>
      <c r="AF354" s="17">
        <v>1.5676582138874701E-2</v>
      </c>
      <c r="AG354" s="17">
        <v>2.12030157987028E-2</v>
      </c>
      <c r="AH354" s="17">
        <v>1.3732858441092999E-2</v>
      </c>
      <c r="AI354" s="17">
        <v>1.85579415836876E-2</v>
      </c>
      <c r="AJ354" s="17">
        <v>2.6470275882539501E-2</v>
      </c>
      <c r="AK354" s="17">
        <v>9.6705550339787495E-3</v>
      </c>
      <c r="AL354" s="17"/>
      <c r="AM354" s="17">
        <v>2.1557708514001898E-2</v>
      </c>
      <c r="AN354" s="17">
        <v>1.4303917015202301E-2</v>
      </c>
      <c r="AO354" s="17">
        <v>1.8493775361425199E-2</v>
      </c>
      <c r="AP354" s="17">
        <v>8.2314214015020409E-3</v>
      </c>
      <c r="AQ354" s="17">
        <v>0</v>
      </c>
      <c r="AR354" s="17"/>
      <c r="AS354" s="17">
        <v>1.7780174241909599E-2</v>
      </c>
      <c r="AT354" s="17">
        <v>1.26940055146461E-2</v>
      </c>
      <c r="AU354" s="17"/>
      <c r="AV354" s="17">
        <v>1.8006866523326601E-2</v>
      </c>
      <c r="AW354" s="17">
        <v>1.4201014126375E-2</v>
      </c>
      <c r="AX354" s="17"/>
      <c r="AY354" s="17">
        <v>3.2173874865062201E-2</v>
      </c>
      <c r="AZ354" s="17">
        <v>1.2210059267067599E-2</v>
      </c>
      <c r="BA354" s="17">
        <v>2.0376280172961E-2</v>
      </c>
      <c r="BB354" s="17"/>
      <c r="BC354" s="17">
        <v>2.0751314443004602E-2</v>
      </c>
      <c r="BD354" s="17">
        <v>2.3964957606343699E-2</v>
      </c>
      <c r="BE354" s="17">
        <v>6.4761859883929202E-3</v>
      </c>
      <c r="BF354" s="17"/>
      <c r="BG354" s="17">
        <v>1.3434649980260701E-2</v>
      </c>
      <c r="BH354" s="17">
        <v>1.8755479146133E-2</v>
      </c>
      <c r="BI354" s="17"/>
      <c r="BJ354" s="17">
        <v>1.90922441672302E-2</v>
      </c>
      <c r="BK354" s="17">
        <v>1.7253724997950099E-2</v>
      </c>
      <c r="BL354" s="17"/>
      <c r="BM354" s="17">
        <v>1.6513345414460399E-2</v>
      </c>
      <c r="BN354" s="17">
        <v>2.6172654087868501E-2</v>
      </c>
      <c r="BO354" s="17">
        <v>6.6923802572288804E-2</v>
      </c>
      <c r="BP354" s="17">
        <v>4.1127490785384503E-2</v>
      </c>
      <c r="BQ354" s="17">
        <v>0</v>
      </c>
      <c r="BR354" s="17">
        <v>7.28683758062189E-3</v>
      </c>
      <c r="BS354" s="17">
        <v>7.6022243538520504E-3</v>
      </c>
      <c r="BT354" s="17"/>
      <c r="BU354" s="17">
        <v>9.4396758093043698E-3</v>
      </c>
      <c r="BV354" s="17">
        <v>1.6974835840748301E-2</v>
      </c>
      <c r="BW354" s="17"/>
      <c r="BX354" s="17">
        <v>1.5211530691894201E-2</v>
      </c>
      <c r="BY354" s="17">
        <v>2.01334478326908E-2</v>
      </c>
      <c r="BZ354" s="17">
        <v>1.3785174849337299E-2</v>
      </c>
      <c r="CA354" s="17">
        <v>1.5934141300921401E-2</v>
      </c>
    </row>
    <row r="355" spans="2:79" x14ac:dyDescent="0.3">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row>
    <row r="356" spans="2:79" x14ac:dyDescent="0.3">
      <c r="B356" s="6" t="s">
        <v>268</v>
      </c>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row>
    <row r="357" spans="2:79" x14ac:dyDescent="0.3">
      <c r="B357" s="24" t="s">
        <v>98</v>
      </c>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row>
    <row r="358" spans="2:79" x14ac:dyDescent="0.3">
      <c r="B358" t="s">
        <v>262</v>
      </c>
      <c r="C358" s="17">
        <v>8.7031275736290201E-2</v>
      </c>
      <c r="D358" s="17">
        <v>9.5760158635677203E-2</v>
      </c>
      <c r="E358" s="17">
        <v>7.7994663079269E-2</v>
      </c>
      <c r="F358" s="17"/>
      <c r="G358" s="17">
        <v>0.134309433446334</v>
      </c>
      <c r="H358" s="17">
        <v>0.138520219313882</v>
      </c>
      <c r="I358" s="17">
        <v>8.7763401933175597E-2</v>
      </c>
      <c r="J358" s="17">
        <v>6.5475490510349704E-2</v>
      </c>
      <c r="K358" s="17">
        <v>5.9544551065671497E-2</v>
      </c>
      <c r="L358" s="17">
        <v>4.9184528280895097E-2</v>
      </c>
      <c r="M358" s="17"/>
      <c r="N358" s="17">
        <v>0.118132593234171</v>
      </c>
      <c r="O358" s="17">
        <v>7.5828969060303203E-2</v>
      </c>
      <c r="P358" s="17">
        <v>9.4883337470837797E-2</v>
      </c>
      <c r="Q358" s="17">
        <v>5.8767210169494197E-2</v>
      </c>
      <c r="R358" s="17"/>
      <c r="S358" s="17">
        <v>0.116826796802001</v>
      </c>
      <c r="T358" s="17">
        <v>5.6961795288105001E-2</v>
      </c>
      <c r="U358" s="17">
        <v>8.9094289819017E-2</v>
      </c>
      <c r="V358" s="17">
        <v>7.1904748314948599E-2</v>
      </c>
      <c r="W358" s="17">
        <v>5.9373421366693602E-2</v>
      </c>
      <c r="X358" s="17">
        <v>0.137182703880563</v>
      </c>
      <c r="Y358" s="17">
        <v>6.8577481928640299E-2</v>
      </c>
      <c r="Z358" s="17">
        <v>7.6378407842419893E-2</v>
      </c>
      <c r="AA358" s="17">
        <v>0.11077407222234301</v>
      </c>
      <c r="AB358" s="17">
        <v>7.2861623673639603E-2</v>
      </c>
      <c r="AC358" s="17">
        <v>5.34318112260933E-2</v>
      </c>
      <c r="AD358" s="17">
        <v>0.107667286269353</v>
      </c>
      <c r="AE358" s="17"/>
      <c r="AF358" s="17">
        <v>0.14684632950342699</v>
      </c>
      <c r="AG358" s="17">
        <v>6.5950550927913798E-2</v>
      </c>
      <c r="AH358" s="17">
        <v>0.10093200710544099</v>
      </c>
      <c r="AI358" s="17">
        <v>5.6230035282092299E-2</v>
      </c>
      <c r="AJ358" s="17">
        <v>4.9190035200210001E-2</v>
      </c>
      <c r="AK358" s="17">
        <v>6.8443177595259502E-2</v>
      </c>
      <c r="AL358" s="17"/>
      <c r="AM358" s="17">
        <v>5.5207103929888798E-2</v>
      </c>
      <c r="AN358" s="17">
        <v>7.6560558083156899E-2</v>
      </c>
      <c r="AO358" s="17">
        <v>0.1027888653099</v>
      </c>
      <c r="AP358" s="17">
        <v>0.13636229117614099</v>
      </c>
      <c r="AQ358" s="17">
        <v>0.15215730969737501</v>
      </c>
      <c r="AR358" s="17"/>
      <c r="AS358" s="17">
        <v>9.3948046762727402E-2</v>
      </c>
      <c r="AT358" s="17">
        <v>7.0861017806400195E-2</v>
      </c>
      <c r="AU358" s="17"/>
      <c r="AV358" s="17">
        <v>9.6684000787187196E-2</v>
      </c>
      <c r="AW358" s="17">
        <v>6.2291752711893203E-2</v>
      </c>
      <c r="AX358" s="17"/>
      <c r="AY358" s="17">
        <v>8.1387981237326296E-2</v>
      </c>
      <c r="AZ358" s="17">
        <v>9.1072366215146999E-2</v>
      </c>
      <c r="BA358" s="17">
        <v>7.9789622698281701E-2</v>
      </c>
      <c r="BB358" s="17"/>
      <c r="BC358" s="17">
        <v>8.1037276297857203E-2</v>
      </c>
      <c r="BD358" s="17">
        <v>0.104027389394725</v>
      </c>
      <c r="BE358" s="17">
        <v>8.8334688105537296E-2</v>
      </c>
      <c r="BF358" s="17"/>
      <c r="BG358" s="17">
        <v>8.5714566143203996E-2</v>
      </c>
      <c r="BH358" s="17">
        <v>8.8989981962154893E-2</v>
      </c>
      <c r="BI358" s="17"/>
      <c r="BJ358" s="17">
        <v>0.134893532789363</v>
      </c>
      <c r="BK358" s="17">
        <v>7.2864058991969696E-2</v>
      </c>
      <c r="BL358" s="17"/>
      <c r="BM358" s="17">
        <v>0.10375232337196499</v>
      </c>
      <c r="BN358" s="17">
        <v>9.9858231781089393E-2</v>
      </c>
      <c r="BO358" s="17">
        <v>9.6743479686878298E-2</v>
      </c>
      <c r="BP358" s="17">
        <v>7.4180117350187993E-2</v>
      </c>
      <c r="BQ358" s="17">
        <v>8.0661658574789505E-2</v>
      </c>
      <c r="BR358" s="17">
        <v>4.3219294631842597E-2</v>
      </c>
      <c r="BS358" s="17">
        <v>9.0444087431527306E-2</v>
      </c>
      <c r="BT358" s="17"/>
      <c r="BU358" s="17">
        <v>0.10308881211031699</v>
      </c>
      <c r="BV358" s="17">
        <v>0.12921031540569999</v>
      </c>
      <c r="BW358" s="17"/>
      <c r="BX358" s="17">
        <v>0.100021004323818</v>
      </c>
      <c r="BY358" s="17">
        <v>8.9290834643986794E-2</v>
      </c>
      <c r="BZ358" s="17">
        <v>0.112335048513535</v>
      </c>
      <c r="CA358" s="17">
        <v>0.10753432448419201</v>
      </c>
    </row>
    <row r="359" spans="2:79" x14ac:dyDescent="0.3">
      <c r="B359" t="s">
        <v>263</v>
      </c>
      <c r="C359" s="17">
        <v>0.204203273190637</v>
      </c>
      <c r="D359" s="17">
        <v>0.21132037779706001</v>
      </c>
      <c r="E359" s="17">
        <v>0.19826686321057599</v>
      </c>
      <c r="F359" s="17"/>
      <c r="G359" s="17">
        <v>0.24434981739815601</v>
      </c>
      <c r="H359" s="17">
        <v>0.280580916076342</v>
      </c>
      <c r="I359" s="17">
        <v>0.190680887936405</v>
      </c>
      <c r="J359" s="17">
        <v>0.141269106188154</v>
      </c>
      <c r="K359" s="17">
        <v>0.15592598365799401</v>
      </c>
      <c r="L359" s="17">
        <v>0.20988172167560401</v>
      </c>
      <c r="M359" s="17"/>
      <c r="N359" s="17">
        <v>0.270579825697704</v>
      </c>
      <c r="O359" s="17">
        <v>0.21453965658059601</v>
      </c>
      <c r="P359" s="17">
        <v>0.166481952252411</v>
      </c>
      <c r="Q359" s="17">
        <v>0.152260444328775</v>
      </c>
      <c r="R359" s="17"/>
      <c r="S359" s="17">
        <v>0.25083810165521297</v>
      </c>
      <c r="T359" s="17">
        <v>0.180082581844377</v>
      </c>
      <c r="U359" s="17">
        <v>0.21060019686937401</v>
      </c>
      <c r="V359" s="17">
        <v>0.148486943229826</v>
      </c>
      <c r="W359" s="17">
        <v>0.21900220622837799</v>
      </c>
      <c r="X359" s="17">
        <v>0.180966008491173</v>
      </c>
      <c r="Y359" s="17">
        <v>0.26522347658349699</v>
      </c>
      <c r="Z359" s="17">
        <v>0.240671551958174</v>
      </c>
      <c r="AA359" s="17">
        <v>0.174152383267967</v>
      </c>
      <c r="AB359" s="17">
        <v>0.224052974548377</v>
      </c>
      <c r="AC359" s="17">
        <v>0.12916636975898399</v>
      </c>
      <c r="AD359" s="17">
        <v>0.241718635744614</v>
      </c>
      <c r="AE359" s="17"/>
      <c r="AF359" s="17">
        <v>0.26126514398144302</v>
      </c>
      <c r="AG359" s="17">
        <v>0.20270435300547801</v>
      </c>
      <c r="AH359" s="17">
        <v>0.176569258322304</v>
      </c>
      <c r="AI359" s="17">
        <v>0.17386423658143299</v>
      </c>
      <c r="AJ359" s="17">
        <v>0.18171403009885501</v>
      </c>
      <c r="AK359" s="17">
        <v>0.163127285429048</v>
      </c>
      <c r="AL359" s="17"/>
      <c r="AM359" s="17">
        <v>0.172109077329066</v>
      </c>
      <c r="AN359" s="17">
        <v>0.16972059842064799</v>
      </c>
      <c r="AO359" s="17">
        <v>0.22347322651252399</v>
      </c>
      <c r="AP359" s="17">
        <v>0.282539916172665</v>
      </c>
      <c r="AQ359" s="17">
        <v>0.236141108254248</v>
      </c>
      <c r="AR359" s="17"/>
      <c r="AS359" s="17">
        <v>0.22707650454592199</v>
      </c>
      <c r="AT359" s="17">
        <v>0.16010679984238599</v>
      </c>
      <c r="AU359" s="17"/>
      <c r="AV359" s="17">
        <v>0.231462298371996</v>
      </c>
      <c r="AW359" s="17">
        <v>0.14799983149938201</v>
      </c>
      <c r="AX359" s="17"/>
      <c r="AY359" s="17">
        <v>0.18628316914269399</v>
      </c>
      <c r="AZ359" s="17">
        <v>0.21619111327839699</v>
      </c>
      <c r="BA359" s="17">
        <v>0.15849892977915001</v>
      </c>
      <c r="BB359" s="17"/>
      <c r="BC359" s="17">
        <v>0.19705657629628801</v>
      </c>
      <c r="BD359" s="17">
        <v>0.21519833492069401</v>
      </c>
      <c r="BE359" s="17">
        <v>0.204718548429214</v>
      </c>
      <c r="BF359" s="17"/>
      <c r="BG359" s="17">
        <v>0.18485992167155099</v>
      </c>
      <c r="BH359" s="17">
        <v>0.21591395565087301</v>
      </c>
      <c r="BI359" s="17"/>
      <c r="BJ359" s="17">
        <v>0.231857587902351</v>
      </c>
      <c r="BK359" s="17">
        <v>0.19609189038167499</v>
      </c>
      <c r="BL359" s="17"/>
      <c r="BM359" s="17">
        <v>0.222962860199581</v>
      </c>
      <c r="BN359" s="17">
        <v>0.20956459055177801</v>
      </c>
      <c r="BO359" s="17">
        <v>0.167594328630258</v>
      </c>
      <c r="BP359" s="17">
        <v>0.131911135057902</v>
      </c>
      <c r="BQ359" s="17">
        <v>0.26491216319008998</v>
      </c>
      <c r="BR359" s="17">
        <v>0.19423986674242599</v>
      </c>
      <c r="BS359" s="17">
        <v>0.13698827809386599</v>
      </c>
      <c r="BT359" s="17"/>
      <c r="BU359" s="17">
        <v>0.212448293697441</v>
      </c>
      <c r="BV359" s="17">
        <v>0.23211297216540999</v>
      </c>
      <c r="BW359" s="17"/>
      <c r="BX359" s="17">
        <v>0.15656045285046399</v>
      </c>
      <c r="BY359" s="17">
        <v>0.20998252250448701</v>
      </c>
      <c r="BZ359" s="17">
        <v>0.24423619348303899</v>
      </c>
      <c r="CA359" s="17">
        <v>0.25939446572773101</v>
      </c>
    </row>
    <row r="360" spans="2:79" x14ac:dyDescent="0.3">
      <c r="B360" t="s">
        <v>264</v>
      </c>
      <c r="C360" s="17">
        <v>0.13978109393694699</v>
      </c>
      <c r="D360" s="17">
        <v>0.167868164936915</v>
      </c>
      <c r="E360" s="17">
        <v>0.112175726779894</v>
      </c>
      <c r="F360" s="17"/>
      <c r="G360" s="17">
        <v>0.168748975170149</v>
      </c>
      <c r="H360" s="17">
        <v>0.14214242515459599</v>
      </c>
      <c r="I360" s="17">
        <v>0.15599233702155299</v>
      </c>
      <c r="J360" s="17">
        <v>9.7634303096211295E-2</v>
      </c>
      <c r="K360" s="17">
        <v>0.120860034876263</v>
      </c>
      <c r="L360" s="17">
        <v>0.15225771313915601</v>
      </c>
      <c r="M360" s="17"/>
      <c r="N360" s="17">
        <v>0.132081272198876</v>
      </c>
      <c r="O360" s="17">
        <v>0.133280190784276</v>
      </c>
      <c r="P360" s="17">
        <v>0.15136350255970701</v>
      </c>
      <c r="Q360" s="17">
        <v>0.145047397826464</v>
      </c>
      <c r="R360" s="17"/>
      <c r="S360" s="17">
        <v>0.171741837481169</v>
      </c>
      <c r="T360" s="17">
        <v>0.159430492419669</v>
      </c>
      <c r="U360" s="17">
        <v>0.11158894157421299</v>
      </c>
      <c r="V360" s="17">
        <v>0.168140641931424</v>
      </c>
      <c r="W360" s="17">
        <v>0.16409060422319</v>
      </c>
      <c r="X360" s="17">
        <v>0.12593269450716499</v>
      </c>
      <c r="Y360" s="17">
        <v>0.10294504336415999</v>
      </c>
      <c r="Z360" s="17">
        <v>0.16225438683478799</v>
      </c>
      <c r="AA360" s="17">
        <v>0.15044621931740701</v>
      </c>
      <c r="AB360" s="17">
        <v>0.125973192077659</v>
      </c>
      <c r="AC360" s="17">
        <v>7.5599767822459807E-2</v>
      </c>
      <c r="AD360" s="17">
        <v>5.8675253608223198E-2</v>
      </c>
      <c r="AE360" s="17"/>
      <c r="AF360" s="17">
        <v>0.14448489483139901</v>
      </c>
      <c r="AG360" s="17">
        <v>0.127947755815186</v>
      </c>
      <c r="AH360" s="17">
        <v>0.172850265861337</v>
      </c>
      <c r="AI360" s="17">
        <v>0.13382849090578799</v>
      </c>
      <c r="AJ360" s="17">
        <v>0.13387198550919799</v>
      </c>
      <c r="AK360" s="17">
        <v>0.128018758532113</v>
      </c>
      <c r="AL360" s="17"/>
      <c r="AM360" s="17">
        <v>0.14884097803422</v>
      </c>
      <c r="AN360" s="17">
        <v>0.11929055142631501</v>
      </c>
      <c r="AO360" s="17">
        <v>0.13322261332891799</v>
      </c>
      <c r="AP360" s="17">
        <v>0.12954429450153401</v>
      </c>
      <c r="AQ360" s="17">
        <v>0.21698865099954801</v>
      </c>
      <c r="AR360" s="17"/>
      <c r="AS360" s="17">
        <v>0.133587020635036</v>
      </c>
      <c r="AT360" s="17">
        <v>0.14112681740232599</v>
      </c>
      <c r="AU360" s="17"/>
      <c r="AV360" s="17">
        <v>0.14169791389476</v>
      </c>
      <c r="AW360" s="17">
        <v>0.119895641909188</v>
      </c>
      <c r="AX360" s="17"/>
      <c r="AY360" s="17">
        <v>0.14849285209756999</v>
      </c>
      <c r="AZ360" s="17">
        <v>0.132487982457</v>
      </c>
      <c r="BA360" s="17">
        <v>0.17188637120974501</v>
      </c>
      <c r="BB360" s="17"/>
      <c r="BC360" s="17">
        <v>0.14170872538999199</v>
      </c>
      <c r="BD360" s="17">
        <v>0.15063855797630599</v>
      </c>
      <c r="BE360" s="17">
        <v>0.123348954697991</v>
      </c>
      <c r="BF360" s="17"/>
      <c r="BG360" s="17">
        <v>0.118914551807888</v>
      </c>
      <c r="BH360" s="17">
        <v>0.144860400581903</v>
      </c>
      <c r="BI360" s="17"/>
      <c r="BJ360" s="17">
        <v>0.130813078969029</v>
      </c>
      <c r="BK360" s="17">
        <v>0.142105705829315</v>
      </c>
      <c r="BL360" s="17"/>
      <c r="BM360" s="17">
        <v>0.13960634398646801</v>
      </c>
      <c r="BN360" s="17">
        <v>0.12979774567029101</v>
      </c>
      <c r="BO360" s="17">
        <v>0.200187061336427</v>
      </c>
      <c r="BP360" s="17">
        <v>8.9185170771931402E-2</v>
      </c>
      <c r="BQ360" s="17">
        <v>8.4729914794534497E-2</v>
      </c>
      <c r="BR360" s="17">
        <v>0.16674035156464001</v>
      </c>
      <c r="BS360" s="17">
        <v>0.103377626695303</v>
      </c>
      <c r="BT360" s="17"/>
      <c r="BU360" s="17">
        <v>0.193691402800238</v>
      </c>
      <c r="BV360" s="17">
        <v>0.176800783730996</v>
      </c>
      <c r="BW360" s="17"/>
      <c r="BX360" s="17">
        <v>0.119655028860697</v>
      </c>
      <c r="BY360" s="17">
        <v>0.13988604606851399</v>
      </c>
      <c r="BZ360" s="17">
        <v>0.15807233141347499</v>
      </c>
      <c r="CA360" s="17">
        <v>0.15846387413879201</v>
      </c>
    </row>
    <row r="361" spans="2:79" x14ac:dyDescent="0.3">
      <c r="B361" t="s">
        <v>265</v>
      </c>
      <c r="C361" s="17">
        <v>0.31453017462090299</v>
      </c>
      <c r="D361" s="17">
        <v>0.31123416577166402</v>
      </c>
      <c r="E361" s="17">
        <v>0.31828788946284098</v>
      </c>
      <c r="F361" s="17"/>
      <c r="G361" s="17">
        <v>0.22784382461181699</v>
      </c>
      <c r="H361" s="17">
        <v>0.22581499019679899</v>
      </c>
      <c r="I361" s="17">
        <v>0.29870742569237801</v>
      </c>
      <c r="J361" s="17">
        <v>0.34032617826237599</v>
      </c>
      <c r="K361" s="17">
        <v>0.37227009296028402</v>
      </c>
      <c r="L361" s="17">
        <v>0.39722737293801402</v>
      </c>
      <c r="M361" s="17"/>
      <c r="N361" s="17">
        <v>0.31146850813133897</v>
      </c>
      <c r="O361" s="17">
        <v>0.32093647282369198</v>
      </c>
      <c r="P361" s="17">
        <v>0.31331653432407403</v>
      </c>
      <c r="Q361" s="17">
        <v>0.31218996963922802</v>
      </c>
      <c r="R361" s="17"/>
      <c r="S361" s="17">
        <v>0.228928920813987</v>
      </c>
      <c r="T361" s="17">
        <v>0.36308824134985002</v>
      </c>
      <c r="U361" s="17">
        <v>0.312219200710942</v>
      </c>
      <c r="V361" s="17">
        <v>0.31836054701829197</v>
      </c>
      <c r="W361" s="17">
        <v>0.32787694575284798</v>
      </c>
      <c r="X361" s="17">
        <v>0.317658838963222</v>
      </c>
      <c r="Y361" s="17">
        <v>0.28115299249054299</v>
      </c>
      <c r="Z361" s="17">
        <v>0.29424470010887299</v>
      </c>
      <c r="AA361" s="17">
        <v>0.32796312363966101</v>
      </c>
      <c r="AB361" s="17">
        <v>0.31338778874801698</v>
      </c>
      <c r="AC361" s="17">
        <v>0.41247825167452701</v>
      </c>
      <c r="AD361" s="17">
        <v>0.36373709445374097</v>
      </c>
      <c r="AE361" s="17"/>
      <c r="AF361" s="17">
        <v>0.22641839664566199</v>
      </c>
      <c r="AG361" s="17">
        <v>0.35897547530690299</v>
      </c>
      <c r="AH361" s="17">
        <v>0.25326872504748199</v>
      </c>
      <c r="AI361" s="17">
        <v>0.38045100658946102</v>
      </c>
      <c r="AJ361" s="17">
        <v>0.353549790533641</v>
      </c>
      <c r="AK361" s="17">
        <v>0.345140403730889</v>
      </c>
      <c r="AL361" s="17"/>
      <c r="AM361" s="17">
        <v>0.29871584953674502</v>
      </c>
      <c r="AN361" s="17">
        <v>0.36947218900274598</v>
      </c>
      <c r="AO361" s="17">
        <v>0.31400086429533403</v>
      </c>
      <c r="AP361" s="17">
        <v>0.27442455707274499</v>
      </c>
      <c r="AQ361" s="17">
        <v>0.25006743012687699</v>
      </c>
      <c r="AR361" s="17"/>
      <c r="AS361" s="17">
        <v>0.327812923895209</v>
      </c>
      <c r="AT361" s="17">
        <v>0.26495297921267102</v>
      </c>
      <c r="AU361" s="17"/>
      <c r="AV361" s="17">
        <v>0.32221916841799603</v>
      </c>
      <c r="AW361" s="17">
        <v>0.323648775643058</v>
      </c>
      <c r="AX361" s="17"/>
      <c r="AY361" s="17">
        <v>0.28859637055331</v>
      </c>
      <c r="AZ361" s="17">
        <v>0.32172997401418602</v>
      </c>
      <c r="BA361" s="17">
        <v>0.36502554586924602</v>
      </c>
      <c r="BB361" s="17"/>
      <c r="BC361" s="17">
        <v>0.325739704251786</v>
      </c>
      <c r="BD361" s="17">
        <v>0.313817591904344</v>
      </c>
      <c r="BE361" s="17">
        <v>0.29107657990568298</v>
      </c>
      <c r="BF361" s="17"/>
      <c r="BG361" s="17">
        <v>0.31180497973071197</v>
      </c>
      <c r="BH361" s="17">
        <v>0.31681704115516701</v>
      </c>
      <c r="BI361" s="17"/>
      <c r="BJ361" s="17">
        <v>0.305231148710367</v>
      </c>
      <c r="BK361" s="17">
        <v>0.31884705364601701</v>
      </c>
      <c r="BL361" s="17"/>
      <c r="BM361" s="17">
        <v>0.299547976724859</v>
      </c>
      <c r="BN361" s="17">
        <v>0.30619861940217802</v>
      </c>
      <c r="BO361" s="17">
        <v>0.23491515459585899</v>
      </c>
      <c r="BP361" s="17">
        <v>0.300241339658744</v>
      </c>
      <c r="BQ361" s="17">
        <v>0.27989827698428998</v>
      </c>
      <c r="BR361" s="17">
        <v>0.38428768336915298</v>
      </c>
      <c r="BS361" s="17">
        <v>0.30980447735845901</v>
      </c>
      <c r="BT361" s="17"/>
      <c r="BU361" s="17">
        <v>0.27670469449172902</v>
      </c>
      <c r="BV361" s="17">
        <v>0.25541461541119798</v>
      </c>
      <c r="BW361" s="17"/>
      <c r="BX361" s="17">
        <v>0.33694979577603001</v>
      </c>
      <c r="BY361" s="17">
        <v>0.31110473285530699</v>
      </c>
      <c r="BZ361" s="17">
        <v>0.28708862887731201</v>
      </c>
      <c r="CA361" s="17">
        <v>0.31572401375645398</v>
      </c>
    </row>
    <row r="362" spans="2:79" x14ac:dyDescent="0.3">
      <c r="B362" t="s">
        <v>266</v>
      </c>
      <c r="C362" s="17">
        <v>0.192909460249577</v>
      </c>
      <c r="D362" s="17">
        <v>0.16431912007115401</v>
      </c>
      <c r="E362" s="17">
        <v>0.21967668323088499</v>
      </c>
      <c r="F362" s="17"/>
      <c r="G362" s="17">
        <v>0.13523843413101899</v>
      </c>
      <c r="H362" s="17">
        <v>0.147382001693874</v>
      </c>
      <c r="I362" s="17">
        <v>0.20827087188027399</v>
      </c>
      <c r="J362" s="17">
        <v>0.29186053435673398</v>
      </c>
      <c r="K362" s="17">
        <v>0.24530726514575901</v>
      </c>
      <c r="L362" s="17">
        <v>0.14048219025717501</v>
      </c>
      <c r="M362" s="17"/>
      <c r="N362" s="17">
        <v>0.12260268544641199</v>
      </c>
      <c r="O362" s="17">
        <v>0.20022282645498701</v>
      </c>
      <c r="P362" s="17">
        <v>0.238604545266143</v>
      </c>
      <c r="Q362" s="17">
        <v>0.222777796573219</v>
      </c>
      <c r="R362" s="17"/>
      <c r="S362" s="17">
        <v>0.16885646816131999</v>
      </c>
      <c r="T362" s="17">
        <v>0.19047705787390001</v>
      </c>
      <c r="U362" s="17">
        <v>0.178436852005183</v>
      </c>
      <c r="V362" s="17">
        <v>0.233941409515764</v>
      </c>
      <c r="W362" s="17">
        <v>0.16874636246086999</v>
      </c>
      <c r="X362" s="17">
        <v>0.194567936011702</v>
      </c>
      <c r="Y362" s="17">
        <v>0.224100012443531</v>
      </c>
      <c r="Z362" s="17">
        <v>0.18350853455454</v>
      </c>
      <c r="AA362" s="17">
        <v>0.18100425129480699</v>
      </c>
      <c r="AB362" s="17">
        <v>0.20855280136194099</v>
      </c>
      <c r="AC362" s="17">
        <v>0.243585553730778</v>
      </c>
      <c r="AD362" s="17">
        <v>0.123151683142811</v>
      </c>
      <c r="AE362" s="17"/>
      <c r="AF362" s="17">
        <v>0.15964792915384399</v>
      </c>
      <c r="AG362" s="17">
        <v>0.19492993900205099</v>
      </c>
      <c r="AH362" s="17">
        <v>0.21889998073971401</v>
      </c>
      <c r="AI362" s="17">
        <v>0.21105591753135799</v>
      </c>
      <c r="AJ362" s="17">
        <v>0.18184609761773499</v>
      </c>
      <c r="AK362" s="17">
        <v>0.230255128018031</v>
      </c>
      <c r="AL362" s="17"/>
      <c r="AM362" s="17">
        <v>0.245272193125883</v>
      </c>
      <c r="AN362" s="17">
        <v>0.20201071725735001</v>
      </c>
      <c r="AO362" s="17">
        <v>0.17696120155131301</v>
      </c>
      <c r="AP362" s="17">
        <v>0.130327851597271</v>
      </c>
      <c r="AQ362" s="17">
        <v>8.3641168985873204E-2</v>
      </c>
      <c r="AR362" s="17"/>
      <c r="AS362" s="17">
        <v>0.16909255601682999</v>
      </c>
      <c r="AT362" s="17">
        <v>0.28995548057368198</v>
      </c>
      <c r="AU362" s="17"/>
      <c r="AV362" s="17">
        <v>0.15876062563214499</v>
      </c>
      <c r="AW362" s="17">
        <v>0.281554919388391</v>
      </c>
      <c r="AX362" s="17"/>
      <c r="AY362" s="17">
        <v>0.21254248777910301</v>
      </c>
      <c r="AZ362" s="17">
        <v>0.18569268309697201</v>
      </c>
      <c r="BA362" s="17">
        <v>0.19137486374590201</v>
      </c>
      <c r="BB362" s="17"/>
      <c r="BC362" s="17">
        <v>0.18130341422217</v>
      </c>
      <c r="BD362" s="17">
        <v>0.172723621303253</v>
      </c>
      <c r="BE362" s="17">
        <v>0.24621182043222301</v>
      </c>
      <c r="BF362" s="17"/>
      <c r="BG362" s="17">
        <v>0.24172055335838699</v>
      </c>
      <c r="BH362" s="17">
        <v>0.175890656647609</v>
      </c>
      <c r="BI362" s="17"/>
      <c r="BJ362" s="17">
        <v>0.147203567493639</v>
      </c>
      <c r="BK362" s="17">
        <v>0.208110881691142</v>
      </c>
      <c r="BL362" s="17"/>
      <c r="BM362" s="17">
        <v>0.194286762212667</v>
      </c>
      <c r="BN362" s="17">
        <v>0.20056310187767501</v>
      </c>
      <c r="BO362" s="17">
        <v>0.21040048456646701</v>
      </c>
      <c r="BP362" s="17">
        <v>0.26496999378387698</v>
      </c>
      <c r="BQ362" s="17">
        <v>0.15771518844493099</v>
      </c>
      <c r="BR362" s="17">
        <v>0.16045311758556999</v>
      </c>
      <c r="BS362" s="17">
        <v>0.229276298837365</v>
      </c>
      <c r="BT362" s="17"/>
      <c r="BU362" s="17">
        <v>0.19300150054860499</v>
      </c>
      <c r="BV362" s="17">
        <v>0.16689675040016</v>
      </c>
      <c r="BW362" s="17"/>
      <c r="BX362" s="17">
        <v>0.24081775238980799</v>
      </c>
      <c r="BY362" s="17">
        <v>0.21117167478343199</v>
      </c>
      <c r="BZ362" s="17">
        <v>0.15014122541143901</v>
      </c>
      <c r="CA362" s="17">
        <v>0.122640465818873</v>
      </c>
    </row>
    <row r="363" spans="2:79" x14ac:dyDescent="0.3">
      <c r="B363" t="s">
        <v>101</v>
      </c>
      <c r="C363" s="17">
        <v>6.1544722265645502E-2</v>
      </c>
      <c r="D363" s="17">
        <v>4.9498012787529799E-2</v>
      </c>
      <c r="E363" s="17">
        <v>7.3598174236535099E-2</v>
      </c>
      <c r="F363" s="17"/>
      <c r="G363" s="17">
        <v>8.9509515242524304E-2</v>
      </c>
      <c r="H363" s="17">
        <v>6.5559447564506407E-2</v>
      </c>
      <c r="I363" s="17">
        <v>5.8585075536214497E-2</v>
      </c>
      <c r="J363" s="17">
        <v>6.34343875861757E-2</v>
      </c>
      <c r="K363" s="17">
        <v>4.6092072294027897E-2</v>
      </c>
      <c r="L363" s="17">
        <v>5.09664737091561E-2</v>
      </c>
      <c r="M363" s="17"/>
      <c r="N363" s="17">
        <v>4.5135115291497802E-2</v>
      </c>
      <c r="O363" s="17">
        <v>5.5191884296146E-2</v>
      </c>
      <c r="P363" s="17">
        <v>3.5350128126826801E-2</v>
      </c>
      <c r="Q363" s="17">
        <v>0.10895718146282</v>
      </c>
      <c r="R363" s="17"/>
      <c r="S363" s="17">
        <v>6.280787508631E-2</v>
      </c>
      <c r="T363" s="17">
        <v>4.9959831224098201E-2</v>
      </c>
      <c r="U363" s="17">
        <v>9.8060519021271095E-2</v>
      </c>
      <c r="V363" s="17">
        <v>5.9165709989745303E-2</v>
      </c>
      <c r="W363" s="17">
        <v>6.0910459968019803E-2</v>
      </c>
      <c r="X363" s="17">
        <v>4.3691818146175398E-2</v>
      </c>
      <c r="Y363" s="17">
        <v>5.8000993189628897E-2</v>
      </c>
      <c r="Z363" s="17">
        <v>4.2942418701204799E-2</v>
      </c>
      <c r="AA363" s="17">
        <v>5.5659950257815803E-2</v>
      </c>
      <c r="AB363" s="17">
        <v>5.5171619590366199E-2</v>
      </c>
      <c r="AC363" s="17">
        <v>8.5738245787157302E-2</v>
      </c>
      <c r="AD363" s="17">
        <v>0.105050046781257</v>
      </c>
      <c r="AE363" s="17"/>
      <c r="AF363" s="17">
        <v>6.1337305884224098E-2</v>
      </c>
      <c r="AG363" s="17">
        <v>4.9491925942469497E-2</v>
      </c>
      <c r="AH363" s="17">
        <v>7.7479762923720899E-2</v>
      </c>
      <c r="AI363" s="17">
        <v>4.4570313109868198E-2</v>
      </c>
      <c r="AJ363" s="17">
        <v>9.9828061040361099E-2</v>
      </c>
      <c r="AK363" s="17">
        <v>6.5015246694659301E-2</v>
      </c>
      <c r="AL363" s="17"/>
      <c r="AM363" s="17">
        <v>7.9854798044197706E-2</v>
      </c>
      <c r="AN363" s="17">
        <v>6.2945385809784302E-2</v>
      </c>
      <c r="AO363" s="17">
        <v>4.9553229002010403E-2</v>
      </c>
      <c r="AP363" s="17">
        <v>4.6801089479643697E-2</v>
      </c>
      <c r="AQ363" s="17">
        <v>6.1004331936078598E-2</v>
      </c>
      <c r="AR363" s="17"/>
      <c r="AS363" s="17">
        <v>4.8482948144274902E-2</v>
      </c>
      <c r="AT363" s="17">
        <v>7.2996905162534903E-2</v>
      </c>
      <c r="AU363" s="17"/>
      <c r="AV363" s="17">
        <v>4.9175992895915101E-2</v>
      </c>
      <c r="AW363" s="17">
        <v>6.4609078848087101E-2</v>
      </c>
      <c r="AX363" s="17"/>
      <c r="AY363" s="17">
        <v>8.2697139189996799E-2</v>
      </c>
      <c r="AZ363" s="17">
        <v>5.2825880938298E-2</v>
      </c>
      <c r="BA363" s="17">
        <v>3.3424666697674799E-2</v>
      </c>
      <c r="BB363" s="17"/>
      <c r="BC363" s="17">
        <v>7.3154303541906399E-2</v>
      </c>
      <c r="BD363" s="17">
        <v>4.3594504500677402E-2</v>
      </c>
      <c r="BE363" s="17">
        <v>4.6309408429352002E-2</v>
      </c>
      <c r="BF363" s="17"/>
      <c r="BG363" s="17">
        <v>5.6985427288258103E-2</v>
      </c>
      <c r="BH363" s="17">
        <v>5.7527964002292001E-2</v>
      </c>
      <c r="BI363" s="17"/>
      <c r="BJ363" s="17">
        <v>5.0001084135251297E-2</v>
      </c>
      <c r="BK363" s="17">
        <v>6.19804094598818E-2</v>
      </c>
      <c r="BL363" s="17"/>
      <c r="BM363" s="17">
        <v>3.98437335044593E-2</v>
      </c>
      <c r="BN363" s="17">
        <v>5.4017710716988597E-2</v>
      </c>
      <c r="BO363" s="17">
        <v>9.0159491184110499E-2</v>
      </c>
      <c r="BP363" s="17">
        <v>0.13951224337735599</v>
      </c>
      <c r="BQ363" s="17">
        <v>0.13208279801136599</v>
      </c>
      <c r="BR363" s="17">
        <v>5.1059686106368303E-2</v>
      </c>
      <c r="BS363" s="17">
        <v>0.13010923158347901</v>
      </c>
      <c r="BT363" s="17"/>
      <c r="BU363" s="17">
        <v>2.1065296351669899E-2</v>
      </c>
      <c r="BV363" s="17">
        <v>3.9564562886535398E-2</v>
      </c>
      <c r="BW363" s="17"/>
      <c r="BX363" s="17">
        <v>4.5995965799183199E-2</v>
      </c>
      <c r="BY363" s="17">
        <v>3.85641891442733E-2</v>
      </c>
      <c r="BZ363" s="17">
        <v>4.8126572301198801E-2</v>
      </c>
      <c r="CA363" s="17">
        <v>3.6242856073959197E-2</v>
      </c>
    </row>
    <row r="364" spans="2:79" x14ac:dyDescent="0.3">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row>
    <row r="365" spans="2:79" x14ac:dyDescent="0.3">
      <c r="B365" s="6" t="s">
        <v>269</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row>
    <row r="366" spans="2:79" x14ac:dyDescent="0.3">
      <c r="B366" s="24" t="s">
        <v>98</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row>
    <row r="367" spans="2:79" x14ac:dyDescent="0.3">
      <c r="B367" t="s">
        <v>262</v>
      </c>
      <c r="C367" s="17">
        <v>0.101021747180932</v>
      </c>
      <c r="D367" s="17">
        <v>0.106645154825098</v>
      </c>
      <c r="E367" s="17">
        <v>9.5083114735479896E-2</v>
      </c>
      <c r="F367" s="17"/>
      <c r="G367" s="17">
        <v>0.131742607011404</v>
      </c>
      <c r="H367" s="17">
        <v>0.17710297474336201</v>
      </c>
      <c r="I367" s="17">
        <v>9.3597259294231502E-2</v>
      </c>
      <c r="J367" s="17">
        <v>6.7008933150671704E-2</v>
      </c>
      <c r="K367" s="17">
        <v>6.6215191803883605E-2</v>
      </c>
      <c r="L367" s="17">
        <v>7.5830903910535499E-2</v>
      </c>
      <c r="M367" s="17"/>
      <c r="N367" s="17">
        <v>0.14544529431668099</v>
      </c>
      <c r="O367" s="17">
        <v>9.3109734768226093E-2</v>
      </c>
      <c r="P367" s="17">
        <v>8.13793805724322E-2</v>
      </c>
      <c r="Q367" s="17">
        <v>7.9526371284213804E-2</v>
      </c>
      <c r="R367" s="17"/>
      <c r="S367" s="17">
        <v>0.14444394848720099</v>
      </c>
      <c r="T367" s="17">
        <v>5.2634061030714101E-2</v>
      </c>
      <c r="U367" s="17">
        <v>0.12105040799839099</v>
      </c>
      <c r="V367" s="17">
        <v>0.10347493217380201</v>
      </c>
      <c r="W367" s="17">
        <v>0.114844832383715</v>
      </c>
      <c r="X367" s="17">
        <v>0.123694667145044</v>
      </c>
      <c r="Y367" s="17">
        <v>7.5916767410371899E-2</v>
      </c>
      <c r="Z367" s="17">
        <v>8.6372065509275495E-2</v>
      </c>
      <c r="AA367" s="17">
        <v>0.122590723594839</v>
      </c>
      <c r="AB367" s="17">
        <v>7.6738274700096198E-2</v>
      </c>
      <c r="AC367" s="17">
        <v>7.8722590450186605E-2</v>
      </c>
      <c r="AD367" s="17">
        <v>6.4371573868212503E-2</v>
      </c>
      <c r="AE367" s="17"/>
      <c r="AF367" s="17">
        <v>0.17600545908683199</v>
      </c>
      <c r="AG367" s="17">
        <v>8.1107865125415707E-2</v>
      </c>
      <c r="AH367" s="17">
        <v>5.4276226191337998E-2</v>
      </c>
      <c r="AI367" s="17">
        <v>8.0429452792304207E-2</v>
      </c>
      <c r="AJ367" s="17">
        <v>7.5790708702640694E-2</v>
      </c>
      <c r="AK367" s="17">
        <v>0.102154201774071</v>
      </c>
      <c r="AL367" s="17"/>
      <c r="AM367" s="17">
        <v>6.4317409300657394E-2</v>
      </c>
      <c r="AN367" s="17">
        <v>6.8298747428774106E-2</v>
      </c>
      <c r="AO367" s="17">
        <v>0.121137129674687</v>
      </c>
      <c r="AP367" s="17">
        <v>0.161716740202177</v>
      </c>
      <c r="AQ367" s="17">
        <v>0.23466043754492399</v>
      </c>
      <c r="AR367" s="17"/>
      <c r="AS367" s="17">
        <v>0.120335982055</v>
      </c>
      <c r="AT367" s="17">
        <v>6.9521713729608706E-2</v>
      </c>
      <c r="AU367" s="17"/>
      <c r="AV367" s="17">
        <v>0.12519780612787601</v>
      </c>
      <c r="AW367" s="17">
        <v>6.0123490552238402E-2</v>
      </c>
      <c r="AX367" s="17"/>
      <c r="AY367" s="17">
        <v>0.112176945730799</v>
      </c>
      <c r="AZ367" s="17">
        <v>0.10293189681743301</v>
      </c>
      <c r="BA367" s="17">
        <v>5.1602917214676899E-2</v>
      </c>
      <c r="BB367" s="17"/>
      <c r="BC367" s="17">
        <v>0.10253056645856901</v>
      </c>
      <c r="BD367" s="17">
        <v>0.101974049498648</v>
      </c>
      <c r="BE367" s="17">
        <v>9.9244057717907397E-2</v>
      </c>
      <c r="BF367" s="17"/>
      <c r="BG367" s="17">
        <v>8.2820692194892395E-2</v>
      </c>
      <c r="BH367" s="17">
        <v>0.111131764496358</v>
      </c>
      <c r="BI367" s="17"/>
      <c r="BJ367" s="17">
        <v>0.16139066155652601</v>
      </c>
      <c r="BK367" s="17">
        <v>8.4793077236777203E-2</v>
      </c>
      <c r="BL367" s="17"/>
      <c r="BM367" s="17">
        <v>0.119006471777554</v>
      </c>
      <c r="BN367" s="17">
        <v>0.10443899939335199</v>
      </c>
      <c r="BO367" s="17">
        <v>0.105997193802766</v>
      </c>
      <c r="BP367" s="17">
        <v>7.3511180382312094E-2</v>
      </c>
      <c r="BQ367" s="17">
        <v>7.6730335218111206E-2</v>
      </c>
      <c r="BR367" s="17">
        <v>8.2472367201787994E-2</v>
      </c>
      <c r="BS367" s="17">
        <v>6.5608345060847201E-2</v>
      </c>
      <c r="BT367" s="17"/>
      <c r="BU367" s="17">
        <v>0.13781785435020599</v>
      </c>
      <c r="BV367" s="17">
        <v>0.18910695864086999</v>
      </c>
      <c r="BW367" s="17"/>
      <c r="BX367" s="17">
        <v>0.11665252879334199</v>
      </c>
      <c r="BY367" s="17">
        <v>0.113842749067899</v>
      </c>
      <c r="BZ367" s="17">
        <v>0.13666760190209801</v>
      </c>
      <c r="CA367" s="17">
        <v>0.141937827515212</v>
      </c>
    </row>
    <row r="368" spans="2:79" x14ac:dyDescent="0.3">
      <c r="B368" t="s">
        <v>263</v>
      </c>
      <c r="C368" s="17">
        <v>0.18865934662242201</v>
      </c>
      <c r="D368" s="17">
        <v>0.197388287619221</v>
      </c>
      <c r="E368" s="17">
        <v>0.18107420270043101</v>
      </c>
      <c r="F368" s="17"/>
      <c r="G368" s="17">
        <v>0.23919502439110199</v>
      </c>
      <c r="H368" s="17">
        <v>0.240701880235202</v>
      </c>
      <c r="I368" s="17">
        <v>0.216805315642455</v>
      </c>
      <c r="J368" s="17">
        <v>0.14187830336024801</v>
      </c>
      <c r="K368" s="17">
        <v>0.15014537637063599</v>
      </c>
      <c r="L368" s="17">
        <v>0.15375891780781101</v>
      </c>
      <c r="M368" s="17"/>
      <c r="N368" s="17">
        <v>0.23277849403620299</v>
      </c>
      <c r="O368" s="17">
        <v>0.16888329810109401</v>
      </c>
      <c r="P368" s="17">
        <v>0.17580365741203999</v>
      </c>
      <c r="Q368" s="17">
        <v>0.17002274996237399</v>
      </c>
      <c r="R368" s="17"/>
      <c r="S368" s="17">
        <v>0.22791519441385999</v>
      </c>
      <c r="T368" s="17">
        <v>0.218720682980692</v>
      </c>
      <c r="U368" s="17">
        <v>0.198489220267693</v>
      </c>
      <c r="V368" s="17">
        <v>0.155043371716484</v>
      </c>
      <c r="W368" s="17">
        <v>0.163016421434965</v>
      </c>
      <c r="X368" s="17">
        <v>0.167599014918174</v>
      </c>
      <c r="Y368" s="17">
        <v>0.17864581061600199</v>
      </c>
      <c r="Z368" s="17">
        <v>0.197487921817876</v>
      </c>
      <c r="AA368" s="17">
        <v>0.20044189960237699</v>
      </c>
      <c r="AB368" s="17">
        <v>0.15487574206631899</v>
      </c>
      <c r="AC368" s="17">
        <v>0.16475145668850799</v>
      </c>
      <c r="AD368" s="17">
        <v>0.18674999274241999</v>
      </c>
      <c r="AE368" s="17"/>
      <c r="AF368" s="17">
        <v>0.24332816955266001</v>
      </c>
      <c r="AG368" s="17">
        <v>0.17554663646775001</v>
      </c>
      <c r="AH368" s="17">
        <v>0.19182679228187199</v>
      </c>
      <c r="AI368" s="17">
        <v>0.155972636629954</v>
      </c>
      <c r="AJ368" s="17">
        <v>0.154607514060524</v>
      </c>
      <c r="AK368" s="17">
        <v>0.170552332456235</v>
      </c>
      <c r="AL368" s="17"/>
      <c r="AM368" s="17">
        <v>0.16808918528389799</v>
      </c>
      <c r="AN368" s="17">
        <v>0.16055713843277999</v>
      </c>
      <c r="AO368" s="17">
        <v>0.204176753292518</v>
      </c>
      <c r="AP368" s="17">
        <v>0.27664674442884601</v>
      </c>
      <c r="AQ368" s="17">
        <v>0.182229267146923</v>
      </c>
      <c r="AR368" s="17"/>
      <c r="AS368" s="17">
        <v>0.21062745022689999</v>
      </c>
      <c r="AT368" s="17">
        <v>0.138792013043852</v>
      </c>
      <c r="AU368" s="17"/>
      <c r="AV368" s="17">
        <v>0.20014582298490699</v>
      </c>
      <c r="AW368" s="17">
        <v>0.14673908973518901</v>
      </c>
      <c r="AX368" s="17"/>
      <c r="AY368" s="17">
        <v>0.17432480306510501</v>
      </c>
      <c r="AZ368" s="17">
        <v>0.20175733398079301</v>
      </c>
      <c r="BA368" s="17">
        <v>0.134311798013664</v>
      </c>
      <c r="BB368" s="17"/>
      <c r="BC368" s="17">
        <v>0.17930368634931901</v>
      </c>
      <c r="BD368" s="17">
        <v>0.20557504053988301</v>
      </c>
      <c r="BE368" s="17">
        <v>0.19292027098939499</v>
      </c>
      <c r="BF368" s="17"/>
      <c r="BG368" s="17">
        <v>0.15838930524867301</v>
      </c>
      <c r="BH368" s="17">
        <v>0.201802460065345</v>
      </c>
      <c r="BI368" s="17"/>
      <c r="BJ368" s="17">
        <v>0.224000805195787</v>
      </c>
      <c r="BK368" s="17">
        <v>0.17754517004869699</v>
      </c>
      <c r="BL368" s="17"/>
      <c r="BM368" s="17">
        <v>0.20955089386381601</v>
      </c>
      <c r="BN368" s="17">
        <v>0.22087262535342</v>
      </c>
      <c r="BO368" s="17">
        <v>0.174785355429218</v>
      </c>
      <c r="BP368" s="17">
        <v>0.10690730891767999</v>
      </c>
      <c r="BQ368" s="17">
        <v>0.27837853476293001</v>
      </c>
      <c r="BR368" s="17">
        <v>0.13800190710120699</v>
      </c>
      <c r="BS368" s="17">
        <v>0.13591740388280199</v>
      </c>
      <c r="BT368" s="17"/>
      <c r="BU368" s="17">
        <v>0.25345384655935299</v>
      </c>
      <c r="BV368" s="17">
        <v>0.31122757199152601</v>
      </c>
      <c r="BW368" s="17"/>
      <c r="BX368" s="17">
        <v>0.14104935171956301</v>
      </c>
      <c r="BY368" s="17">
        <v>0.21719538992669099</v>
      </c>
      <c r="BZ368" s="17">
        <v>0.24728322345142301</v>
      </c>
      <c r="CA368" s="17">
        <v>0.22837650371371401</v>
      </c>
    </row>
    <row r="369" spans="2:79" x14ac:dyDescent="0.3">
      <c r="B369" t="s">
        <v>264</v>
      </c>
      <c r="C369" s="17">
        <v>0.18642272627380599</v>
      </c>
      <c r="D369" s="17">
        <v>0.210636263235678</v>
      </c>
      <c r="E369" s="17">
        <v>0.16282529823406999</v>
      </c>
      <c r="F369" s="17"/>
      <c r="G369" s="17">
        <v>0.225630402430608</v>
      </c>
      <c r="H369" s="17">
        <v>0.19751164296590201</v>
      </c>
      <c r="I369" s="17">
        <v>0.20534468075656701</v>
      </c>
      <c r="J369" s="17">
        <v>0.18213961003106299</v>
      </c>
      <c r="K369" s="17">
        <v>0.16731998812024301</v>
      </c>
      <c r="L369" s="17">
        <v>0.152337808768574</v>
      </c>
      <c r="M369" s="17"/>
      <c r="N369" s="17">
        <v>0.15723196927132899</v>
      </c>
      <c r="O369" s="17">
        <v>0.19491177399654999</v>
      </c>
      <c r="P369" s="17">
        <v>0.19955541369535501</v>
      </c>
      <c r="Q369" s="17">
        <v>0.195673903241497</v>
      </c>
      <c r="R369" s="17"/>
      <c r="S369" s="17">
        <v>0.22408384877875001</v>
      </c>
      <c r="T369" s="17">
        <v>0.14211643025915499</v>
      </c>
      <c r="U369" s="17">
        <v>0.14159371679699201</v>
      </c>
      <c r="V369" s="17">
        <v>0.20663701686036401</v>
      </c>
      <c r="W369" s="17">
        <v>0.23078072565869001</v>
      </c>
      <c r="X369" s="17">
        <v>0.16334694587464399</v>
      </c>
      <c r="Y369" s="17">
        <v>0.20829727351974101</v>
      </c>
      <c r="Z369" s="17">
        <v>0.19902446675994701</v>
      </c>
      <c r="AA369" s="17">
        <v>0.188954094513308</v>
      </c>
      <c r="AB369" s="17">
        <v>0.19839446465056601</v>
      </c>
      <c r="AC369" s="17">
        <v>0.13918293764327999</v>
      </c>
      <c r="AD369" s="17">
        <v>0.186030611757484</v>
      </c>
      <c r="AE369" s="17"/>
      <c r="AF369" s="17">
        <v>0.188496989309581</v>
      </c>
      <c r="AG369" s="17">
        <v>0.17405083632646701</v>
      </c>
      <c r="AH369" s="17">
        <v>0.19534089429786999</v>
      </c>
      <c r="AI369" s="17">
        <v>0.23804923647364501</v>
      </c>
      <c r="AJ369" s="17">
        <v>0.13612604852700699</v>
      </c>
      <c r="AK369" s="17">
        <v>0.14484372335999299</v>
      </c>
      <c r="AL369" s="17"/>
      <c r="AM369" s="17">
        <v>0.19700400099023399</v>
      </c>
      <c r="AN369" s="17">
        <v>0.218507840075645</v>
      </c>
      <c r="AO369" s="17">
        <v>0.169692841933726</v>
      </c>
      <c r="AP369" s="17">
        <v>0.140261235793533</v>
      </c>
      <c r="AQ369" s="17">
        <v>0.13956762157250999</v>
      </c>
      <c r="AR369" s="17"/>
      <c r="AS369" s="17">
        <v>0.17859384198871001</v>
      </c>
      <c r="AT369" s="17">
        <v>0.116244575729383</v>
      </c>
      <c r="AU369" s="17"/>
      <c r="AV369" s="17">
        <v>0.18286664924857099</v>
      </c>
      <c r="AW369" s="17">
        <v>0.14437412564594401</v>
      </c>
      <c r="AX369" s="17"/>
      <c r="AY369" s="17">
        <v>0.178562749219392</v>
      </c>
      <c r="AZ369" s="17">
        <v>0.18330760276216199</v>
      </c>
      <c r="BA369" s="17">
        <v>0.22612817590815901</v>
      </c>
      <c r="BB369" s="17"/>
      <c r="BC369" s="17">
        <v>0.19268700890485399</v>
      </c>
      <c r="BD369" s="17">
        <v>0.165932955964365</v>
      </c>
      <c r="BE369" s="17">
        <v>0.18969723728174201</v>
      </c>
      <c r="BF369" s="17"/>
      <c r="BG369" s="17">
        <v>0.148533237376722</v>
      </c>
      <c r="BH369" s="17">
        <v>0.201820505665113</v>
      </c>
      <c r="BI369" s="17"/>
      <c r="BJ369" s="17">
        <v>0.17781142689774801</v>
      </c>
      <c r="BK369" s="17">
        <v>0.18684688926516199</v>
      </c>
      <c r="BL369" s="17"/>
      <c r="BM369" s="17">
        <v>0.203838440988653</v>
      </c>
      <c r="BN369" s="17">
        <v>0.177296586221137</v>
      </c>
      <c r="BO369" s="17">
        <v>0.176865259485396</v>
      </c>
      <c r="BP369" s="17">
        <v>0.227566011587818</v>
      </c>
      <c r="BQ369" s="17">
        <v>0.21903315241784299</v>
      </c>
      <c r="BR369" s="17">
        <v>0.149790982662764</v>
      </c>
      <c r="BS369" s="17">
        <v>0.16359427465137999</v>
      </c>
      <c r="BT369" s="17"/>
      <c r="BU369" s="17">
        <v>0.14517272728847899</v>
      </c>
      <c r="BV369" s="17">
        <v>0.15648574344777899</v>
      </c>
      <c r="BW369" s="17"/>
      <c r="BX369" s="17">
        <v>0.19287304633838401</v>
      </c>
      <c r="BY369" s="17">
        <v>0.20437142302613101</v>
      </c>
      <c r="BZ369" s="17">
        <v>0.17271980497405001</v>
      </c>
      <c r="CA369" s="17">
        <v>0.20358799733586999</v>
      </c>
    </row>
    <row r="370" spans="2:79" x14ac:dyDescent="0.3">
      <c r="B370" t="s">
        <v>265</v>
      </c>
      <c r="C370" s="17">
        <v>0.36611340833311401</v>
      </c>
      <c r="D370" s="17">
        <v>0.35244261642150798</v>
      </c>
      <c r="E370" s="17">
        <v>0.37817490402292098</v>
      </c>
      <c r="F370" s="17"/>
      <c r="G370" s="17">
        <v>0.28195622651730601</v>
      </c>
      <c r="H370" s="17">
        <v>0.24760653763479801</v>
      </c>
      <c r="I370" s="17">
        <v>0.31428247106902601</v>
      </c>
      <c r="J370" s="17">
        <v>0.40747743571274597</v>
      </c>
      <c r="K370" s="17">
        <v>0.43624739828200398</v>
      </c>
      <c r="L370" s="17">
        <v>0.47958462916722799</v>
      </c>
      <c r="M370" s="17"/>
      <c r="N370" s="17">
        <v>0.36461337863273202</v>
      </c>
      <c r="O370" s="17">
        <v>0.39102807103229398</v>
      </c>
      <c r="P370" s="17">
        <v>0.38895190522521</v>
      </c>
      <c r="Q370" s="17">
        <v>0.32291576523820298</v>
      </c>
      <c r="R370" s="17"/>
      <c r="S370" s="17">
        <v>0.27172750072373097</v>
      </c>
      <c r="T370" s="17">
        <v>0.386147027067829</v>
      </c>
      <c r="U370" s="17">
        <v>0.38835716381627999</v>
      </c>
      <c r="V370" s="17">
        <v>0.37809609595524102</v>
      </c>
      <c r="W370" s="17">
        <v>0.31691999441812002</v>
      </c>
      <c r="X370" s="17">
        <v>0.41236844658583299</v>
      </c>
      <c r="Y370" s="17">
        <v>0.40513295295115898</v>
      </c>
      <c r="Z370" s="17">
        <v>0.35467419896968699</v>
      </c>
      <c r="AA370" s="17">
        <v>0.35328661621958701</v>
      </c>
      <c r="AB370" s="17">
        <v>0.39592250537988</v>
      </c>
      <c r="AC370" s="17">
        <v>0.37036492856608699</v>
      </c>
      <c r="AD370" s="17">
        <v>0.46192808017769599</v>
      </c>
      <c r="AE370" s="17"/>
      <c r="AF370" s="17">
        <v>0.26802928830480999</v>
      </c>
      <c r="AG370" s="17">
        <v>0.42739226210223302</v>
      </c>
      <c r="AH370" s="17">
        <v>0.34977841954637601</v>
      </c>
      <c r="AI370" s="17">
        <v>0.35423628667483098</v>
      </c>
      <c r="AJ370" s="17">
        <v>0.44975308656151203</v>
      </c>
      <c r="AK370" s="17">
        <v>0.41659009057598601</v>
      </c>
      <c r="AL370" s="17"/>
      <c r="AM370" s="17">
        <v>0.39779631795012499</v>
      </c>
      <c r="AN370" s="17">
        <v>0.38506799235176098</v>
      </c>
      <c r="AO370" s="17">
        <v>0.358359767922106</v>
      </c>
      <c r="AP370" s="17">
        <v>0.32205358766930697</v>
      </c>
      <c r="AQ370" s="17">
        <v>0.25530820630540502</v>
      </c>
      <c r="AR370" s="17"/>
      <c r="AS370" s="17">
        <v>0.35850566569484199</v>
      </c>
      <c r="AT370" s="17">
        <v>0.45203486505749302</v>
      </c>
      <c r="AU370" s="17"/>
      <c r="AV370" s="17">
        <v>0.35962921030377898</v>
      </c>
      <c r="AW370" s="17">
        <v>0.42229813035305802</v>
      </c>
      <c r="AX370" s="17"/>
      <c r="AY370" s="17">
        <v>0.35206903466515699</v>
      </c>
      <c r="AZ370" s="17">
        <v>0.36625869359391799</v>
      </c>
      <c r="BA370" s="17">
        <v>0.43463900905699898</v>
      </c>
      <c r="BB370" s="17"/>
      <c r="BC370" s="17">
        <v>0.35206093378757503</v>
      </c>
      <c r="BD370" s="17">
        <v>0.40124441867094202</v>
      </c>
      <c r="BE370" s="17">
        <v>0.374842260395708</v>
      </c>
      <c r="BF370" s="17"/>
      <c r="BG370" s="17">
        <v>0.403210908969242</v>
      </c>
      <c r="BH370" s="17">
        <v>0.35456160890295901</v>
      </c>
      <c r="BI370" s="17"/>
      <c r="BJ370" s="17">
        <v>0.31810010030977698</v>
      </c>
      <c r="BK370" s="17">
        <v>0.38507076841730897</v>
      </c>
      <c r="BL370" s="17"/>
      <c r="BM370" s="17">
        <v>0.33704774438701801</v>
      </c>
      <c r="BN370" s="17">
        <v>0.33775238885662101</v>
      </c>
      <c r="BO370" s="17">
        <v>0.33317717083937398</v>
      </c>
      <c r="BP370" s="17">
        <v>0.33251321492740998</v>
      </c>
      <c r="BQ370" s="17">
        <v>0.31535746750791099</v>
      </c>
      <c r="BR370" s="17">
        <v>0.48239971586394298</v>
      </c>
      <c r="BS370" s="17">
        <v>0.34605310695462299</v>
      </c>
      <c r="BT370" s="17"/>
      <c r="BU370" s="17">
        <v>0.39132141107496698</v>
      </c>
      <c r="BV370" s="17">
        <v>0.26702891343406698</v>
      </c>
      <c r="BW370" s="17"/>
      <c r="BX370" s="17">
        <v>0.37110882044830001</v>
      </c>
      <c r="BY370" s="17">
        <v>0.34821591397602603</v>
      </c>
      <c r="BZ370" s="17">
        <v>0.32858666259700597</v>
      </c>
      <c r="CA370" s="17">
        <v>0.33215752026137502</v>
      </c>
    </row>
    <row r="371" spans="2:79" x14ac:dyDescent="0.3">
      <c r="B371" t="s">
        <v>266</v>
      </c>
      <c r="C371" s="17">
        <v>9.2575523051685399E-2</v>
      </c>
      <c r="D371" s="17">
        <v>8.3403466255969602E-2</v>
      </c>
      <c r="E371" s="17">
        <v>0.101977850953934</v>
      </c>
      <c r="F371" s="17"/>
      <c r="G371" s="17">
        <v>6.8271365555454003E-2</v>
      </c>
      <c r="H371" s="17">
        <v>7.2207964745495901E-2</v>
      </c>
      <c r="I371" s="17">
        <v>8.8908167587533699E-2</v>
      </c>
      <c r="J371" s="17">
        <v>0.12705840695312701</v>
      </c>
      <c r="K371" s="17">
        <v>0.121010473112018</v>
      </c>
      <c r="L371" s="17">
        <v>8.1236979308048296E-2</v>
      </c>
      <c r="M371" s="17"/>
      <c r="N371" s="17">
        <v>6.2476132116523801E-2</v>
      </c>
      <c r="O371" s="17">
        <v>9.2325908940250806E-2</v>
      </c>
      <c r="P371" s="17">
        <v>9.7305229898387094E-2</v>
      </c>
      <c r="Q371" s="17">
        <v>0.12378361414368599</v>
      </c>
      <c r="R371" s="17"/>
      <c r="S371" s="17">
        <v>8.4627918844113706E-2</v>
      </c>
      <c r="T371" s="17">
        <v>0.13608660621233301</v>
      </c>
      <c r="U371" s="17">
        <v>8.2209093653274903E-2</v>
      </c>
      <c r="V371" s="17">
        <v>7.7829975513878505E-2</v>
      </c>
      <c r="W371" s="17">
        <v>8.2277802318567406E-2</v>
      </c>
      <c r="X371" s="17">
        <v>5.0818164034385299E-2</v>
      </c>
      <c r="Y371" s="17">
        <v>9.0875680699495601E-2</v>
      </c>
      <c r="Z371" s="17">
        <v>0.12013971042343</v>
      </c>
      <c r="AA371" s="17">
        <v>6.8127993733627198E-2</v>
      </c>
      <c r="AB371" s="17">
        <v>9.3920626808653401E-2</v>
      </c>
      <c r="AC371" s="17">
        <v>0.173362777062541</v>
      </c>
      <c r="AD371" s="17">
        <v>8.0809988247491693E-2</v>
      </c>
      <c r="AE371" s="17"/>
      <c r="AF371" s="17">
        <v>7.2726223023973802E-2</v>
      </c>
      <c r="AG371" s="17">
        <v>8.1571112437559296E-2</v>
      </c>
      <c r="AH371" s="17">
        <v>0.123389848944883</v>
      </c>
      <c r="AI371" s="17">
        <v>9.8726025831098102E-2</v>
      </c>
      <c r="AJ371" s="17">
        <v>0.107723724471727</v>
      </c>
      <c r="AK371" s="17">
        <v>0.110425155947382</v>
      </c>
      <c r="AL371" s="17"/>
      <c r="AM371" s="17">
        <v>9.8099571342626798E-2</v>
      </c>
      <c r="AN371" s="17">
        <v>9.7882653686819796E-2</v>
      </c>
      <c r="AO371" s="17">
        <v>0.105014816950843</v>
      </c>
      <c r="AP371" s="17">
        <v>4.8587927240688798E-2</v>
      </c>
      <c r="AQ371" s="17">
        <v>0.10824913645444301</v>
      </c>
      <c r="AR371" s="17"/>
      <c r="AS371" s="17">
        <v>8.0633306559614801E-2</v>
      </c>
      <c r="AT371" s="17">
        <v>0.15470806808517401</v>
      </c>
      <c r="AU371" s="17"/>
      <c r="AV371" s="17">
        <v>7.5703368851281094E-2</v>
      </c>
      <c r="AW371" s="17">
        <v>0.13881448105368299</v>
      </c>
      <c r="AX371" s="17"/>
      <c r="AY371" s="17">
        <v>0.10797836538006</v>
      </c>
      <c r="AZ371" s="17">
        <v>8.5235029204194901E-2</v>
      </c>
      <c r="BA371" s="17">
        <v>9.9548056731633805E-2</v>
      </c>
      <c r="BB371" s="17"/>
      <c r="BC371" s="17">
        <v>9.4849673456521705E-2</v>
      </c>
      <c r="BD371" s="17">
        <v>9.0680861294900494E-2</v>
      </c>
      <c r="BE371" s="17">
        <v>9.1411352342171501E-2</v>
      </c>
      <c r="BF371" s="17"/>
      <c r="BG371" s="17">
        <v>0.126585259914098</v>
      </c>
      <c r="BH371" s="17">
        <v>7.6098667396662198E-2</v>
      </c>
      <c r="BI371" s="17"/>
      <c r="BJ371" s="17">
        <v>7.4439530534488596E-2</v>
      </c>
      <c r="BK371" s="17">
        <v>9.8019677753058504E-2</v>
      </c>
      <c r="BL371" s="17"/>
      <c r="BM371" s="17">
        <v>8.7256742988826394E-2</v>
      </c>
      <c r="BN371" s="17">
        <v>8.8914607852137895E-2</v>
      </c>
      <c r="BO371" s="17">
        <v>0.14040415903956499</v>
      </c>
      <c r="BP371" s="17">
        <v>0.10696607463101</v>
      </c>
      <c r="BQ371" s="17">
        <v>3.0456593849055601E-2</v>
      </c>
      <c r="BR371" s="17">
        <v>9.4722416774014703E-2</v>
      </c>
      <c r="BS371" s="17">
        <v>0.127008499566893</v>
      </c>
      <c r="BT371" s="17"/>
      <c r="BU371" s="17">
        <v>4.84889967647502E-2</v>
      </c>
      <c r="BV371" s="17">
        <v>4.0813691080777099E-2</v>
      </c>
      <c r="BW371" s="17"/>
      <c r="BX371" s="17">
        <v>0.109239350970772</v>
      </c>
      <c r="BY371" s="17">
        <v>7.8974557622970704E-2</v>
      </c>
      <c r="BZ371" s="17">
        <v>6.8386528565694396E-2</v>
      </c>
      <c r="CA371" s="17">
        <v>6.0019598544873203E-2</v>
      </c>
    </row>
    <row r="372" spans="2:79" x14ac:dyDescent="0.3">
      <c r="B372" t="s">
        <v>101</v>
      </c>
      <c r="C372" s="17">
        <v>6.5207248538040302E-2</v>
      </c>
      <c r="D372" s="17">
        <v>4.94842116425252E-2</v>
      </c>
      <c r="E372" s="17">
        <v>8.0864629353163894E-2</v>
      </c>
      <c r="F372" s="17"/>
      <c r="G372" s="17">
        <v>5.3204374094125803E-2</v>
      </c>
      <c r="H372" s="17">
        <v>6.4868999675240499E-2</v>
      </c>
      <c r="I372" s="17">
        <v>8.1062105650187205E-2</v>
      </c>
      <c r="J372" s="17">
        <v>7.4437310792144495E-2</v>
      </c>
      <c r="K372" s="17">
        <v>5.9061572311214998E-2</v>
      </c>
      <c r="L372" s="17">
        <v>5.7250761037804097E-2</v>
      </c>
      <c r="M372" s="17"/>
      <c r="N372" s="17">
        <v>3.74547316265307E-2</v>
      </c>
      <c r="O372" s="17">
        <v>5.9741213161585198E-2</v>
      </c>
      <c r="P372" s="17">
        <v>5.7004413196575301E-2</v>
      </c>
      <c r="Q372" s="17">
        <v>0.108077596130025</v>
      </c>
      <c r="R372" s="17"/>
      <c r="S372" s="17">
        <v>4.72015887523436E-2</v>
      </c>
      <c r="T372" s="17">
        <v>6.4295192449276395E-2</v>
      </c>
      <c r="U372" s="17">
        <v>6.8300397467370003E-2</v>
      </c>
      <c r="V372" s="17">
        <v>7.8918607780230396E-2</v>
      </c>
      <c r="W372" s="17">
        <v>9.2160223785941103E-2</v>
      </c>
      <c r="X372" s="17">
        <v>8.2172761441918901E-2</v>
      </c>
      <c r="Y372" s="17">
        <v>4.1131514803230303E-2</v>
      </c>
      <c r="Z372" s="17">
        <v>4.2301636519784698E-2</v>
      </c>
      <c r="AA372" s="17">
        <v>6.6598672336262099E-2</v>
      </c>
      <c r="AB372" s="17">
        <v>8.01483863944846E-2</v>
      </c>
      <c r="AC372" s="17">
        <v>7.3615309589397798E-2</v>
      </c>
      <c r="AD372" s="17">
        <v>2.01097532066958E-2</v>
      </c>
      <c r="AE372" s="17"/>
      <c r="AF372" s="17">
        <v>5.14138707221427E-2</v>
      </c>
      <c r="AG372" s="17">
        <v>6.0331287540575498E-2</v>
      </c>
      <c r="AH372" s="17">
        <v>8.5387818737660298E-2</v>
      </c>
      <c r="AI372" s="17">
        <v>7.2586361598167906E-2</v>
      </c>
      <c r="AJ372" s="17">
        <v>7.5998917676588396E-2</v>
      </c>
      <c r="AK372" s="17">
        <v>5.5434495886334E-2</v>
      </c>
      <c r="AL372" s="17"/>
      <c r="AM372" s="17">
        <v>7.4693515132459101E-2</v>
      </c>
      <c r="AN372" s="17">
        <v>6.9685628024219598E-2</v>
      </c>
      <c r="AO372" s="17">
        <v>4.1618690226120102E-2</v>
      </c>
      <c r="AP372" s="17">
        <v>5.0733764665448502E-2</v>
      </c>
      <c r="AQ372" s="17">
        <v>7.9985330975794605E-2</v>
      </c>
      <c r="AR372" s="17"/>
      <c r="AS372" s="17">
        <v>5.1303753474933399E-2</v>
      </c>
      <c r="AT372" s="17">
        <v>6.8698764354488795E-2</v>
      </c>
      <c r="AU372" s="17"/>
      <c r="AV372" s="17">
        <v>5.6457142483585597E-2</v>
      </c>
      <c r="AW372" s="17">
        <v>8.7650682659887805E-2</v>
      </c>
      <c r="AX372" s="17"/>
      <c r="AY372" s="17">
        <v>7.4888101939486598E-2</v>
      </c>
      <c r="AZ372" s="17">
        <v>6.0509443641499697E-2</v>
      </c>
      <c r="BA372" s="17">
        <v>5.3770043074866401E-2</v>
      </c>
      <c r="BB372" s="17"/>
      <c r="BC372" s="17">
        <v>7.8568131043162195E-2</v>
      </c>
      <c r="BD372" s="17">
        <v>3.4592674031260498E-2</v>
      </c>
      <c r="BE372" s="17">
        <v>5.1884821273076497E-2</v>
      </c>
      <c r="BF372" s="17"/>
      <c r="BG372" s="17">
        <v>8.04605962963722E-2</v>
      </c>
      <c r="BH372" s="17">
        <v>5.4584993473563298E-2</v>
      </c>
      <c r="BI372" s="17"/>
      <c r="BJ372" s="17">
        <v>4.4257475505672897E-2</v>
      </c>
      <c r="BK372" s="17">
        <v>6.7724417278996696E-2</v>
      </c>
      <c r="BL372" s="17"/>
      <c r="BM372" s="17">
        <v>4.3299705994132E-2</v>
      </c>
      <c r="BN372" s="17">
        <v>7.0724792323331606E-2</v>
      </c>
      <c r="BO372" s="17">
        <v>6.8770861403680494E-2</v>
      </c>
      <c r="BP372" s="17">
        <v>0.15253620955376901</v>
      </c>
      <c r="BQ372" s="17">
        <v>8.0043916244148805E-2</v>
      </c>
      <c r="BR372" s="17">
        <v>5.2612610396283399E-2</v>
      </c>
      <c r="BS372" s="17">
        <v>0.16181836988345599</v>
      </c>
      <c r="BT372" s="17"/>
      <c r="BU372" s="17">
        <v>2.37451639622435E-2</v>
      </c>
      <c r="BV372" s="17">
        <v>3.5337121404981298E-2</v>
      </c>
      <c r="BW372" s="17"/>
      <c r="BX372" s="17">
        <v>6.9076901729638596E-2</v>
      </c>
      <c r="BY372" s="17">
        <v>3.7399966380282403E-2</v>
      </c>
      <c r="BZ372" s="17">
        <v>4.6356178509728597E-2</v>
      </c>
      <c r="CA372" s="17">
        <v>3.3920552628955401E-2</v>
      </c>
    </row>
    <row r="373" spans="2:79" x14ac:dyDescent="0.3">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row>
    <row r="374" spans="2:79" x14ac:dyDescent="0.3">
      <c r="B374" s="6" t="s">
        <v>270</v>
      </c>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row>
    <row r="375" spans="2:79" x14ac:dyDescent="0.3">
      <c r="B375" s="24" t="s">
        <v>98</v>
      </c>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row>
    <row r="376" spans="2:79" x14ac:dyDescent="0.3">
      <c r="B376" t="s">
        <v>262</v>
      </c>
      <c r="C376" s="17">
        <v>9.4023403474985695E-2</v>
      </c>
      <c r="D376" s="17">
        <v>0.109228411022832</v>
      </c>
      <c r="E376" s="17">
        <v>7.8704407645614594E-2</v>
      </c>
      <c r="F376" s="17"/>
      <c r="G376" s="17">
        <v>0.108795361741254</v>
      </c>
      <c r="H376" s="17">
        <v>0.15198201516058299</v>
      </c>
      <c r="I376" s="17">
        <v>9.8054444513558894E-2</v>
      </c>
      <c r="J376" s="17">
        <v>7.3600327342074598E-2</v>
      </c>
      <c r="K376" s="17">
        <v>6.3912574768618904E-2</v>
      </c>
      <c r="L376" s="17">
        <v>7.0681104020671598E-2</v>
      </c>
      <c r="M376" s="17"/>
      <c r="N376" s="17">
        <v>0.12862716227429599</v>
      </c>
      <c r="O376" s="17">
        <v>9.2964267919049104E-2</v>
      </c>
      <c r="P376" s="17">
        <v>8.2091274707148706E-2</v>
      </c>
      <c r="Q376" s="17">
        <v>6.7286247442024605E-2</v>
      </c>
      <c r="R376" s="17"/>
      <c r="S376" s="17">
        <v>0.15142436582844601</v>
      </c>
      <c r="T376" s="17">
        <v>5.7800718438224701E-2</v>
      </c>
      <c r="U376" s="17">
        <v>0.100862456448546</v>
      </c>
      <c r="V376" s="17">
        <v>9.3809596646963297E-2</v>
      </c>
      <c r="W376" s="17">
        <v>8.6350582701748294E-2</v>
      </c>
      <c r="X376" s="17">
        <v>9.6401685861976005E-2</v>
      </c>
      <c r="Y376" s="17">
        <v>9.2777334606000406E-2</v>
      </c>
      <c r="Z376" s="17">
        <v>0.119000002321592</v>
      </c>
      <c r="AA376" s="17">
        <v>0.108130627515339</v>
      </c>
      <c r="AB376" s="17">
        <v>6.6650794863893206E-2</v>
      </c>
      <c r="AC376" s="17">
        <v>5.3984193661197798E-2</v>
      </c>
      <c r="AD376" s="17">
        <v>4.3976045641549097E-2</v>
      </c>
      <c r="AE376" s="17"/>
      <c r="AF376" s="17">
        <v>0.15244835854990599</v>
      </c>
      <c r="AG376" s="17">
        <v>7.2656077806294697E-2</v>
      </c>
      <c r="AH376" s="17">
        <v>8.9754315515693406E-2</v>
      </c>
      <c r="AI376" s="17">
        <v>6.8875280002514694E-2</v>
      </c>
      <c r="AJ376" s="17">
        <v>5.8021084284219399E-2</v>
      </c>
      <c r="AK376" s="17">
        <v>0.10680143091486</v>
      </c>
      <c r="AL376" s="17"/>
      <c r="AM376" s="17">
        <v>6.6872352625218803E-2</v>
      </c>
      <c r="AN376" s="17">
        <v>8.27210972893999E-2</v>
      </c>
      <c r="AO376" s="17">
        <v>0.112697722962164</v>
      </c>
      <c r="AP376" s="17">
        <v>0.115298069601564</v>
      </c>
      <c r="AQ376" s="17">
        <v>0.21184746210918101</v>
      </c>
      <c r="AR376" s="17"/>
      <c r="AS376" s="17">
        <v>9.8983268895720594E-2</v>
      </c>
      <c r="AT376" s="17">
        <v>0.103249107432881</v>
      </c>
      <c r="AU376" s="17"/>
      <c r="AV376" s="17">
        <v>0.110673137499749</v>
      </c>
      <c r="AW376" s="17">
        <v>5.71229912607698E-2</v>
      </c>
      <c r="AX376" s="17"/>
      <c r="AY376" s="17">
        <v>9.0905828297015295E-2</v>
      </c>
      <c r="AZ376" s="17">
        <v>9.8248696888222894E-2</v>
      </c>
      <c r="BA376" s="17">
        <v>8.3665549168281797E-2</v>
      </c>
      <c r="BB376" s="17"/>
      <c r="BC376" s="17">
        <v>8.1298130015536998E-2</v>
      </c>
      <c r="BD376" s="17">
        <v>9.8474419589486606E-2</v>
      </c>
      <c r="BE376" s="17">
        <v>0.12637220663044599</v>
      </c>
      <c r="BF376" s="17"/>
      <c r="BG376" s="17">
        <v>8.9404391247101603E-2</v>
      </c>
      <c r="BH376" s="17">
        <v>9.89181060433139E-2</v>
      </c>
      <c r="BI376" s="17"/>
      <c r="BJ376" s="17">
        <v>0.13988527929462599</v>
      </c>
      <c r="BK376" s="17">
        <v>8.0468686979750598E-2</v>
      </c>
      <c r="BL376" s="17"/>
      <c r="BM376" s="17">
        <v>0.110879993967506</v>
      </c>
      <c r="BN376" s="17">
        <v>9.9791751283886704E-2</v>
      </c>
      <c r="BO376" s="17">
        <v>9.2667103692890995E-2</v>
      </c>
      <c r="BP376" s="17">
        <v>9.7428264214921997E-2</v>
      </c>
      <c r="BQ376" s="17">
        <v>5.9413476799236198E-2</v>
      </c>
      <c r="BR376" s="17">
        <v>6.7354731837406895E-2</v>
      </c>
      <c r="BS376" s="17">
        <v>7.5870179170352797E-2</v>
      </c>
      <c r="BT376" s="17"/>
      <c r="BU376" s="17">
        <v>0.15939320355804101</v>
      </c>
      <c r="BV376" s="17">
        <v>0.16359922296349599</v>
      </c>
      <c r="BW376" s="17"/>
      <c r="BX376" s="17">
        <v>0.11770733303733701</v>
      </c>
      <c r="BY376" s="17">
        <v>0.110870801712894</v>
      </c>
      <c r="BZ376" s="17">
        <v>0.114147498554134</v>
      </c>
      <c r="CA376" s="17">
        <v>0.11110403149230499</v>
      </c>
    </row>
    <row r="377" spans="2:79" x14ac:dyDescent="0.3">
      <c r="B377" t="s">
        <v>263</v>
      </c>
      <c r="C377" s="17">
        <v>0.10739863688296999</v>
      </c>
      <c r="D377" s="17">
        <v>0.118624895990229</v>
      </c>
      <c r="E377" s="17">
        <v>9.6977430818537699E-2</v>
      </c>
      <c r="F377" s="17"/>
      <c r="G377" s="17">
        <v>0.17365421715103099</v>
      </c>
      <c r="H377" s="17">
        <v>0.16017563487009401</v>
      </c>
      <c r="I377" s="17">
        <v>9.7748821443234796E-2</v>
      </c>
      <c r="J377" s="17">
        <v>7.2169129307973201E-2</v>
      </c>
      <c r="K377" s="17">
        <v>7.9315326162684302E-2</v>
      </c>
      <c r="L377" s="17">
        <v>7.5785618139074695E-2</v>
      </c>
      <c r="M377" s="17"/>
      <c r="N377" s="17">
        <v>0.136116462750933</v>
      </c>
      <c r="O377" s="17">
        <v>0.102941989524909</v>
      </c>
      <c r="P377" s="17">
        <v>9.8809308746816593E-2</v>
      </c>
      <c r="Q377" s="17">
        <v>8.82765647363426E-2</v>
      </c>
      <c r="R377" s="17"/>
      <c r="S377" s="17">
        <v>0.15677942564330899</v>
      </c>
      <c r="T377" s="17">
        <v>8.4716373281411406E-2</v>
      </c>
      <c r="U377" s="17">
        <v>0.1263173265917</v>
      </c>
      <c r="V377" s="17">
        <v>9.8685652462478901E-2</v>
      </c>
      <c r="W377" s="17">
        <v>9.5915797816607001E-2</v>
      </c>
      <c r="X377" s="17">
        <v>0.100183352051381</v>
      </c>
      <c r="Y377" s="17">
        <v>0.131580069262306</v>
      </c>
      <c r="Z377" s="17">
        <v>8.9614583753537203E-2</v>
      </c>
      <c r="AA377" s="17">
        <v>9.0688164405022295E-2</v>
      </c>
      <c r="AB377" s="17">
        <v>9.0936472133378604E-2</v>
      </c>
      <c r="AC377" s="17">
        <v>7.7980508032222604E-2</v>
      </c>
      <c r="AD377" s="17">
        <v>0.11863551097392699</v>
      </c>
      <c r="AE377" s="17"/>
      <c r="AF377" s="17">
        <v>0.157973229238482</v>
      </c>
      <c r="AG377" s="17">
        <v>9.9105355736465298E-2</v>
      </c>
      <c r="AH377" s="17">
        <v>8.4545584771935994E-2</v>
      </c>
      <c r="AI377" s="17">
        <v>9.6236432553820098E-2</v>
      </c>
      <c r="AJ377" s="17">
        <v>6.0895354220327498E-2</v>
      </c>
      <c r="AK377" s="17">
        <v>0.110002619708441</v>
      </c>
      <c r="AL377" s="17"/>
      <c r="AM377" s="17">
        <v>9.3756403667048002E-2</v>
      </c>
      <c r="AN377" s="17">
        <v>7.6455510037021807E-2</v>
      </c>
      <c r="AO377" s="17">
        <v>0.117695681232595</v>
      </c>
      <c r="AP377" s="17">
        <v>0.162636489948115</v>
      </c>
      <c r="AQ377" s="17">
        <v>0.142315085753314</v>
      </c>
      <c r="AR377" s="17"/>
      <c r="AS377" s="17">
        <v>0.12265641128134699</v>
      </c>
      <c r="AT377" s="17">
        <v>4.6537174517205099E-2</v>
      </c>
      <c r="AU377" s="17"/>
      <c r="AV377" s="17">
        <v>0.11994053482080699</v>
      </c>
      <c r="AW377" s="17">
        <v>7.9333120395169293E-2</v>
      </c>
      <c r="AX377" s="17"/>
      <c r="AY377" s="17">
        <v>9.1337940117765401E-2</v>
      </c>
      <c r="AZ377" s="17">
        <v>0.114652314525336</v>
      </c>
      <c r="BA377" s="17">
        <v>8.9347327019977593E-2</v>
      </c>
      <c r="BB377" s="17"/>
      <c r="BC377" s="17">
        <v>0.101316368044415</v>
      </c>
      <c r="BD377" s="17">
        <v>0.110902895388953</v>
      </c>
      <c r="BE377" s="17">
        <v>0.11665369706382001</v>
      </c>
      <c r="BF377" s="17"/>
      <c r="BG377" s="17">
        <v>8.6021415653699307E-2</v>
      </c>
      <c r="BH377" s="17">
        <v>0.116794053296166</v>
      </c>
      <c r="BI377" s="17"/>
      <c r="BJ377" s="17">
        <v>0.181796220867081</v>
      </c>
      <c r="BK377" s="17">
        <v>8.4098354396678093E-2</v>
      </c>
      <c r="BL377" s="17"/>
      <c r="BM377" s="17">
        <v>0.13683742052047301</v>
      </c>
      <c r="BN377" s="17">
        <v>9.9411071386889094E-2</v>
      </c>
      <c r="BO377" s="17">
        <v>0.14532817825980901</v>
      </c>
      <c r="BP377" s="17">
        <v>6.3225750061937397E-2</v>
      </c>
      <c r="BQ377" s="17">
        <v>7.0156124677605097E-2</v>
      </c>
      <c r="BR377" s="17">
        <v>6.6974400339378806E-2</v>
      </c>
      <c r="BS377" s="17">
        <v>8.6394986086017797E-2</v>
      </c>
      <c r="BT377" s="17"/>
      <c r="BU377" s="17">
        <v>0.15286844073716899</v>
      </c>
      <c r="BV377" s="17">
        <v>0.16841398710955799</v>
      </c>
      <c r="BW377" s="17"/>
      <c r="BX377" s="17">
        <v>7.1913660446890501E-2</v>
      </c>
      <c r="BY377" s="17">
        <v>0.126541826794282</v>
      </c>
      <c r="BZ377" s="17">
        <v>0.14393656584942799</v>
      </c>
      <c r="CA377" s="17">
        <v>0.15747130240620399</v>
      </c>
    </row>
    <row r="378" spans="2:79" x14ac:dyDescent="0.3">
      <c r="B378" t="s">
        <v>264</v>
      </c>
      <c r="C378" s="17">
        <v>7.7901222139148504E-2</v>
      </c>
      <c r="D378" s="17">
        <v>8.5586609859996804E-2</v>
      </c>
      <c r="E378" s="17">
        <v>7.0788521649883696E-2</v>
      </c>
      <c r="F378" s="17"/>
      <c r="G378" s="17">
        <v>0.106635601819094</v>
      </c>
      <c r="H378" s="17">
        <v>0.10318211410860301</v>
      </c>
      <c r="I378" s="17">
        <v>7.8214393506098004E-2</v>
      </c>
      <c r="J378" s="17">
        <v>5.8875897866654599E-2</v>
      </c>
      <c r="K378" s="17">
        <v>5.5106349922942097E-2</v>
      </c>
      <c r="L378" s="17">
        <v>6.87550647823848E-2</v>
      </c>
      <c r="M378" s="17"/>
      <c r="N378" s="17">
        <v>9.5357701631732503E-2</v>
      </c>
      <c r="O378" s="17">
        <v>4.3582664684644397E-2</v>
      </c>
      <c r="P378" s="17">
        <v>8.0687958856834399E-2</v>
      </c>
      <c r="Q378" s="17">
        <v>9.27817666256468E-2</v>
      </c>
      <c r="R378" s="17"/>
      <c r="S378" s="17">
        <v>8.2719730939970607E-2</v>
      </c>
      <c r="T378" s="17">
        <v>5.2550344967547499E-2</v>
      </c>
      <c r="U378" s="17">
        <v>7.2235070489571798E-2</v>
      </c>
      <c r="V378" s="17">
        <v>0.101460764860798</v>
      </c>
      <c r="W378" s="17">
        <v>0.10826277111036101</v>
      </c>
      <c r="X378" s="17">
        <v>9.85149776778418E-2</v>
      </c>
      <c r="Y378" s="17">
        <v>8.31311663082758E-2</v>
      </c>
      <c r="Z378" s="17">
        <v>6.6511768426435594E-2</v>
      </c>
      <c r="AA378" s="17">
        <v>9.3163716665083496E-2</v>
      </c>
      <c r="AB378" s="17">
        <v>4.9730890548418102E-2</v>
      </c>
      <c r="AC378" s="17">
        <v>4.3558752638039301E-2</v>
      </c>
      <c r="AD378" s="17">
        <v>6.3933666723805793E-2</v>
      </c>
      <c r="AE378" s="17"/>
      <c r="AF378" s="17">
        <v>9.2063472581594599E-2</v>
      </c>
      <c r="AG378" s="17">
        <v>7.1745377599396296E-2</v>
      </c>
      <c r="AH378" s="17">
        <v>8.9446849192530306E-2</v>
      </c>
      <c r="AI378" s="17">
        <v>6.7762592157229601E-2</v>
      </c>
      <c r="AJ378" s="17">
        <v>7.1407950378049201E-2</v>
      </c>
      <c r="AK378" s="17">
        <v>6.3647265291826099E-2</v>
      </c>
      <c r="AL378" s="17"/>
      <c r="AM378" s="17">
        <v>8.5442442426637497E-2</v>
      </c>
      <c r="AN378" s="17">
        <v>7.5832916821618898E-2</v>
      </c>
      <c r="AO378" s="17">
        <v>6.4925297645729907E-2</v>
      </c>
      <c r="AP378" s="17">
        <v>9.1828421556229695E-2</v>
      </c>
      <c r="AQ378" s="17">
        <v>0.14501966071908301</v>
      </c>
      <c r="AR378" s="17"/>
      <c r="AS378" s="17">
        <v>7.6271963516764393E-2</v>
      </c>
      <c r="AT378" s="17">
        <v>7.8903435284857396E-2</v>
      </c>
      <c r="AU378" s="17"/>
      <c r="AV378" s="17">
        <v>7.5833274209010496E-2</v>
      </c>
      <c r="AW378" s="17">
        <v>7.2530409683492503E-2</v>
      </c>
      <c r="AX378" s="17"/>
      <c r="AY378" s="17">
        <v>8.8825919487516003E-2</v>
      </c>
      <c r="AZ378" s="17">
        <v>7.7124173672619506E-2</v>
      </c>
      <c r="BA378" s="17">
        <v>5.8995530126009103E-2</v>
      </c>
      <c r="BB378" s="17"/>
      <c r="BC378" s="17">
        <v>7.9749061172390695E-2</v>
      </c>
      <c r="BD378" s="17">
        <v>7.4886794960270994E-2</v>
      </c>
      <c r="BE378" s="17">
        <v>7.4167879071681805E-2</v>
      </c>
      <c r="BF378" s="17"/>
      <c r="BG378" s="17">
        <v>6.0034520554788202E-2</v>
      </c>
      <c r="BH378" s="17">
        <v>8.4173430795846604E-2</v>
      </c>
      <c r="BI378" s="17"/>
      <c r="BJ378" s="17">
        <v>9.5334358976814207E-2</v>
      </c>
      <c r="BK378" s="17">
        <v>7.2137907185471806E-2</v>
      </c>
      <c r="BL378" s="17"/>
      <c r="BM378" s="17">
        <v>8.4504521199656402E-2</v>
      </c>
      <c r="BN378" s="17">
        <v>8.4867697874412895E-2</v>
      </c>
      <c r="BO378" s="17">
        <v>8.2524517641478307E-2</v>
      </c>
      <c r="BP378" s="17">
        <v>5.2002306616670997E-2</v>
      </c>
      <c r="BQ378" s="17">
        <v>8.8781857147816098E-2</v>
      </c>
      <c r="BR378" s="17">
        <v>7.2274223552787398E-2</v>
      </c>
      <c r="BS378" s="17">
        <v>4.41832583880057E-2</v>
      </c>
      <c r="BT378" s="17"/>
      <c r="BU378" s="17">
        <v>1.8101078155467E-2</v>
      </c>
      <c r="BV378" s="17">
        <v>7.3441342771458903E-2</v>
      </c>
      <c r="BW378" s="17"/>
      <c r="BX378" s="17">
        <v>5.5989270391029002E-2</v>
      </c>
      <c r="BY378" s="17">
        <v>7.9565746223824299E-2</v>
      </c>
      <c r="BZ378" s="17">
        <v>0.10172045868594</v>
      </c>
      <c r="CA378" s="17">
        <v>9.2503597390200504E-2</v>
      </c>
    </row>
    <row r="379" spans="2:79" x14ac:dyDescent="0.3">
      <c r="B379" t="s">
        <v>265</v>
      </c>
      <c r="C379" s="17">
        <v>0.29985655365647201</v>
      </c>
      <c r="D379" s="17">
        <v>0.322778344025066</v>
      </c>
      <c r="E379" s="17">
        <v>0.27897529584557301</v>
      </c>
      <c r="F379" s="17"/>
      <c r="G379" s="17">
        <v>0.24878023170641</v>
      </c>
      <c r="H379" s="17">
        <v>0.22423151235417299</v>
      </c>
      <c r="I379" s="17">
        <v>0.269737789989135</v>
      </c>
      <c r="J379" s="17">
        <v>0.28427752337712697</v>
      </c>
      <c r="K379" s="17">
        <v>0.31983878203993699</v>
      </c>
      <c r="L379" s="17">
        <v>0.41868337402580602</v>
      </c>
      <c r="M379" s="17"/>
      <c r="N379" s="17">
        <v>0.31822221420847202</v>
      </c>
      <c r="O379" s="17">
        <v>0.31194323284688302</v>
      </c>
      <c r="P379" s="17">
        <v>0.30169278970457297</v>
      </c>
      <c r="Q379" s="17">
        <v>0.26514672861404698</v>
      </c>
      <c r="R379" s="17"/>
      <c r="S379" s="17">
        <v>0.26642545543678903</v>
      </c>
      <c r="T379" s="17">
        <v>0.36291730375549702</v>
      </c>
      <c r="U379" s="17">
        <v>0.28909419781024898</v>
      </c>
      <c r="V379" s="17">
        <v>0.26563562771020999</v>
      </c>
      <c r="W379" s="17">
        <v>0.297996238454591</v>
      </c>
      <c r="X379" s="17">
        <v>0.37056991532876199</v>
      </c>
      <c r="Y379" s="17">
        <v>0.24803080395371199</v>
      </c>
      <c r="Z379" s="17">
        <v>0.31788260167631899</v>
      </c>
      <c r="AA379" s="17">
        <v>0.27366478456837001</v>
      </c>
      <c r="AB379" s="17">
        <v>0.29883984738987701</v>
      </c>
      <c r="AC379" s="17">
        <v>0.30937266869473101</v>
      </c>
      <c r="AD379" s="17">
        <v>0.303856692985711</v>
      </c>
      <c r="AE379" s="17"/>
      <c r="AF379" s="17">
        <v>0.25900277958606399</v>
      </c>
      <c r="AG379" s="17">
        <v>0.30090307293274798</v>
      </c>
      <c r="AH379" s="17">
        <v>0.29577509979970701</v>
      </c>
      <c r="AI379" s="17">
        <v>0.352757128986942</v>
      </c>
      <c r="AJ379" s="17">
        <v>0.318413602248104</v>
      </c>
      <c r="AK379" s="17">
        <v>0.26753889419719101</v>
      </c>
      <c r="AL379" s="17"/>
      <c r="AM379" s="17">
        <v>0.28332395731030002</v>
      </c>
      <c r="AN379" s="17">
        <v>0.32108840484526702</v>
      </c>
      <c r="AO379" s="17">
        <v>0.29316713296756503</v>
      </c>
      <c r="AP379" s="17">
        <v>0.258819210677184</v>
      </c>
      <c r="AQ379" s="17">
        <v>0.21186978305805601</v>
      </c>
      <c r="AR379" s="17"/>
      <c r="AS379" s="17">
        <v>0.32404111680203501</v>
      </c>
      <c r="AT379" s="17">
        <v>0.24618121241998001</v>
      </c>
      <c r="AU379" s="17"/>
      <c r="AV379" s="17">
        <v>0.32770268668064301</v>
      </c>
      <c r="AW379" s="17">
        <v>0.22677428356387799</v>
      </c>
      <c r="AX379" s="17"/>
      <c r="AY379" s="17">
        <v>0.27670775654503099</v>
      </c>
      <c r="AZ379" s="17">
        <v>0.31368557307400302</v>
      </c>
      <c r="BA379" s="17">
        <v>0.27795878282048297</v>
      </c>
      <c r="BB379" s="17"/>
      <c r="BC379" s="17">
        <v>0.31883180167271502</v>
      </c>
      <c r="BD379" s="17">
        <v>0.328642796766969</v>
      </c>
      <c r="BE379" s="17">
        <v>0.222494332968796</v>
      </c>
      <c r="BF379" s="17"/>
      <c r="BG379" s="17">
        <v>0.28871400111813</v>
      </c>
      <c r="BH379" s="17">
        <v>0.30707100567656598</v>
      </c>
      <c r="BI379" s="17"/>
      <c r="BJ379" s="17">
        <v>0.266104310181487</v>
      </c>
      <c r="BK379" s="17">
        <v>0.31053710457269601</v>
      </c>
      <c r="BL379" s="17"/>
      <c r="BM379" s="17">
        <v>0.27626156715801198</v>
      </c>
      <c r="BN379" s="17">
        <v>0.27896899980124501</v>
      </c>
      <c r="BO379" s="17">
        <v>0.209917427752154</v>
      </c>
      <c r="BP379" s="17">
        <v>0.25480836781616301</v>
      </c>
      <c r="BQ379" s="17">
        <v>0.31745388151944198</v>
      </c>
      <c r="BR379" s="17">
        <v>0.42115701821054002</v>
      </c>
      <c r="BS379" s="17">
        <v>0.207952190650184</v>
      </c>
      <c r="BT379" s="17"/>
      <c r="BU379" s="17">
        <v>0.299541728667929</v>
      </c>
      <c r="BV379" s="17">
        <v>0.26829472841141899</v>
      </c>
      <c r="BW379" s="17"/>
      <c r="BX379" s="17">
        <v>0.24920029838771701</v>
      </c>
      <c r="BY379" s="17">
        <v>0.28244007934863402</v>
      </c>
      <c r="BZ379" s="17">
        <v>0.27872987306869101</v>
      </c>
      <c r="CA379" s="17">
        <v>0.344139231849178</v>
      </c>
    </row>
    <row r="380" spans="2:79" x14ac:dyDescent="0.3">
      <c r="B380" t="s">
        <v>266</v>
      </c>
      <c r="C380" s="17">
        <v>0.38788656705954699</v>
      </c>
      <c r="D380" s="17">
        <v>0.33540005545853901</v>
      </c>
      <c r="E380" s="17">
        <v>0.437916167373606</v>
      </c>
      <c r="F380" s="17"/>
      <c r="G380" s="17">
        <v>0.31837261006682699</v>
      </c>
      <c r="H380" s="17">
        <v>0.32603883052014598</v>
      </c>
      <c r="I380" s="17">
        <v>0.40891498595999498</v>
      </c>
      <c r="J380" s="17">
        <v>0.47983161325128298</v>
      </c>
      <c r="K380" s="17">
        <v>0.45354758927378502</v>
      </c>
      <c r="L380" s="17">
        <v>0.348719259518671</v>
      </c>
      <c r="M380" s="17"/>
      <c r="N380" s="17">
        <v>0.31251833928370798</v>
      </c>
      <c r="O380" s="17">
        <v>0.40891811522901</v>
      </c>
      <c r="P380" s="17">
        <v>0.41769993997579402</v>
      </c>
      <c r="Q380" s="17">
        <v>0.42171327818862397</v>
      </c>
      <c r="R380" s="17"/>
      <c r="S380" s="17">
        <v>0.30335272246056599</v>
      </c>
      <c r="T380" s="17">
        <v>0.41783018380784998</v>
      </c>
      <c r="U380" s="17">
        <v>0.36519355779485302</v>
      </c>
      <c r="V380" s="17">
        <v>0.40302451046101601</v>
      </c>
      <c r="W380" s="17">
        <v>0.37807622716448502</v>
      </c>
      <c r="X380" s="17">
        <v>0.30625798423296702</v>
      </c>
      <c r="Y380" s="17">
        <v>0.41602645131157701</v>
      </c>
      <c r="Z380" s="17">
        <v>0.38649413765784602</v>
      </c>
      <c r="AA380" s="17">
        <v>0.40553576974254502</v>
      </c>
      <c r="AB380" s="17">
        <v>0.45681385875183</v>
      </c>
      <c r="AC380" s="17">
        <v>0.472205601950969</v>
      </c>
      <c r="AD380" s="17">
        <v>0.44948833046830999</v>
      </c>
      <c r="AE380" s="17"/>
      <c r="AF380" s="17">
        <v>0.31616552309721402</v>
      </c>
      <c r="AG380" s="17">
        <v>0.42239987656139999</v>
      </c>
      <c r="AH380" s="17">
        <v>0.40009576041049999</v>
      </c>
      <c r="AI380" s="17">
        <v>0.387646043011043</v>
      </c>
      <c r="AJ380" s="17">
        <v>0.43158037016819301</v>
      </c>
      <c r="AK380" s="17">
        <v>0.42344401259996001</v>
      </c>
      <c r="AL380" s="17"/>
      <c r="AM380" s="17">
        <v>0.43038109374764899</v>
      </c>
      <c r="AN380" s="17">
        <v>0.40708252445720799</v>
      </c>
      <c r="AO380" s="17">
        <v>0.38750457154580098</v>
      </c>
      <c r="AP380" s="17">
        <v>0.35389954501030702</v>
      </c>
      <c r="AQ380" s="17">
        <v>0.24898830326063201</v>
      </c>
      <c r="AR380" s="17"/>
      <c r="AS380" s="17">
        <v>0.35245189359228202</v>
      </c>
      <c r="AT380" s="17">
        <v>0.50827190806283595</v>
      </c>
      <c r="AU380" s="17"/>
      <c r="AV380" s="17">
        <v>0.33842718586467302</v>
      </c>
      <c r="AW380" s="17">
        <v>0.52749093691905102</v>
      </c>
      <c r="AX380" s="17"/>
      <c r="AY380" s="17">
        <v>0.40775307368582597</v>
      </c>
      <c r="AZ380" s="17">
        <v>0.36671641323338799</v>
      </c>
      <c r="BA380" s="17">
        <v>0.47522355901773899</v>
      </c>
      <c r="BB380" s="17"/>
      <c r="BC380" s="17">
        <v>0.371958551986735</v>
      </c>
      <c r="BD380" s="17">
        <v>0.372691331285599</v>
      </c>
      <c r="BE380" s="17">
        <v>0.44656763439375902</v>
      </c>
      <c r="BF380" s="17"/>
      <c r="BG380" s="17">
        <v>0.44673637299510199</v>
      </c>
      <c r="BH380" s="17">
        <v>0.36234365488495901</v>
      </c>
      <c r="BI380" s="17"/>
      <c r="BJ380" s="17">
        <v>0.28898569579150302</v>
      </c>
      <c r="BK380" s="17">
        <v>0.42204507266340202</v>
      </c>
      <c r="BL380" s="17"/>
      <c r="BM380" s="17">
        <v>0.363757005124005</v>
      </c>
      <c r="BN380" s="17">
        <v>0.41376909147129598</v>
      </c>
      <c r="BO380" s="17">
        <v>0.43069054511906901</v>
      </c>
      <c r="BP380" s="17">
        <v>0.44327491154358101</v>
      </c>
      <c r="BQ380" s="17">
        <v>0.372777344546175</v>
      </c>
      <c r="BR380" s="17">
        <v>0.35617692836630799</v>
      </c>
      <c r="BS380" s="17">
        <v>0.52786494211743995</v>
      </c>
      <c r="BT380" s="17"/>
      <c r="BU380" s="17">
        <v>0.35902764587188501</v>
      </c>
      <c r="BV380" s="17">
        <v>0.29786754317502401</v>
      </c>
      <c r="BW380" s="17"/>
      <c r="BX380" s="17">
        <v>0.45998796024442701</v>
      </c>
      <c r="BY380" s="17">
        <v>0.38704567413333402</v>
      </c>
      <c r="BZ380" s="17">
        <v>0.33818581935814102</v>
      </c>
      <c r="CA380" s="17">
        <v>0.27763817397033203</v>
      </c>
    </row>
    <row r="381" spans="2:79" x14ac:dyDescent="0.3">
      <c r="B381" t="s">
        <v>101</v>
      </c>
      <c r="C381" s="17">
        <v>3.2933616786876403E-2</v>
      </c>
      <c r="D381" s="17">
        <v>2.8381683643337301E-2</v>
      </c>
      <c r="E381" s="17">
        <v>3.66381766667856E-2</v>
      </c>
      <c r="F381" s="17"/>
      <c r="G381" s="17">
        <v>4.3761977515383799E-2</v>
      </c>
      <c r="H381" s="17">
        <v>3.4389892986401799E-2</v>
      </c>
      <c r="I381" s="17">
        <v>4.7329564587978198E-2</v>
      </c>
      <c r="J381" s="17">
        <v>3.12455088548882E-2</v>
      </c>
      <c r="K381" s="17">
        <v>2.8279377832033301E-2</v>
      </c>
      <c r="L381" s="17">
        <v>1.7375579513391099E-2</v>
      </c>
      <c r="M381" s="17"/>
      <c r="N381" s="17">
        <v>9.1581198508577395E-3</v>
      </c>
      <c r="O381" s="17">
        <v>3.96497297955044E-2</v>
      </c>
      <c r="P381" s="17">
        <v>1.9018728008833499E-2</v>
      </c>
      <c r="Q381" s="17">
        <v>6.4795414393315598E-2</v>
      </c>
      <c r="R381" s="17"/>
      <c r="S381" s="17">
        <v>3.92982996909189E-2</v>
      </c>
      <c r="T381" s="17">
        <v>2.418507574947E-2</v>
      </c>
      <c r="U381" s="17">
        <v>4.6297390865079703E-2</v>
      </c>
      <c r="V381" s="17">
        <v>3.7383847858534103E-2</v>
      </c>
      <c r="W381" s="17">
        <v>3.33983827522083E-2</v>
      </c>
      <c r="X381" s="17">
        <v>2.8072084847072399E-2</v>
      </c>
      <c r="Y381" s="17">
        <v>2.8454174558129298E-2</v>
      </c>
      <c r="Z381" s="17">
        <v>2.0496906164270801E-2</v>
      </c>
      <c r="AA381" s="17">
        <v>2.8816937103640201E-2</v>
      </c>
      <c r="AB381" s="17">
        <v>3.7028136312603002E-2</v>
      </c>
      <c r="AC381" s="17">
        <v>4.2898275022840701E-2</v>
      </c>
      <c r="AD381" s="17">
        <v>2.01097532066958E-2</v>
      </c>
      <c r="AE381" s="17"/>
      <c r="AF381" s="17">
        <v>2.2346636946739499E-2</v>
      </c>
      <c r="AG381" s="17">
        <v>3.3190239363695799E-2</v>
      </c>
      <c r="AH381" s="17">
        <v>4.0382390309633399E-2</v>
      </c>
      <c r="AI381" s="17">
        <v>2.67225232884509E-2</v>
      </c>
      <c r="AJ381" s="17">
        <v>5.9681638701106599E-2</v>
      </c>
      <c r="AK381" s="17">
        <v>2.8565777287721899E-2</v>
      </c>
      <c r="AL381" s="17"/>
      <c r="AM381" s="17">
        <v>4.0223750223146101E-2</v>
      </c>
      <c r="AN381" s="17">
        <v>3.68195465494843E-2</v>
      </c>
      <c r="AO381" s="17">
        <v>2.4009593646145602E-2</v>
      </c>
      <c r="AP381" s="17">
        <v>1.7518263206599698E-2</v>
      </c>
      <c r="AQ381" s="17">
        <v>3.9959705099734601E-2</v>
      </c>
      <c r="AR381" s="17"/>
      <c r="AS381" s="17">
        <v>2.55953459118517E-2</v>
      </c>
      <c r="AT381" s="17">
        <v>1.6857162282241E-2</v>
      </c>
      <c r="AU381" s="17"/>
      <c r="AV381" s="17">
        <v>2.7423180925118001E-2</v>
      </c>
      <c r="AW381" s="17">
        <v>3.6748258177638701E-2</v>
      </c>
      <c r="AX381" s="17"/>
      <c r="AY381" s="17">
        <v>4.4469481866846003E-2</v>
      </c>
      <c r="AZ381" s="17">
        <v>2.95728286064313E-2</v>
      </c>
      <c r="BA381" s="17">
        <v>1.48092518475093E-2</v>
      </c>
      <c r="BB381" s="17"/>
      <c r="BC381" s="17">
        <v>4.68460871082075E-2</v>
      </c>
      <c r="BD381" s="17">
        <v>1.44017620087213E-2</v>
      </c>
      <c r="BE381" s="17">
        <v>1.3744249871496399E-2</v>
      </c>
      <c r="BF381" s="17"/>
      <c r="BG381" s="17">
        <v>2.90892984311782E-2</v>
      </c>
      <c r="BH381" s="17">
        <v>3.06997493031483E-2</v>
      </c>
      <c r="BI381" s="17"/>
      <c r="BJ381" s="17">
        <v>2.7894134888488301E-2</v>
      </c>
      <c r="BK381" s="17">
        <v>3.0712874202001701E-2</v>
      </c>
      <c r="BL381" s="17"/>
      <c r="BM381" s="17">
        <v>2.77594920303482E-2</v>
      </c>
      <c r="BN381" s="17">
        <v>2.3191388182270199E-2</v>
      </c>
      <c r="BO381" s="17">
        <v>3.8872227534598597E-2</v>
      </c>
      <c r="BP381" s="17">
        <v>8.9260399746725505E-2</v>
      </c>
      <c r="BQ381" s="17">
        <v>9.1417315309726202E-2</v>
      </c>
      <c r="BR381" s="17">
        <v>1.6062697693579198E-2</v>
      </c>
      <c r="BS381" s="17">
        <v>5.7734443588000499E-2</v>
      </c>
      <c r="BT381" s="17"/>
      <c r="BU381" s="17">
        <v>1.1067903009508001E-2</v>
      </c>
      <c r="BV381" s="17">
        <v>2.8383175569043299E-2</v>
      </c>
      <c r="BW381" s="17"/>
      <c r="BX381" s="17">
        <v>4.5201477492598903E-2</v>
      </c>
      <c r="BY381" s="17">
        <v>1.3535871787031801E-2</v>
      </c>
      <c r="BZ381" s="17">
        <v>2.3279784483667101E-2</v>
      </c>
      <c r="CA381" s="17">
        <v>1.71436628917799E-2</v>
      </c>
    </row>
    <row r="382" spans="2:79" x14ac:dyDescent="0.3">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row>
    <row r="383" spans="2:79" x14ac:dyDescent="0.3">
      <c r="B383" s="6" t="s">
        <v>271</v>
      </c>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row>
    <row r="384" spans="2:79" x14ac:dyDescent="0.3">
      <c r="B384" s="24" t="s">
        <v>98</v>
      </c>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row>
    <row r="385" spans="2:79" x14ac:dyDescent="0.3">
      <c r="B385" t="s">
        <v>262</v>
      </c>
      <c r="C385" s="17">
        <v>8.6814548453058304E-2</v>
      </c>
      <c r="D385" s="17">
        <v>0.10102533330821301</v>
      </c>
      <c r="E385" s="17">
        <v>7.3380865503272094E-2</v>
      </c>
      <c r="F385" s="17"/>
      <c r="G385" s="17">
        <v>0.15685420649901799</v>
      </c>
      <c r="H385" s="17">
        <v>0.15792974361579301</v>
      </c>
      <c r="I385" s="17">
        <v>0.10354123930241101</v>
      </c>
      <c r="J385" s="17">
        <v>4.7607572018394703E-2</v>
      </c>
      <c r="K385" s="17">
        <v>3.0695405218618299E-2</v>
      </c>
      <c r="L385" s="17">
        <v>3.8456911908294797E-2</v>
      </c>
      <c r="M385" s="17"/>
      <c r="N385" s="17">
        <v>0.141738536621864</v>
      </c>
      <c r="O385" s="17">
        <v>5.7078530360945602E-2</v>
      </c>
      <c r="P385" s="17">
        <v>8.8728233481024002E-2</v>
      </c>
      <c r="Q385" s="17">
        <v>5.7312987747113797E-2</v>
      </c>
      <c r="R385" s="17"/>
      <c r="S385" s="17">
        <v>0.14115276010896399</v>
      </c>
      <c r="T385" s="17">
        <v>6.5754498764987901E-2</v>
      </c>
      <c r="U385" s="17">
        <v>9.4728949678074201E-2</v>
      </c>
      <c r="V385" s="17">
        <v>7.8705834014071205E-2</v>
      </c>
      <c r="W385" s="17">
        <v>6.87478622629593E-2</v>
      </c>
      <c r="X385" s="17">
        <v>0.13601142524475801</v>
      </c>
      <c r="Y385" s="17">
        <v>5.7554641467643303E-2</v>
      </c>
      <c r="Z385" s="17">
        <v>8.6340602568653002E-2</v>
      </c>
      <c r="AA385" s="17">
        <v>8.5205709042859595E-2</v>
      </c>
      <c r="AB385" s="17">
        <v>7.1070961919916298E-2</v>
      </c>
      <c r="AC385" s="17">
        <v>3.3270221189221898E-2</v>
      </c>
      <c r="AD385" s="17">
        <v>4.3927817567803701E-2</v>
      </c>
      <c r="AE385" s="17"/>
      <c r="AF385" s="17">
        <v>0.17187063133861499</v>
      </c>
      <c r="AG385" s="17">
        <v>5.3866258933065903E-2</v>
      </c>
      <c r="AH385" s="17">
        <v>8.6038625834114604E-2</v>
      </c>
      <c r="AI385" s="17">
        <v>6.4044632997238601E-2</v>
      </c>
      <c r="AJ385" s="17">
        <v>3.0932833892427299E-2</v>
      </c>
      <c r="AK385" s="17">
        <v>6.0369292496597199E-2</v>
      </c>
      <c r="AL385" s="17"/>
      <c r="AM385" s="17">
        <v>3.19991138483521E-2</v>
      </c>
      <c r="AN385" s="17">
        <v>6.24020824867665E-2</v>
      </c>
      <c r="AO385" s="17">
        <v>0.104867140875273</v>
      </c>
      <c r="AP385" s="17">
        <v>0.16196102894383199</v>
      </c>
      <c r="AQ385" s="17">
        <v>0.31961996850830199</v>
      </c>
      <c r="AR385" s="17"/>
      <c r="AS385" s="17">
        <v>0.103563660582462</v>
      </c>
      <c r="AT385" s="17">
        <v>3.6721465470419497E-2</v>
      </c>
      <c r="AU385" s="17"/>
      <c r="AV385" s="17">
        <v>0.107074237358183</v>
      </c>
      <c r="AW385" s="17">
        <v>4.9253641614667901E-2</v>
      </c>
      <c r="AX385" s="17"/>
      <c r="AY385" s="17">
        <v>8.9736286611259E-2</v>
      </c>
      <c r="AZ385" s="17">
        <v>9.4122824794089704E-2</v>
      </c>
      <c r="BA385" s="17">
        <v>3.8358952352714602E-2</v>
      </c>
      <c r="BB385" s="17"/>
      <c r="BC385" s="17">
        <v>7.8262577414732207E-2</v>
      </c>
      <c r="BD385" s="17">
        <v>8.7599718892981696E-2</v>
      </c>
      <c r="BE385" s="17">
        <v>0.111572929928778</v>
      </c>
      <c r="BF385" s="17"/>
      <c r="BG385" s="17">
        <v>6.7394724834457201E-2</v>
      </c>
      <c r="BH385" s="17">
        <v>9.5658123325286004E-2</v>
      </c>
      <c r="BI385" s="17"/>
      <c r="BJ385" s="17">
        <v>0.14577388675448699</v>
      </c>
      <c r="BK385" s="17">
        <v>6.9154696592749101E-2</v>
      </c>
      <c r="BL385" s="17"/>
      <c r="BM385" s="17">
        <v>0.11334301510908799</v>
      </c>
      <c r="BN385" s="17">
        <v>8.2451082550910396E-2</v>
      </c>
      <c r="BO385" s="17">
        <v>0.110850249352001</v>
      </c>
      <c r="BP385" s="17">
        <v>5.8186905789606502E-2</v>
      </c>
      <c r="BQ385" s="17">
        <v>0.102571533952107</v>
      </c>
      <c r="BR385" s="17">
        <v>3.9154942328659299E-2</v>
      </c>
      <c r="BS385" s="17">
        <v>5.5609113068193598E-2</v>
      </c>
      <c r="BT385" s="17"/>
      <c r="BU385" s="17">
        <v>0.13412324312437501</v>
      </c>
      <c r="BV385" s="17">
        <v>0.19486109468794399</v>
      </c>
      <c r="BW385" s="17"/>
      <c r="BX385" s="17">
        <v>7.6466564332612494E-2</v>
      </c>
      <c r="BY385" s="17">
        <v>0.10365937125785001</v>
      </c>
      <c r="BZ385" s="17">
        <v>0.135781867025252</v>
      </c>
      <c r="CA385" s="17">
        <v>0.12350707063034599</v>
      </c>
    </row>
    <row r="386" spans="2:79" x14ac:dyDescent="0.3">
      <c r="B386" t="s">
        <v>263</v>
      </c>
      <c r="C386" s="17">
        <v>0.24491818431314299</v>
      </c>
      <c r="D386" s="17">
        <v>0.249782569767799</v>
      </c>
      <c r="E386" s="17">
        <v>0.24042853467472899</v>
      </c>
      <c r="F386" s="17"/>
      <c r="G386" s="17">
        <v>0.32631941633441902</v>
      </c>
      <c r="H386" s="17">
        <v>0.313672102214819</v>
      </c>
      <c r="I386" s="17">
        <v>0.21765496553541999</v>
      </c>
      <c r="J386" s="17">
        <v>0.19824600591743299</v>
      </c>
      <c r="K386" s="17">
        <v>0.17843546445456701</v>
      </c>
      <c r="L386" s="17">
        <v>0.23960160526999899</v>
      </c>
      <c r="M386" s="17"/>
      <c r="N386" s="17">
        <v>0.310350629897371</v>
      </c>
      <c r="O386" s="17">
        <v>0.24579768274091099</v>
      </c>
      <c r="P386" s="17">
        <v>0.210030642837161</v>
      </c>
      <c r="Q386" s="17">
        <v>0.202924901730131</v>
      </c>
      <c r="R386" s="17"/>
      <c r="S386" s="17">
        <v>0.29000179424310601</v>
      </c>
      <c r="T386" s="17">
        <v>0.21293286174957901</v>
      </c>
      <c r="U386" s="17">
        <v>0.23661901795426099</v>
      </c>
      <c r="V386" s="17">
        <v>0.19792005084963701</v>
      </c>
      <c r="W386" s="17">
        <v>0.255575791641376</v>
      </c>
      <c r="X386" s="17">
        <v>0.219349003248684</v>
      </c>
      <c r="Y386" s="17">
        <v>0.283185164345228</v>
      </c>
      <c r="Z386" s="17">
        <v>0.25072000017296597</v>
      </c>
      <c r="AA386" s="17">
        <v>0.25424990096310202</v>
      </c>
      <c r="AB386" s="17">
        <v>0.230820300089634</v>
      </c>
      <c r="AC386" s="17">
        <v>0.24886846053015399</v>
      </c>
      <c r="AD386" s="17">
        <v>0.280137623899608</v>
      </c>
      <c r="AE386" s="17"/>
      <c r="AF386" s="17">
        <v>0.29584533308210897</v>
      </c>
      <c r="AG386" s="17">
        <v>0.24865680176267599</v>
      </c>
      <c r="AH386" s="17">
        <v>0.23217160254731201</v>
      </c>
      <c r="AI386" s="17">
        <v>0.199590946961447</v>
      </c>
      <c r="AJ386" s="17">
        <v>0.219896175367019</v>
      </c>
      <c r="AK386" s="17">
        <v>0.223413551399226</v>
      </c>
      <c r="AL386" s="17"/>
      <c r="AM386" s="17">
        <v>0.211468219146385</v>
      </c>
      <c r="AN386" s="17">
        <v>0.23168318603902799</v>
      </c>
      <c r="AO386" s="17">
        <v>0.27882621192357099</v>
      </c>
      <c r="AP386" s="17">
        <v>0.316166852823761</v>
      </c>
      <c r="AQ386" s="17">
        <v>0.178034861468119</v>
      </c>
      <c r="AR386" s="17"/>
      <c r="AS386" s="17">
        <v>0.26397080761258801</v>
      </c>
      <c r="AT386" s="17">
        <v>0.241270882554353</v>
      </c>
      <c r="AU386" s="17"/>
      <c r="AV386" s="17">
        <v>0.26926017100904998</v>
      </c>
      <c r="AW386" s="17">
        <v>0.19403916646606501</v>
      </c>
      <c r="AX386" s="17"/>
      <c r="AY386" s="17">
        <v>0.257818565393236</v>
      </c>
      <c r="AZ386" s="17">
        <v>0.24469646089709399</v>
      </c>
      <c r="BA386" s="17">
        <v>0.19663411675839301</v>
      </c>
      <c r="BB386" s="17"/>
      <c r="BC386" s="17">
        <v>0.250900998735134</v>
      </c>
      <c r="BD386" s="17">
        <v>0.246987530268754</v>
      </c>
      <c r="BE386" s="17">
        <v>0.22535901168740699</v>
      </c>
      <c r="BF386" s="17"/>
      <c r="BG386" s="17">
        <v>0.21094725331181699</v>
      </c>
      <c r="BH386" s="17">
        <v>0.26132443015426099</v>
      </c>
      <c r="BI386" s="17"/>
      <c r="BJ386" s="17">
        <v>0.28890165429161302</v>
      </c>
      <c r="BK386" s="17">
        <v>0.23433823628706399</v>
      </c>
      <c r="BL386" s="17"/>
      <c r="BM386" s="17">
        <v>0.25184397599894098</v>
      </c>
      <c r="BN386" s="17">
        <v>0.25612930865862998</v>
      </c>
      <c r="BO386" s="17">
        <v>0.22526139216639299</v>
      </c>
      <c r="BP386" s="17">
        <v>0.17376079392636001</v>
      </c>
      <c r="BQ386" s="17">
        <v>0.46539724739981903</v>
      </c>
      <c r="BR386" s="17">
        <v>0.22145109569086899</v>
      </c>
      <c r="BS386" s="17">
        <v>0.16200774985660299</v>
      </c>
      <c r="BT386" s="17"/>
      <c r="BU386" s="17">
        <v>0.25813988173512498</v>
      </c>
      <c r="BV386" s="17">
        <v>0.29560335737774501</v>
      </c>
      <c r="BW386" s="17"/>
      <c r="BX386" s="17">
        <v>0.18100508618889699</v>
      </c>
      <c r="BY386" s="17">
        <v>0.24718080530985201</v>
      </c>
      <c r="BZ386" s="17">
        <v>0.31382811950289902</v>
      </c>
      <c r="CA386" s="17">
        <v>0.30061340285282201</v>
      </c>
    </row>
    <row r="387" spans="2:79" x14ac:dyDescent="0.3">
      <c r="B387" t="s">
        <v>264</v>
      </c>
      <c r="C387" s="17">
        <v>0.34061849588635001</v>
      </c>
      <c r="D387" s="17">
        <v>0.367552946862647</v>
      </c>
      <c r="E387" s="17">
        <v>0.31512643847232302</v>
      </c>
      <c r="F387" s="17"/>
      <c r="G387" s="17">
        <v>0.25568366143699001</v>
      </c>
      <c r="H387" s="17">
        <v>0.22784952370737499</v>
      </c>
      <c r="I387" s="17">
        <v>0.34710562704289499</v>
      </c>
      <c r="J387" s="17">
        <v>0.36240364476174503</v>
      </c>
      <c r="K387" s="17">
        <v>0.40450060684874201</v>
      </c>
      <c r="L387" s="17">
        <v>0.42267673940192302</v>
      </c>
      <c r="M387" s="17"/>
      <c r="N387" s="17">
        <v>0.31628046035330598</v>
      </c>
      <c r="O387" s="17">
        <v>0.329883380405736</v>
      </c>
      <c r="P387" s="17">
        <v>0.39265119836172402</v>
      </c>
      <c r="Q387" s="17">
        <v>0.33108482982708098</v>
      </c>
      <c r="R387" s="17"/>
      <c r="S387" s="17">
        <v>0.28686203524526199</v>
      </c>
      <c r="T387" s="17">
        <v>0.39241093379736902</v>
      </c>
      <c r="U387" s="17">
        <v>0.34388097409866802</v>
      </c>
      <c r="V387" s="17">
        <v>0.38240717262040902</v>
      </c>
      <c r="W387" s="17">
        <v>0.30739764724083302</v>
      </c>
      <c r="X387" s="17">
        <v>0.33665708133412903</v>
      </c>
      <c r="Y387" s="17">
        <v>0.34244356722159602</v>
      </c>
      <c r="Z387" s="17">
        <v>0.28028760008699899</v>
      </c>
      <c r="AA387" s="17">
        <v>0.35768531421015498</v>
      </c>
      <c r="AB387" s="17">
        <v>0.31702328176161199</v>
      </c>
      <c r="AC387" s="17">
        <v>0.36596496374702497</v>
      </c>
      <c r="AD387" s="17">
        <v>0.363470663483203</v>
      </c>
      <c r="AE387" s="17"/>
      <c r="AF387" s="17">
        <v>0.27294777717956398</v>
      </c>
      <c r="AG387" s="17">
        <v>0.350150497948024</v>
      </c>
      <c r="AH387" s="17">
        <v>0.31885437455631699</v>
      </c>
      <c r="AI387" s="17">
        <v>0.397182365918749</v>
      </c>
      <c r="AJ387" s="17">
        <v>0.39881556756617698</v>
      </c>
      <c r="AK387" s="17">
        <v>0.34978017426366298</v>
      </c>
      <c r="AL387" s="17"/>
      <c r="AM387" s="17">
        <v>0.38649633907757103</v>
      </c>
      <c r="AN387" s="17">
        <v>0.38137820017801799</v>
      </c>
      <c r="AO387" s="17">
        <v>0.29580676236632703</v>
      </c>
      <c r="AP387" s="17">
        <v>0.255508830592654</v>
      </c>
      <c r="AQ387" s="17">
        <v>0.234843591982902</v>
      </c>
      <c r="AR387" s="17"/>
      <c r="AS387" s="17">
        <v>0.33950699810585999</v>
      </c>
      <c r="AT387" s="17">
        <v>0.294658972834972</v>
      </c>
      <c r="AU387" s="17"/>
      <c r="AV387" s="17">
        <v>0.35099776301208302</v>
      </c>
      <c r="AW387" s="17">
        <v>0.33577598841193801</v>
      </c>
      <c r="AX387" s="17"/>
      <c r="AY387" s="17">
        <v>0.29446772887348999</v>
      </c>
      <c r="AZ387" s="17">
        <v>0.34950048774511899</v>
      </c>
      <c r="BA387" s="17">
        <v>0.42131920754095997</v>
      </c>
      <c r="BB387" s="17"/>
      <c r="BC387" s="17">
        <v>0.33727528473588297</v>
      </c>
      <c r="BD387" s="17">
        <v>0.35183199561857598</v>
      </c>
      <c r="BE387" s="17">
        <v>0.34205304392249403</v>
      </c>
      <c r="BF387" s="17"/>
      <c r="BG387" s="17">
        <v>0.33413162159593901</v>
      </c>
      <c r="BH387" s="17">
        <v>0.34584329534338198</v>
      </c>
      <c r="BI387" s="17"/>
      <c r="BJ387" s="17">
        <v>0.30746983699642799</v>
      </c>
      <c r="BK387" s="17">
        <v>0.35400546532679</v>
      </c>
      <c r="BL387" s="17"/>
      <c r="BM387" s="17">
        <v>0.32420542097282901</v>
      </c>
      <c r="BN387" s="17">
        <v>0.316515024182209</v>
      </c>
      <c r="BO387" s="17">
        <v>0.29200673440526198</v>
      </c>
      <c r="BP387" s="17">
        <v>0.338861609935726</v>
      </c>
      <c r="BQ387" s="17">
        <v>0.17958739453741199</v>
      </c>
      <c r="BR387" s="17">
        <v>0.44278586454423602</v>
      </c>
      <c r="BS387" s="17">
        <v>0.335978977800304</v>
      </c>
      <c r="BT387" s="17"/>
      <c r="BU387" s="17">
        <v>0.32245751450176402</v>
      </c>
      <c r="BV387" s="17">
        <v>0.26868147231098199</v>
      </c>
      <c r="BW387" s="17"/>
      <c r="BX387" s="17">
        <v>0.30659349016982101</v>
      </c>
      <c r="BY387" s="17">
        <v>0.36735093778528899</v>
      </c>
      <c r="BZ387" s="17">
        <v>0.27786949910174402</v>
      </c>
      <c r="CA387" s="17">
        <v>0.35394975640871901</v>
      </c>
    </row>
    <row r="388" spans="2:79" x14ac:dyDescent="0.3">
      <c r="B388" t="s">
        <v>265</v>
      </c>
      <c r="C388" s="17">
        <v>0.20169398154221499</v>
      </c>
      <c r="D388" s="17">
        <v>0.173424925249405</v>
      </c>
      <c r="E388" s="17">
        <v>0.228191084223999</v>
      </c>
      <c r="F388" s="17"/>
      <c r="G388" s="17">
        <v>0.15455461684810301</v>
      </c>
      <c r="H388" s="17">
        <v>0.177546824859702</v>
      </c>
      <c r="I388" s="17">
        <v>0.200940758763338</v>
      </c>
      <c r="J388" s="17">
        <v>0.234537744669119</v>
      </c>
      <c r="K388" s="17">
        <v>0.24684361570000099</v>
      </c>
      <c r="L388" s="17">
        <v>0.196325342425656</v>
      </c>
      <c r="M388" s="17"/>
      <c r="N388" s="17">
        <v>0.154686320259879</v>
      </c>
      <c r="O388" s="17">
        <v>0.245549638297925</v>
      </c>
      <c r="P388" s="17">
        <v>0.20363700718925501</v>
      </c>
      <c r="Q388" s="17">
        <v>0.20888186244975401</v>
      </c>
      <c r="R388" s="17"/>
      <c r="S388" s="17">
        <v>0.16849399253373201</v>
      </c>
      <c r="T388" s="17">
        <v>0.21116444345089799</v>
      </c>
      <c r="U388" s="17">
        <v>0.197752765634713</v>
      </c>
      <c r="V388" s="17">
        <v>0.177314695251406</v>
      </c>
      <c r="W388" s="17">
        <v>0.23647845363377001</v>
      </c>
      <c r="X388" s="17">
        <v>0.151695148416609</v>
      </c>
      <c r="Y388" s="17">
        <v>0.218591298272547</v>
      </c>
      <c r="Z388" s="17">
        <v>0.22860681467825</v>
      </c>
      <c r="AA388" s="17">
        <v>0.19377169605227099</v>
      </c>
      <c r="AB388" s="17">
        <v>0.28423846997010099</v>
      </c>
      <c r="AC388" s="17">
        <v>0.20137376585810501</v>
      </c>
      <c r="AD388" s="17">
        <v>0.168654748710372</v>
      </c>
      <c r="AE388" s="17"/>
      <c r="AF388" s="17">
        <v>0.154293127484598</v>
      </c>
      <c r="AG388" s="17">
        <v>0.22485628158205601</v>
      </c>
      <c r="AH388" s="17">
        <v>0.23861323478431701</v>
      </c>
      <c r="AI388" s="17">
        <v>0.202436223922485</v>
      </c>
      <c r="AJ388" s="17">
        <v>0.19847488053519899</v>
      </c>
      <c r="AK388" s="17">
        <v>0.21065828776201601</v>
      </c>
      <c r="AL388" s="17"/>
      <c r="AM388" s="17">
        <v>0.232775263223823</v>
      </c>
      <c r="AN388" s="17">
        <v>0.18240356598361901</v>
      </c>
      <c r="AO388" s="17">
        <v>0.18956826981034799</v>
      </c>
      <c r="AP388" s="17">
        <v>0.194612099970248</v>
      </c>
      <c r="AQ388" s="17">
        <v>0.16241088635852199</v>
      </c>
      <c r="AR388" s="17"/>
      <c r="AS388" s="17">
        <v>0.191507943094573</v>
      </c>
      <c r="AT388" s="17">
        <v>0.27489077944939899</v>
      </c>
      <c r="AU388" s="17"/>
      <c r="AV388" s="17">
        <v>0.16896281079849601</v>
      </c>
      <c r="AW388" s="17">
        <v>0.24926351250119899</v>
      </c>
      <c r="AX388" s="17"/>
      <c r="AY388" s="17">
        <v>0.20021985347435101</v>
      </c>
      <c r="AZ388" s="17">
        <v>0.198855036851592</v>
      </c>
      <c r="BA388" s="17">
        <v>0.232247104019008</v>
      </c>
      <c r="BB388" s="17"/>
      <c r="BC388" s="17">
        <v>0.195490315482059</v>
      </c>
      <c r="BD388" s="17">
        <v>0.21064957975138901</v>
      </c>
      <c r="BE388" s="17">
        <v>0.213089262396298</v>
      </c>
      <c r="BF388" s="17"/>
      <c r="BG388" s="17">
        <v>0.24174655462303599</v>
      </c>
      <c r="BH388" s="17">
        <v>0.18615997724347599</v>
      </c>
      <c r="BI388" s="17"/>
      <c r="BJ388" s="17">
        <v>0.174066477985832</v>
      </c>
      <c r="BK388" s="17">
        <v>0.208195667284619</v>
      </c>
      <c r="BL388" s="17"/>
      <c r="BM388" s="17">
        <v>0.199729468871957</v>
      </c>
      <c r="BN388" s="17">
        <v>0.23064822519613601</v>
      </c>
      <c r="BO388" s="17">
        <v>0.19581657649384099</v>
      </c>
      <c r="BP388" s="17">
        <v>0.19769981196922701</v>
      </c>
      <c r="BQ388" s="17">
        <v>0.119290913311581</v>
      </c>
      <c r="BR388" s="17">
        <v>0.194805200047519</v>
      </c>
      <c r="BS388" s="17">
        <v>0.234914343998258</v>
      </c>
      <c r="BT388" s="17"/>
      <c r="BU388" s="17">
        <v>0.21157760653753399</v>
      </c>
      <c r="BV388" s="17">
        <v>0.15875266756275</v>
      </c>
      <c r="BW388" s="17"/>
      <c r="BX388" s="17">
        <v>0.247600338579479</v>
      </c>
      <c r="BY388" s="17">
        <v>0.19714001114809501</v>
      </c>
      <c r="BZ388" s="17">
        <v>0.17811163079505701</v>
      </c>
      <c r="CA388" s="17">
        <v>0.16332514831009801</v>
      </c>
    </row>
    <row r="389" spans="2:79" x14ac:dyDescent="0.3">
      <c r="B389" t="s">
        <v>266</v>
      </c>
      <c r="C389" s="17">
        <v>3.78104008274067E-2</v>
      </c>
      <c r="D389" s="17">
        <v>3.39873089907708E-2</v>
      </c>
      <c r="E389" s="17">
        <v>4.17256483256064E-2</v>
      </c>
      <c r="F389" s="17"/>
      <c r="G389" s="17">
        <v>2.5566224455548601E-2</v>
      </c>
      <c r="H389" s="17">
        <v>4.0790880144619797E-2</v>
      </c>
      <c r="I389" s="17">
        <v>4.6926294117592998E-2</v>
      </c>
      <c r="J389" s="17">
        <v>4.84596519427598E-2</v>
      </c>
      <c r="K389" s="17">
        <v>3.5354851250998999E-2</v>
      </c>
      <c r="L389" s="17">
        <v>2.9166669065771301E-2</v>
      </c>
      <c r="M389" s="17"/>
      <c r="N389" s="17">
        <v>3.6908721441335099E-2</v>
      </c>
      <c r="O389" s="17">
        <v>2.5278158334303701E-2</v>
      </c>
      <c r="P389" s="17">
        <v>3.6136785087803401E-2</v>
      </c>
      <c r="Q389" s="17">
        <v>5.4352088130578298E-2</v>
      </c>
      <c r="R389" s="17"/>
      <c r="S389" s="17">
        <v>4.1722126002292102E-2</v>
      </c>
      <c r="T389" s="17">
        <v>5.0240640434165797E-2</v>
      </c>
      <c r="U389" s="17">
        <v>3.55559970631339E-2</v>
      </c>
      <c r="V389" s="17">
        <v>6.3440747179825799E-2</v>
      </c>
      <c r="W389" s="17">
        <v>1.37364521113808E-2</v>
      </c>
      <c r="X389" s="17">
        <v>3.4365200110026799E-2</v>
      </c>
      <c r="Y389" s="17">
        <v>2.2706290656353899E-2</v>
      </c>
      <c r="Z389" s="17">
        <v>4.4263445643313297E-2</v>
      </c>
      <c r="AA389" s="17">
        <v>2.98111881015399E-2</v>
      </c>
      <c r="AB389" s="17">
        <v>2.36777500665767E-2</v>
      </c>
      <c r="AC389" s="17">
        <v>6.4727001660938893E-2</v>
      </c>
      <c r="AD389" s="17">
        <v>1.98360723091398E-2</v>
      </c>
      <c r="AE389" s="17"/>
      <c r="AF389" s="17">
        <v>3.3686272577964901E-2</v>
      </c>
      <c r="AG389" s="17">
        <v>3.3301725437951103E-2</v>
      </c>
      <c r="AH389" s="17">
        <v>3.8159433170315497E-2</v>
      </c>
      <c r="AI389" s="17">
        <v>5.1514683996098397E-2</v>
      </c>
      <c r="AJ389" s="17">
        <v>3.0873618900890801E-2</v>
      </c>
      <c r="AK389" s="17">
        <v>4.6551355834477198E-2</v>
      </c>
      <c r="AL389" s="17"/>
      <c r="AM389" s="17">
        <v>3.4552858510612197E-2</v>
      </c>
      <c r="AN389" s="17">
        <v>3.94295795186176E-2</v>
      </c>
      <c r="AO389" s="17">
        <v>5.45683661399591E-2</v>
      </c>
      <c r="AP389" s="17">
        <v>2.8191281858990801E-2</v>
      </c>
      <c r="AQ389" s="17">
        <v>0</v>
      </c>
      <c r="AR389" s="17"/>
      <c r="AS389" s="17">
        <v>3.3533823570029299E-2</v>
      </c>
      <c r="AT389" s="17">
        <v>4.358649344453E-2</v>
      </c>
      <c r="AU389" s="17"/>
      <c r="AV389" s="17">
        <v>2.7416449756151699E-2</v>
      </c>
      <c r="AW389" s="17">
        <v>6.3243125259350205E-2</v>
      </c>
      <c r="AX389" s="17"/>
      <c r="AY389" s="17">
        <v>5.2972766143647203E-2</v>
      </c>
      <c r="AZ389" s="17">
        <v>3.1958295383384502E-2</v>
      </c>
      <c r="BA389" s="17">
        <v>3.65563142318302E-2</v>
      </c>
      <c r="BB389" s="17"/>
      <c r="BC389" s="17">
        <v>4.0721040531351498E-2</v>
      </c>
      <c r="BD389" s="17">
        <v>3.0032503312955601E-2</v>
      </c>
      <c r="BE389" s="17">
        <v>3.9243229246594999E-2</v>
      </c>
      <c r="BF389" s="17"/>
      <c r="BG389" s="17">
        <v>4.2617102513254998E-2</v>
      </c>
      <c r="BH389" s="17">
        <v>3.54351170520033E-2</v>
      </c>
      <c r="BI389" s="17"/>
      <c r="BJ389" s="17">
        <v>2.4980116341215899E-2</v>
      </c>
      <c r="BK389" s="17">
        <v>4.2867094829570497E-2</v>
      </c>
      <c r="BL389" s="17"/>
      <c r="BM389" s="17">
        <v>4.4361950193194701E-2</v>
      </c>
      <c r="BN389" s="17">
        <v>3.42501779154731E-2</v>
      </c>
      <c r="BO389" s="17">
        <v>5.0299368839937797E-2</v>
      </c>
      <c r="BP389" s="17">
        <v>6.2713366870031706E-2</v>
      </c>
      <c r="BQ389" s="17">
        <v>2.0704415581571101E-2</v>
      </c>
      <c r="BR389" s="17">
        <v>2.71440986697787E-2</v>
      </c>
      <c r="BS389" s="17">
        <v>2.1570132971679801E-2</v>
      </c>
      <c r="BT389" s="17"/>
      <c r="BU389" s="17">
        <v>4.04711395365175E-2</v>
      </c>
      <c r="BV389" s="17">
        <v>2.96748793531178E-2</v>
      </c>
      <c r="BW389" s="17"/>
      <c r="BX389" s="17">
        <v>7.6698888298467993E-2</v>
      </c>
      <c r="BY389" s="17">
        <v>3.4859595131262702E-2</v>
      </c>
      <c r="BZ389" s="17">
        <v>3.4303816155190098E-2</v>
      </c>
      <c r="CA389" s="17">
        <v>1.8090819040001201E-2</v>
      </c>
    </row>
    <row r="390" spans="2:79" x14ac:dyDescent="0.3">
      <c r="B390" t="s">
        <v>101</v>
      </c>
      <c r="C390" s="17">
        <v>8.8144388977826699E-2</v>
      </c>
      <c r="D390" s="17">
        <v>7.4226915821166098E-2</v>
      </c>
      <c r="E390" s="17">
        <v>0.10114742880006899</v>
      </c>
      <c r="F390" s="17"/>
      <c r="G390" s="17">
        <v>8.1021874425920501E-2</v>
      </c>
      <c r="H390" s="17">
        <v>8.2210925457691E-2</v>
      </c>
      <c r="I390" s="17">
        <v>8.3831115238342704E-2</v>
      </c>
      <c r="J390" s="17">
        <v>0.108745380690548</v>
      </c>
      <c r="K390" s="17">
        <v>0.10417005652707299</v>
      </c>
      <c r="L390" s="17">
        <v>7.3772731928355803E-2</v>
      </c>
      <c r="M390" s="17"/>
      <c r="N390" s="17">
        <v>4.0035331426246303E-2</v>
      </c>
      <c r="O390" s="17">
        <v>9.6412609860177995E-2</v>
      </c>
      <c r="P390" s="17">
        <v>6.8816133043032898E-2</v>
      </c>
      <c r="Q390" s="17">
        <v>0.145443330115341</v>
      </c>
      <c r="R390" s="17"/>
      <c r="S390" s="17">
        <v>7.1767291866644004E-2</v>
      </c>
      <c r="T390" s="17">
        <v>6.7496621802999701E-2</v>
      </c>
      <c r="U390" s="17">
        <v>9.1462295571150098E-2</v>
      </c>
      <c r="V390" s="17">
        <v>0.100211500084651</v>
      </c>
      <c r="W390" s="17">
        <v>0.118063793109681</v>
      </c>
      <c r="X390" s="17">
        <v>0.121922141645793</v>
      </c>
      <c r="Y390" s="17">
        <v>7.5519038036632E-2</v>
      </c>
      <c r="Z390" s="17">
        <v>0.10978153684981801</v>
      </c>
      <c r="AA390" s="17">
        <v>7.9276191630072504E-2</v>
      </c>
      <c r="AB390" s="17">
        <v>7.3169236192159995E-2</v>
      </c>
      <c r="AC390" s="17">
        <v>8.57955870145546E-2</v>
      </c>
      <c r="AD390" s="17">
        <v>0.12397307402987399</v>
      </c>
      <c r="AE390" s="17"/>
      <c r="AF390" s="17">
        <v>7.1356858337148804E-2</v>
      </c>
      <c r="AG390" s="17">
        <v>8.91684343362278E-2</v>
      </c>
      <c r="AH390" s="17">
        <v>8.61627291076245E-2</v>
      </c>
      <c r="AI390" s="17">
        <v>8.5231146203981298E-2</v>
      </c>
      <c r="AJ390" s="17">
        <v>0.121006923738287</v>
      </c>
      <c r="AK390" s="17">
        <v>0.109227338244021</v>
      </c>
      <c r="AL390" s="17"/>
      <c r="AM390" s="17">
        <v>0.102708206193257</v>
      </c>
      <c r="AN390" s="17">
        <v>0.102703385793951</v>
      </c>
      <c r="AO390" s="17">
        <v>7.6363248884522006E-2</v>
      </c>
      <c r="AP390" s="17">
        <v>4.35599058105135E-2</v>
      </c>
      <c r="AQ390" s="17">
        <v>0.105090691682155</v>
      </c>
      <c r="AR390" s="17"/>
      <c r="AS390" s="17">
        <v>6.7916767034487499E-2</v>
      </c>
      <c r="AT390" s="17">
        <v>0.10887140624632601</v>
      </c>
      <c r="AU390" s="17"/>
      <c r="AV390" s="17">
        <v>7.6288568066037496E-2</v>
      </c>
      <c r="AW390" s="17">
        <v>0.10842456574678</v>
      </c>
      <c r="AX390" s="17"/>
      <c r="AY390" s="17">
        <v>0.10478479950401599</v>
      </c>
      <c r="AZ390" s="17">
        <v>8.0866894328721101E-2</v>
      </c>
      <c r="BA390" s="17">
        <v>7.4884305097094594E-2</v>
      </c>
      <c r="BB390" s="17"/>
      <c r="BC390" s="17">
        <v>9.7349783100840206E-2</v>
      </c>
      <c r="BD390" s="17">
        <v>7.2898672155343403E-2</v>
      </c>
      <c r="BE390" s="17">
        <v>6.8682522818427905E-2</v>
      </c>
      <c r="BF390" s="17"/>
      <c r="BG390" s="17">
        <v>0.103162743121495</v>
      </c>
      <c r="BH390" s="17">
        <v>7.5579056881591805E-2</v>
      </c>
      <c r="BI390" s="17"/>
      <c r="BJ390" s="17">
        <v>5.8808027630423601E-2</v>
      </c>
      <c r="BK390" s="17">
        <v>9.1438839679207795E-2</v>
      </c>
      <c r="BL390" s="17"/>
      <c r="BM390" s="17">
        <v>6.6516168853990504E-2</v>
      </c>
      <c r="BN390" s="17">
        <v>8.0006181496641501E-2</v>
      </c>
      <c r="BO390" s="17">
        <v>0.125765678742565</v>
      </c>
      <c r="BP390" s="17">
        <v>0.16877751150904899</v>
      </c>
      <c r="BQ390" s="17">
        <v>0.11244849521751001</v>
      </c>
      <c r="BR390" s="17">
        <v>7.4658798718938199E-2</v>
      </c>
      <c r="BS390" s="17">
        <v>0.18991968230496101</v>
      </c>
      <c r="BT390" s="17"/>
      <c r="BU390" s="17">
        <v>3.3230614564684E-2</v>
      </c>
      <c r="BV390" s="17">
        <v>5.2426528707461603E-2</v>
      </c>
      <c r="BW390" s="17"/>
      <c r="BX390" s="17">
        <v>0.111635632430723</v>
      </c>
      <c r="BY390" s="17">
        <v>4.9809279367651102E-2</v>
      </c>
      <c r="BZ390" s="17">
        <v>6.0105067419856897E-2</v>
      </c>
      <c r="CA390" s="17">
        <v>4.0513802758013702E-2</v>
      </c>
    </row>
    <row r="391" spans="2:79" x14ac:dyDescent="0.3">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row>
    <row r="392" spans="2:79" x14ac:dyDescent="0.3">
      <c r="B392" s="6" t="s">
        <v>272</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row>
    <row r="393" spans="2:79" x14ac:dyDescent="0.3">
      <c r="B393" s="24" t="s">
        <v>98</v>
      </c>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row>
    <row r="394" spans="2:79" x14ac:dyDescent="0.3">
      <c r="B394" t="s">
        <v>262</v>
      </c>
      <c r="C394" s="17">
        <v>8.1243819563806302E-2</v>
      </c>
      <c r="D394" s="17">
        <v>8.5505628183780394E-2</v>
      </c>
      <c r="E394" s="17">
        <v>7.6535893443233097E-2</v>
      </c>
      <c r="F394" s="17"/>
      <c r="G394" s="17">
        <v>0.12923724653753699</v>
      </c>
      <c r="H394" s="17">
        <v>0.14390819188106199</v>
      </c>
      <c r="I394" s="17">
        <v>8.9046079768621403E-2</v>
      </c>
      <c r="J394" s="17">
        <v>4.16846025296079E-2</v>
      </c>
      <c r="K394" s="17">
        <v>4.5606209097500502E-2</v>
      </c>
      <c r="L394" s="17">
        <v>4.8153313863584297E-2</v>
      </c>
      <c r="M394" s="17"/>
      <c r="N394" s="17">
        <v>0.12010972279656</v>
      </c>
      <c r="O394" s="17">
        <v>6.4641046016583201E-2</v>
      </c>
      <c r="P394" s="17">
        <v>6.3364463367740098E-2</v>
      </c>
      <c r="Q394" s="17">
        <v>7.2684761372159498E-2</v>
      </c>
      <c r="R394" s="17"/>
      <c r="S394" s="17">
        <v>0.14677987229547701</v>
      </c>
      <c r="T394" s="17">
        <v>6.0451816989962499E-2</v>
      </c>
      <c r="U394" s="17">
        <v>9.1114100531331704E-2</v>
      </c>
      <c r="V394" s="17">
        <v>5.3741529285695103E-2</v>
      </c>
      <c r="W394" s="17">
        <v>4.5018937172493001E-2</v>
      </c>
      <c r="X394" s="17">
        <v>0.123789308057764</v>
      </c>
      <c r="Y394" s="17">
        <v>7.2461223939668695E-2</v>
      </c>
      <c r="Z394" s="17">
        <v>9.9168585870006307E-2</v>
      </c>
      <c r="AA394" s="17">
        <v>9.15194548576274E-2</v>
      </c>
      <c r="AB394" s="17">
        <v>3.5713709524747499E-2</v>
      </c>
      <c r="AC394" s="17">
        <v>5.5314350557181702E-2</v>
      </c>
      <c r="AD394" s="17">
        <v>2.0862296219361198E-2</v>
      </c>
      <c r="AE394" s="17"/>
      <c r="AF394" s="17">
        <v>0.15327296189787201</v>
      </c>
      <c r="AG394" s="17">
        <v>6.2158019040172999E-2</v>
      </c>
      <c r="AH394" s="17">
        <v>5.6125242920171001E-2</v>
      </c>
      <c r="AI394" s="17">
        <v>3.6839377505428698E-2</v>
      </c>
      <c r="AJ394" s="17">
        <v>5.3505464984875399E-2</v>
      </c>
      <c r="AK394" s="17">
        <v>0.122278344374655</v>
      </c>
      <c r="AL394" s="17"/>
      <c r="AM394" s="17">
        <v>5.4663778551053803E-2</v>
      </c>
      <c r="AN394" s="17">
        <v>5.6421115026419701E-2</v>
      </c>
      <c r="AO394" s="17">
        <v>0.109137859735602</v>
      </c>
      <c r="AP394" s="17">
        <v>0.13575847199298599</v>
      </c>
      <c r="AQ394" s="17">
        <v>0.25545030797776502</v>
      </c>
      <c r="AR394" s="17"/>
      <c r="AS394" s="17">
        <v>9.0563587392653896E-2</v>
      </c>
      <c r="AT394" s="17">
        <v>6.8972400396206807E-2</v>
      </c>
      <c r="AU394" s="17"/>
      <c r="AV394" s="17">
        <v>9.3549229688537405E-2</v>
      </c>
      <c r="AW394" s="17">
        <v>5.57230478739855E-2</v>
      </c>
      <c r="AX394" s="17"/>
      <c r="AY394" s="17">
        <v>7.4304644455526397E-2</v>
      </c>
      <c r="AZ394" s="17">
        <v>8.7880503433602E-2</v>
      </c>
      <c r="BA394" s="17">
        <v>6.0107678505363402E-2</v>
      </c>
      <c r="BB394" s="17"/>
      <c r="BC394" s="17">
        <v>7.2231262104699004E-2</v>
      </c>
      <c r="BD394" s="17">
        <v>9.0340322633477105E-2</v>
      </c>
      <c r="BE394" s="17">
        <v>9.8519165823692204E-2</v>
      </c>
      <c r="BF394" s="17"/>
      <c r="BG394" s="17">
        <v>6.8575526402002193E-2</v>
      </c>
      <c r="BH394" s="17">
        <v>8.6858545085054306E-2</v>
      </c>
      <c r="BI394" s="17"/>
      <c r="BJ394" s="17">
        <v>0.137799420969831</v>
      </c>
      <c r="BK394" s="17">
        <v>6.5078642335590298E-2</v>
      </c>
      <c r="BL394" s="17"/>
      <c r="BM394" s="17">
        <v>9.7990628630688401E-2</v>
      </c>
      <c r="BN394" s="17">
        <v>7.8493261919251503E-2</v>
      </c>
      <c r="BO394" s="17">
        <v>0.132235082759151</v>
      </c>
      <c r="BP394" s="17">
        <v>0.10773831295202101</v>
      </c>
      <c r="BQ394" s="17">
        <v>2.9294001750958799E-2</v>
      </c>
      <c r="BR394" s="17">
        <v>4.6102279344855203E-2</v>
      </c>
      <c r="BS394" s="17">
        <v>6.68058968969098E-2</v>
      </c>
      <c r="BT394" s="17"/>
      <c r="BU394" s="17">
        <v>0.113095698841437</v>
      </c>
      <c r="BV394" s="17">
        <v>0.208498544057061</v>
      </c>
      <c r="BW394" s="17"/>
      <c r="BX394" s="17">
        <v>9.8781552862977795E-2</v>
      </c>
      <c r="BY394" s="17">
        <v>0.101143181579433</v>
      </c>
      <c r="BZ394" s="17">
        <v>0.117853834014099</v>
      </c>
      <c r="CA394" s="17">
        <v>0.107799468486817</v>
      </c>
    </row>
    <row r="395" spans="2:79" x14ac:dyDescent="0.3">
      <c r="B395" t="s">
        <v>263</v>
      </c>
      <c r="C395" s="17">
        <v>0.21690820104959399</v>
      </c>
      <c r="D395" s="17">
        <v>0.223124073162698</v>
      </c>
      <c r="E395" s="17">
        <v>0.21191342053930401</v>
      </c>
      <c r="F395" s="17"/>
      <c r="G395" s="17">
        <v>0.288496029732556</v>
      </c>
      <c r="H395" s="17">
        <v>0.28910739508343303</v>
      </c>
      <c r="I395" s="17">
        <v>0.19858513695462801</v>
      </c>
      <c r="J395" s="17">
        <v>0.15840990997598201</v>
      </c>
      <c r="K395" s="17">
        <v>0.184720819268724</v>
      </c>
      <c r="L395" s="17">
        <v>0.19461291055004301</v>
      </c>
      <c r="M395" s="17"/>
      <c r="N395" s="17">
        <v>0.26537713096319798</v>
      </c>
      <c r="O395" s="17">
        <v>0.20194795995968201</v>
      </c>
      <c r="P395" s="17">
        <v>0.21806203702119001</v>
      </c>
      <c r="Q395" s="17">
        <v>0.176124996343235</v>
      </c>
      <c r="R395" s="17"/>
      <c r="S395" s="17">
        <v>0.227640074232211</v>
      </c>
      <c r="T395" s="17">
        <v>0.14620102156478301</v>
      </c>
      <c r="U395" s="17">
        <v>0.22523439239724299</v>
      </c>
      <c r="V395" s="17">
        <v>0.18742293306440999</v>
      </c>
      <c r="W395" s="17">
        <v>0.28447362570110701</v>
      </c>
      <c r="X395" s="17">
        <v>0.191734610196858</v>
      </c>
      <c r="Y395" s="17">
        <v>0.27470418857453699</v>
      </c>
      <c r="Z395" s="17">
        <v>0.199973668078021</v>
      </c>
      <c r="AA395" s="17">
        <v>0.23100142342459801</v>
      </c>
      <c r="AB395" s="17">
        <v>0.223453317744845</v>
      </c>
      <c r="AC395" s="17">
        <v>0.218763016312675</v>
      </c>
      <c r="AD395" s="17">
        <v>0.25068592972981102</v>
      </c>
      <c r="AE395" s="17"/>
      <c r="AF395" s="17">
        <v>0.27566502769743101</v>
      </c>
      <c r="AG395" s="17">
        <v>0.19263047006321701</v>
      </c>
      <c r="AH395" s="17">
        <v>0.208542871427119</v>
      </c>
      <c r="AI395" s="17">
        <v>0.21216426187026799</v>
      </c>
      <c r="AJ395" s="17">
        <v>0.16776424088174799</v>
      </c>
      <c r="AK395" s="17">
        <v>0.202432120106535</v>
      </c>
      <c r="AL395" s="17"/>
      <c r="AM395" s="17">
        <v>0.16549841981556801</v>
      </c>
      <c r="AN395" s="17">
        <v>0.21344597322589901</v>
      </c>
      <c r="AO395" s="17">
        <v>0.22798932218742701</v>
      </c>
      <c r="AP395" s="17">
        <v>0.27810516242712002</v>
      </c>
      <c r="AQ395" s="17">
        <v>0.20869639131252499</v>
      </c>
      <c r="AR395" s="17"/>
      <c r="AS395" s="17">
        <v>0.242083839281406</v>
      </c>
      <c r="AT395" s="17">
        <v>0.13307642321420199</v>
      </c>
      <c r="AU395" s="17"/>
      <c r="AV395" s="17">
        <v>0.23264813745992</v>
      </c>
      <c r="AW395" s="17">
        <v>0.161576618850966</v>
      </c>
      <c r="AX395" s="17"/>
      <c r="AY395" s="17">
        <v>0.22789572152887599</v>
      </c>
      <c r="AZ395" s="17">
        <v>0.22044999057939599</v>
      </c>
      <c r="BA395" s="17">
        <v>0.16065239392852701</v>
      </c>
      <c r="BB395" s="17"/>
      <c r="BC395" s="17">
        <v>0.216765510641593</v>
      </c>
      <c r="BD395" s="17">
        <v>0.209987271750986</v>
      </c>
      <c r="BE395" s="17">
        <v>0.219634762696476</v>
      </c>
      <c r="BF395" s="17"/>
      <c r="BG395" s="17">
        <v>0.18754231614738801</v>
      </c>
      <c r="BH395" s="17">
        <v>0.23123229860682101</v>
      </c>
      <c r="BI395" s="17"/>
      <c r="BJ395" s="17">
        <v>0.290880680924815</v>
      </c>
      <c r="BK395" s="17">
        <v>0.19250673393998499</v>
      </c>
      <c r="BL395" s="17"/>
      <c r="BM395" s="17">
        <v>0.239298710554498</v>
      </c>
      <c r="BN395" s="17">
        <v>0.20005206548433099</v>
      </c>
      <c r="BO395" s="17">
        <v>0.24036430314114299</v>
      </c>
      <c r="BP395" s="17">
        <v>0.16652089932493799</v>
      </c>
      <c r="BQ395" s="17">
        <v>0.342810149223368</v>
      </c>
      <c r="BR395" s="17">
        <v>0.18732283367336799</v>
      </c>
      <c r="BS395" s="17">
        <v>0.12683232732139199</v>
      </c>
      <c r="BT395" s="17"/>
      <c r="BU395" s="17">
        <v>0.27022987014137601</v>
      </c>
      <c r="BV395" s="17">
        <v>0.27529122141735202</v>
      </c>
      <c r="BW395" s="17"/>
      <c r="BX395" s="17">
        <v>0.17251688313077501</v>
      </c>
      <c r="BY395" s="17">
        <v>0.21697581213355499</v>
      </c>
      <c r="BZ395" s="17">
        <v>0.26989347171303002</v>
      </c>
      <c r="CA395" s="17">
        <v>0.27439248018127799</v>
      </c>
    </row>
    <row r="396" spans="2:79" x14ac:dyDescent="0.3">
      <c r="B396" t="s">
        <v>264</v>
      </c>
      <c r="C396" s="17">
        <v>0.27707291435779702</v>
      </c>
      <c r="D396" s="17">
        <v>0.30925325159342598</v>
      </c>
      <c r="E396" s="17">
        <v>0.247048663098586</v>
      </c>
      <c r="F396" s="17"/>
      <c r="G396" s="17">
        <v>0.22012882272877499</v>
      </c>
      <c r="H396" s="17">
        <v>0.21627253302930699</v>
      </c>
      <c r="I396" s="17">
        <v>0.27599087433735198</v>
      </c>
      <c r="J396" s="17">
        <v>0.33708640701251102</v>
      </c>
      <c r="K396" s="17">
        <v>0.307648868914078</v>
      </c>
      <c r="L396" s="17">
        <v>0.29600273123757298</v>
      </c>
      <c r="M396" s="17"/>
      <c r="N396" s="17">
        <v>0.25922766097327798</v>
      </c>
      <c r="O396" s="17">
        <v>0.245250563639693</v>
      </c>
      <c r="P396" s="17">
        <v>0.34661039961850099</v>
      </c>
      <c r="Q396" s="17">
        <v>0.26907695637448098</v>
      </c>
      <c r="R396" s="17"/>
      <c r="S396" s="17">
        <v>0.25387618601793599</v>
      </c>
      <c r="T396" s="17">
        <v>0.25826588701603298</v>
      </c>
      <c r="U396" s="17">
        <v>0.30673246773885998</v>
      </c>
      <c r="V396" s="17">
        <v>0.33140299676944401</v>
      </c>
      <c r="W396" s="17">
        <v>0.22630979272660801</v>
      </c>
      <c r="X396" s="17">
        <v>0.27033491077363803</v>
      </c>
      <c r="Y396" s="17">
        <v>0.28582726236567602</v>
      </c>
      <c r="Z396" s="17">
        <v>0.32382866433127999</v>
      </c>
      <c r="AA396" s="17">
        <v>0.30354298093270099</v>
      </c>
      <c r="AB396" s="17">
        <v>0.26765179904492398</v>
      </c>
      <c r="AC396" s="17">
        <v>0.23631628489576501</v>
      </c>
      <c r="AD396" s="17">
        <v>0.27733611359081001</v>
      </c>
      <c r="AE396" s="17"/>
      <c r="AF396" s="17">
        <v>0.21484016855855601</v>
      </c>
      <c r="AG396" s="17">
        <v>0.301184672578101</v>
      </c>
      <c r="AH396" s="17">
        <v>0.292081337834314</v>
      </c>
      <c r="AI396" s="17">
        <v>0.31689987368580502</v>
      </c>
      <c r="AJ396" s="17">
        <v>0.30138267108866401</v>
      </c>
      <c r="AK396" s="17">
        <v>0.21713246716079801</v>
      </c>
      <c r="AL396" s="17"/>
      <c r="AM396" s="17">
        <v>0.32891669419894798</v>
      </c>
      <c r="AN396" s="17">
        <v>0.289138222738344</v>
      </c>
      <c r="AO396" s="17">
        <v>0.23610444049558599</v>
      </c>
      <c r="AP396" s="17">
        <v>0.24691178664327301</v>
      </c>
      <c r="AQ396" s="17">
        <v>0.116891214552787</v>
      </c>
      <c r="AR396" s="17"/>
      <c r="AS396" s="17">
        <v>0.27444988575280099</v>
      </c>
      <c r="AT396" s="17">
        <v>0.27717178961500299</v>
      </c>
      <c r="AU396" s="17"/>
      <c r="AV396" s="17">
        <v>0.28328320836395399</v>
      </c>
      <c r="AW396" s="17">
        <v>0.26012901737535998</v>
      </c>
      <c r="AX396" s="17"/>
      <c r="AY396" s="17">
        <v>0.245031884755157</v>
      </c>
      <c r="AZ396" s="17">
        <v>0.27790664739864801</v>
      </c>
      <c r="BA396" s="17">
        <v>0.35975663782341799</v>
      </c>
      <c r="BB396" s="17"/>
      <c r="BC396" s="17">
        <v>0.27083568049907297</v>
      </c>
      <c r="BD396" s="17">
        <v>0.27559263949304202</v>
      </c>
      <c r="BE396" s="17">
        <v>0.29722745232468101</v>
      </c>
      <c r="BF396" s="17"/>
      <c r="BG396" s="17">
        <v>0.27091629341642098</v>
      </c>
      <c r="BH396" s="17">
        <v>0.279385208909191</v>
      </c>
      <c r="BI396" s="17"/>
      <c r="BJ396" s="17">
        <v>0.206751646934486</v>
      </c>
      <c r="BK396" s="17">
        <v>0.29681726162661698</v>
      </c>
      <c r="BL396" s="17"/>
      <c r="BM396" s="17">
        <v>0.28691974193212799</v>
      </c>
      <c r="BN396" s="17">
        <v>0.256225867429343</v>
      </c>
      <c r="BO396" s="17">
        <v>0.22974044147251599</v>
      </c>
      <c r="BP396" s="17">
        <v>0.29438367939173099</v>
      </c>
      <c r="BQ396" s="17">
        <v>0.20040579898717401</v>
      </c>
      <c r="BR396" s="17">
        <v>0.30251861829796001</v>
      </c>
      <c r="BS396" s="17">
        <v>0.25778694057060803</v>
      </c>
      <c r="BT396" s="17"/>
      <c r="BU396" s="17">
        <v>0.27163257840981397</v>
      </c>
      <c r="BV396" s="17">
        <v>0.23953366630265499</v>
      </c>
      <c r="BW396" s="17"/>
      <c r="BX396" s="17">
        <v>0.24234180616397</v>
      </c>
      <c r="BY396" s="17">
        <v>0.359089526606025</v>
      </c>
      <c r="BZ396" s="17">
        <v>0.23131524660422001</v>
      </c>
      <c r="CA396" s="17">
        <v>0.30973348713011301</v>
      </c>
    </row>
    <row r="397" spans="2:79" x14ac:dyDescent="0.3">
      <c r="B397" t="s">
        <v>265</v>
      </c>
      <c r="C397" s="17">
        <v>0.28501474360599099</v>
      </c>
      <c r="D397" s="17">
        <v>0.26281814387047497</v>
      </c>
      <c r="E397" s="17">
        <v>0.30620327364622801</v>
      </c>
      <c r="F397" s="17"/>
      <c r="G397" s="17">
        <v>0.232899352636631</v>
      </c>
      <c r="H397" s="17">
        <v>0.21627052754871001</v>
      </c>
      <c r="I397" s="17">
        <v>0.27667524341561001</v>
      </c>
      <c r="J397" s="17">
        <v>0.32024936358568201</v>
      </c>
      <c r="K397" s="17">
        <v>0.29393654671872199</v>
      </c>
      <c r="L397" s="17">
        <v>0.34762720136178599</v>
      </c>
      <c r="M397" s="17"/>
      <c r="N397" s="17">
        <v>0.25220386163457498</v>
      </c>
      <c r="O397" s="17">
        <v>0.33641395061543999</v>
      </c>
      <c r="P397" s="17">
        <v>0.25328824352443002</v>
      </c>
      <c r="Q397" s="17">
        <v>0.29577215581977001</v>
      </c>
      <c r="R397" s="17"/>
      <c r="S397" s="17">
        <v>0.256458723280581</v>
      </c>
      <c r="T397" s="17">
        <v>0.36075789342544401</v>
      </c>
      <c r="U397" s="17">
        <v>0.24911154574632699</v>
      </c>
      <c r="V397" s="17">
        <v>0.28093384385543901</v>
      </c>
      <c r="W397" s="17">
        <v>0.30507632200332102</v>
      </c>
      <c r="X397" s="17">
        <v>0.28669194483267402</v>
      </c>
      <c r="Y397" s="17">
        <v>0.21676175938376499</v>
      </c>
      <c r="Z397" s="17">
        <v>0.20346510055427899</v>
      </c>
      <c r="AA397" s="17">
        <v>0.25936069974037501</v>
      </c>
      <c r="AB397" s="17">
        <v>0.34545802598577202</v>
      </c>
      <c r="AC397" s="17">
        <v>0.298304260805415</v>
      </c>
      <c r="AD397" s="17">
        <v>0.32738946771074001</v>
      </c>
      <c r="AE397" s="17"/>
      <c r="AF397" s="17">
        <v>0.236050409978531</v>
      </c>
      <c r="AG397" s="17">
        <v>0.31084288664052601</v>
      </c>
      <c r="AH397" s="17">
        <v>0.29131388556215798</v>
      </c>
      <c r="AI397" s="17">
        <v>0.29895742076884302</v>
      </c>
      <c r="AJ397" s="17">
        <v>0.27911564361935598</v>
      </c>
      <c r="AK397" s="17">
        <v>0.326891570850671</v>
      </c>
      <c r="AL397" s="17"/>
      <c r="AM397" s="17">
        <v>0.29360852641044899</v>
      </c>
      <c r="AN397" s="17">
        <v>0.30357828162650802</v>
      </c>
      <c r="AO397" s="17">
        <v>0.28953497546761198</v>
      </c>
      <c r="AP397" s="17">
        <v>0.23204178100834999</v>
      </c>
      <c r="AQ397" s="17">
        <v>0.33897675518112902</v>
      </c>
      <c r="AR397" s="17"/>
      <c r="AS397" s="17">
        <v>0.27888073879330799</v>
      </c>
      <c r="AT397" s="17">
        <v>0.30218065212703499</v>
      </c>
      <c r="AU397" s="17"/>
      <c r="AV397" s="17">
        <v>0.28060519766599101</v>
      </c>
      <c r="AW397" s="17">
        <v>0.30932603126818198</v>
      </c>
      <c r="AX397" s="17"/>
      <c r="AY397" s="17">
        <v>0.27626176185680901</v>
      </c>
      <c r="AZ397" s="17">
        <v>0.28920986454455699</v>
      </c>
      <c r="BA397" s="17">
        <v>0.29734964201222502</v>
      </c>
      <c r="BB397" s="17"/>
      <c r="BC397" s="17">
        <v>0.287726696807937</v>
      </c>
      <c r="BD397" s="17">
        <v>0.30811715369158699</v>
      </c>
      <c r="BE397" s="17">
        <v>0.25625129841078298</v>
      </c>
      <c r="BF397" s="17"/>
      <c r="BG397" s="17">
        <v>0.29137270527324699</v>
      </c>
      <c r="BH397" s="17">
        <v>0.28632805019234697</v>
      </c>
      <c r="BI397" s="17"/>
      <c r="BJ397" s="17">
        <v>0.265556148998912</v>
      </c>
      <c r="BK397" s="17">
        <v>0.29506102824767999</v>
      </c>
      <c r="BL397" s="17"/>
      <c r="BM397" s="17">
        <v>0.26238539386506499</v>
      </c>
      <c r="BN397" s="17">
        <v>0.318894593677641</v>
      </c>
      <c r="BO397" s="17">
        <v>0.25597038848901199</v>
      </c>
      <c r="BP397" s="17">
        <v>0.19244405121507499</v>
      </c>
      <c r="BQ397" s="17">
        <v>0.214250287204336</v>
      </c>
      <c r="BR397" s="17">
        <v>0.34412706064321902</v>
      </c>
      <c r="BS397" s="17">
        <v>0.30962543926840902</v>
      </c>
      <c r="BT397" s="17"/>
      <c r="BU397" s="17">
        <v>0.27267569350184701</v>
      </c>
      <c r="BV397" s="17">
        <v>0.194473766261296</v>
      </c>
      <c r="BW397" s="17"/>
      <c r="BX397" s="17">
        <v>0.32516452107219002</v>
      </c>
      <c r="BY397" s="17">
        <v>0.23397383421121801</v>
      </c>
      <c r="BZ397" s="17">
        <v>0.27536286750751299</v>
      </c>
      <c r="CA397" s="17">
        <v>0.22932644701671201</v>
      </c>
    </row>
    <row r="398" spans="2:79" x14ac:dyDescent="0.3">
      <c r="B398" t="s">
        <v>266</v>
      </c>
      <c r="C398" s="17">
        <v>6.4123284477942605E-2</v>
      </c>
      <c r="D398" s="17">
        <v>5.49311310965881E-2</v>
      </c>
      <c r="E398" s="17">
        <v>7.1297181421545106E-2</v>
      </c>
      <c r="F398" s="17"/>
      <c r="G398" s="17">
        <v>5.4179024822516401E-2</v>
      </c>
      <c r="H398" s="17">
        <v>5.1923580983779603E-2</v>
      </c>
      <c r="I398" s="17">
        <v>7.7957887672316595E-2</v>
      </c>
      <c r="J398" s="17">
        <v>7.3706424832616801E-2</v>
      </c>
      <c r="K398" s="17">
        <v>7.7706487440398903E-2</v>
      </c>
      <c r="L398" s="17">
        <v>5.2531006943128601E-2</v>
      </c>
      <c r="M398" s="17"/>
      <c r="N398" s="17">
        <v>5.81017972075989E-2</v>
      </c>
      <c r="O398" s="17">
        <v>7.0721756697000204E-2</v>
      </c>
      <c r="P398" s="17">
        <v>5.4745856266802999E-2</v>
      </c>
      <c r="Q398" s="17">
        <v>7.3813447853505396E-2</v>
      </c>
      <c r="R398" s="17"/>
      <c r="S398" s="17">
        <v>4.78492374223881E-2</v>
      </c>
      <c r="T398" s="17">
        <v>0.103234403560716</v>
      </c>
      <c r="U398" s="17">
        <v>6.6555820242967703E-2</v>
      </c>
      <c r="V398" s="17">
        <v>4.7310022003209898E-2</v>
      </c>
      <c r="W398" s="17">
        <v>3.9098076339225803E-2</v>
      </c>
      <c r="X398" s="17">
        <v>4.3686889042560503E-2</v>
      </c>
      <c r="Y398" s="17">
        <v>6.9078307601578903E-2</v>
      </c>
      <c r="Z398" s="17">
        <v>7.7090230283304195E-2</v>
      </c>
      <c r="AA398" s="17">
        <v>6.9281573219446099E-2</v>
      </c>
      <c r="AB398" s="17">
        <v>3.7073966643768899E-2</v>
      </c>
      <c r="AC398" s="17">
        <v>0.12756433299779299</v>
      </c>
      <c r="AD398" s="17">
        <v>6.0088721372763901E-2</v>
      </c>
      <c r="AE398" s="17"/>
      <c r="AF398" s="17">
        <v>5.7812073718698398E-2</v>
      </c>
      <c r="AG398" s="17">
        <v>6.2157198432139502E-2</v>
      </c>
      <c r="AH398" s="17">
        <v>5.2257948468694498E-2</v>
      </c>
      <c r="AI398" s="17">
        <v>7.0431529210196506E-2</v>
      </c>
      <c r="AJ398" s="17">
        <v>8.2710561912883701E-2</v>
      </c>
      <c r="AK398" s="17">
        <v>7.5082382073520498E-2</v>
      </c>
      <c r="AL398" s="17"/>
      <c r="AM398" s="17">
        <v>6.5005640095655001E-2</v>
      </c>
      <c r="AN398" s="17">
        <v>6.0030889438609403E-2</v>
      </c>
      <c r="AO398" s="17">
        <v>7.1885721914246206E-2</v>
      </c>
      <c r="AP398" s="17">
        <v>7.3156389835602506E-2</v>
      </c>
      <c r="AQ398" s="17">
        <v>0</v>
      </c>
      <c r="AR398" s="17"/>
      <c r="AS398" s="17">
        <v>5.8752714529075802E-2</v>
      </c>
      <c r="AT398" s="17">
        <v>0.103138576378527</v>
      </c>
      <c r="AU398" s="17"/>
      <c r="AV398" s="17">
        <v>4.9532526904043701E-2</v>
      </c>
      <c r="AW398" s="17">
        <v>0.11546567167691001</v>
      </c>
      <c r="AX398" s="17"/>
      <c r="AY398" s="17">
        <v>7.6524306951041801E-2</v>
      </c>
      <c r="AZ398" s="17">
        <v>5.9979510190876703E-2</v>
      </c>
      <c r="BA398" s="17">
        <v>5.7121969791482402E-2</v>
      </c>
      <c r="BB398" s="17"/>
      <c r="BC398" s="17">
        <v>6.5380972746983304E-2</v>
      </c>
      <c r="BD398" s="17">
        <v>5.9477890373884401E-2</v>
      </c>
      <c r="BE398" s="17">
        <v>6.7585253705539597E-2</v>
      </c>
      <c r="BF398" s="17"/>
      <c r="BG398" s="17">
        <v>0.100869285727474</v>
      </c>
      <c r="BH398" s="17">
        <v>5.0144765586467799E-2</v>
      </c>
      <c r="BI398" s="17"/>
      <c r="BJ398" s="17">
        <v>5.3497224582937999E-2</v>
      </c>
      <c r="BK398" s="17">
        <v>6.8041043922649494E-2</v>
      </c>
      <c r="BL398" s="17"/>
      <c r="BM398" s="17">
        <v>6.6050917741445794E-2</v>
      </c>
      <c r="BN398" s="17">
        <v>6.6236142487871102E-2</v>
      </c>
      <c r="BO398" s="17">
        <v>8.2897645984211801E-2</v>
      </c>
      <c r="BP398" s="17">
        <v>7.1359140355560693E-2</v>
      </c>
      <c r="BQ398" s="17">
        <v>4.20348293975129E-2</v>
      </c>
      <c r="BR398" s="17">
        <v>5.1477334702140401E-2</v>
      </c>
      <c r="BS398" s="17">
        <v>8.2431726674625005E-2</v>
      </c>
      <c r="BT398" s="17"/>
      <c r="BU398" s="17">
        <v>3.9130878565632299E-2</v>
      </c>
      <c r="BV398" s="17">
        <v>2.4013971497829099E-2</v>
      </c>
      <c r="BW398" s="17"/>
      <c r="BX398" s="17">
        <v>7.4136187459695399E-2</v>
      </c>
      <c r="BY398" s="17">
        <v>4.3830041922154797E-2</v>
      </c>
      <c r="BZ398" s="17">
        <v>5.5077966450062001E-2</v>
      </c>
      <c r="CA398" s="17">
        <v>3.57303903009576E-2</v>
      </c>
    </row>
    <row r="399" spans="2:79" x14ac:dyDescent="0.3">
      <c r="B399" t="s">
        <v>101</v>
      </c>
      <c r="C399" s="17">
        <v>7.5637036944869701E-2</v>
      </c>
      <c r="D399" s="17">
        <v>6.4367772093033196E-2</v>
      </c>
      <c r="E399" s="17">
        <v>8.70015678511043E-2</v>
      </c>
      <c r="F399" s="17"/>
      <c r="G399" s="17">
        <v>7.5059523541985196E-2</v>
      </c>
      <c r="H399" s="17">
        <v>8.2517771473708201E-2</v>
      </c>
      <c r="I399" s="17">
        <v>8.1744777851471301E-2</v>
      </c>
      <c r="J399" s="17">
        <v>6.8863292063600701E-2</v>
      </c>
      <c r="K399" s="17">
        <v>9.0381068560577302E-2</v>
      </c>
      <c r="L399" s="17">
        <v>6.1072836043884797E-2</v>
      </c>
      <c r="M399" s="17"/>
      <c r="N399" s="17">
        <v>4.4979826424788497E-2</v>
      </c>
      <c r="O399" s="17">
        <v>8.10247230716023E-2</v>
      </c>
      <c r="P399" s="17">
        <v>6.3929000201335601E-2</v>
      </c>
      <c r="Q399" s="17">
        <v>0.112527682236849</v>
      </c>
      <c r="R399" s="17"/>
      <c r="S399" s="17">
        <v>6.7395906751406401E-2</v>
      </c>
      <c r="T399" s="17">
        <v>7.1088977443061696E-2</v>
      </c>
      <c r="U399" s="17">
        <v>6.12516733432708E-2</v>
      </c>
      <c r="V399" s="17">
        <v>9.9188675021801495E-2</v>
      </c>
      <c r="W399" s="17">
        <v>0.100023246057245</v>
      </c>
      <c r="X399" s="17">
        <v>8.3762337096505796E-2</v>
      </c>
      <c r="Y399" s="17">
        <v>8.1167258134774295E-2</v>
      </c>
      <c r="Z399" s="17">
        <v>9.6473750883109999E-2</v>
      </c>
      <c r="AA399" s="17">
        <v>4.5293867825252701E-2</v>
      </c>
      <c r="AB399" s="17">
        <v>9.0649181055942801E-2</v>
      </c>
      <c r="AC399" s="17">
        <v>6.3737754431169399E-2</v>
      </c>
      <c r="AD399" s="17">
        <v>6.3637471376514695E-2</v>
      </c>
      <c r="AE399" s="17"/>
      <c r="AF399" s="17">
        <v>6.2359358148911199E-2</v>
      </c>
      <c r="AG399" s="17">
        <v>7.1026753245843302E-2</v>
      </c>
      <c r="AH399" s="17">
        <v>9.9678713787543394E-2</v>
      </c>
      <c r="AI399" s="17">
        <v>6.4707536959459105E-2</v>
      </c>
      <c r="AJ399" s="17">
        <v>0.115521417512473</v>
      </c>
      <c r="AK399" s="17">
        <v>5.6183115433819202E-2</v>
      </c>
      <c r="AL399" s="17"/>
      <c r="AM399" s="17">
        <v>9.2306940928326295E-2</v>
      </c>
      <c r="AN399" s="17">
        <v>7.7385517944218996E-2</v>
      </c>
      <c r="AO399" s="17">
        <v>6.5347680199526303E-2</v>
      </c>
      <c r="AP399" s="17">
        <v>3.4026408092668603E-2</v>
      </c>
      <c r="AQ399" s="17">
        <v>7.9985330975794605E-2</v>
      </c>
      <c r="AR399" s="17"/>
      <c r="AS399" s="17">
        <v>5.5269234250755597E-2</v>
      </c>
      <c r="AT399" s="17">
        <v>0.115460158269026</v>
      </c>
      <c r="AU399" s="17"/>
      <c r="AV399" s="17">
        <v>6.0381699917554703E-2</v>
      </c>
      <c r="AW399" s="17">
        <v>9.7779612954596404E-2</v>
      </c>
      <c r="AX399" s="17"/>
      <c r="AY399" s="17">
        <v>9.9981680452590094E-2</v>
      </c>
      <c r="AZ399" s="17">
        <v>6.4573483852919097E-2</v>
      </c>
      <c r="BA399" s="17">
        <v>6.5011677938984005E-2</v>
      </c>
      <c r="BB399" s="17"/>
      <c r="BC399" s="17">
        <v>8.7059877199714794E-2</v>
      </c>
      <c r="BD399" s="17">
        <v>5.6484722057022901E-2</v>
      </c>
      <c r="BE399" s="17">
        <v>6.0782067038828401E-2</v>
      </c>
      <c r="BF399" s="17"/>
      <c r="BG399" s="17">
        <v>8.0723873033467994E-2</v>
      </c>
      <c r="BH399" s="17">
        <v>6.6051131620118594E-2</v>
      </c>
      <c r="BI399" s="17"/>
      <c r="BJ399" s="17">
        <v>4.5514877589017802E-2</v>
      </c>
      <c r="BK399" s="17">
        <v>8.2495289927478302E-2</v>
      </c>
      <c r="BL399" s="17"/>
      <c r="BM399" s="17">
        <v>4.7354607276174701E-2</v>
      </c>
      <c r="BN399" s="17">
        <v>8.0098069001563105E-2</v>
      </c>
      <c r="BO399" s="17">
        <v>5.87921381539653E-2</v>
      </c>
      <c r="BP399" s="17">
        <v>0.16755391676067299</v>
      </c>
      <c r="BQ399" s="17">
        <v>0.17120493343665</v>
      </c>
      <c r="BR399" s="17">
        <v>6.8451873338457606E-2</v>
      </c>
      <c r="BS399" s="17">
        <v>0.15651766926805699</v>
      </c>
      <c r="BT399" s="17"/>
      <c r="BU399" s="17">
        <v>3.3235280539892602E-2</v>
      </c>
      <c r="BV399" s="17">
        <v>5.8188830463807503E-2</v>
      </c>
      <c r="BW399" s="17"/>
      <c r="BX399" s="17">
        <v>8.70590493103921E-2</v>
      </c>
      <c r="BY399" s="17">
        <v>4.4987603547614899E-2</v>
      </c>
      <c r="BZ399" s="17">
        <v>5.0496613711075299E-2</v>
      </c>
      <c r="CA399" s="17">
        <v>4.3017726884122198E-2</v>
      </c>
    </row>
    <row r="400" spans="2:79" x14ac:dyDescent="0.3">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row>
    <row r="401" spans="2:79" x14ac:dyDescent="0.3">
      <c r="B401" s="6" t="s">
        <v>273</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row>
    <row r="402" spans="2:79" x14ac:dyDescent="0.3">
      <c r="B402" s="24" t="s">
        <v>98</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c r="CA402" s="17"/>
    </row>
    <row r="403" spans="2:79" x14ac:dyDescent="0.3">
      <c r="B403" t="s">
        <v>262</v>
      </c>
      <c r="C403" s="17">
        <v>6.2211134889837101E-2</v>
      </c>
      <c r="D403" s="17">
        <v>6.9372615288334896E-2</v>
      </c>
      <c r="E403" s="17">
        <v>5.4581138544906101E-2</v>
      </c>
      <c r="F403" s="17"/>
      <c r="G403" s="17">
        <v>7.4400329968870402E-2</v>
      </c>
      <c r="H403" s="17">
        <v>0.107457992312346</v>
      </c>
      <c r="I403" s="17">
        <v>6.8115285615696894E-2</v>
      </c>
      <c r="J403" s="17">
        <v>5.3715199991586401E-2</v>
      </c>
      <c r="K403" s="17">
        <v>3.1328362464731897E-2</v>
      </c>
      <c r="L403" s="17">
        <v>4.0243199283959898E-2</v>
      </c>
      <c r="M403" s="17"/>
      <c r="N403" s="17">
        <v>8.1240023121095101E-2</v>
      </c>
      <c r="O403" s="17">
        <v>5.8568141573429003E-2</v>
      </c>
      <c r="P403" s="17">
        <v>6.7194758245961397E-2</v>
      </c>
      <c r="Q403" s="17">
        <v>4.0952115850828003E-2</v>
      </c>
      <c r="R403" s="17"/>
      <c r="S403" s="17">
        <v>0.112076652028072</v>
      </c>
      <c r="T403" s="17">
        <v>3.9197297724342398E-2</v>
      </c>
      <c r="U403" s="17">
        <v>3.9976882280972403E-2</v>
      </c>
      <c r="V403" s="17">
        <v>5.5416186781547E-2</v>
      </c>
      <c r="W403" s="17">
        <v>6.3573752393752903E-2</v>
      </c>
      <c r="X403" s="17">
        <v>7.1296163291923995E-2</v>
      </c>
      <c r="Y403" s="17">
        <v>8.5052602432025698E-2</v>
      </c>
      <c r="Z403" s="17">
        <v>2.28197441847891E-2</v>
      </c>
      <c r="AA403" s="17">
        <v>7.7732333419125402E-2</v>
      </c>
      <c r="AB403" s="17">
        <v>2.9520850307244099E-2</v>
      </c>
      <c r="AC403" s="17">
        <v>5.5025497375162401E-2</v>
      </c>
      <c r="AD403" s="17">
        <v>2.3113749422187899E-2</v>
      </c>
      <c r="AE403" s="17"/>
      <c r="AF403" s="17">
        <v>0.113816187875466</v>
      </c>
      <c r="AG403" s="17">
        <v>4.2724989502390599E-2</v>
      </c>
      <c r="AH403" s="17">
        <v>6.4692700230332204E-2</v>
      </c>
      <c r="AI403" s="17">
        <v>4.0410212578746003E-2</v>
      </c>
      <c r="AJ403" s="17">
        <v>2.2588949456689902E-2</v>
      </c>
      <c r="AK403" s="17">
        <v>7.4810483574128894E-2</v>
      </c>
      <c r="AL403" s="17"/>
      <c r="AM403" s="17">
        <v>3.32538731772173E-2</v>
      </c>
      <c r="AN403" s="17">
        <v>4.6299492885897603E-2</v>
      </c>
      <c r="AO403" s="17">
        <v>7.1027183205956607E-2</v>
      </c>
      <c r="AP403" s="17">
        <v>0.107471816490204</v>
      </c>
      <c r="AQ403" s="17">
        <v>0.19118523582972899</v>
      </c>
      <c r="AR403" s="17"/>
      <c r="AS403" s="17">
        <v>6.7897278724036905E-2</v>
      </c>
      <c r="AT403" s="17">
        <v>4.9524059429821597E-2</v>
      </c>
      <c r="AU403" s="17"/>
      <c r="AV403" s="17">
        <v>7.4181952565815806E-2</v>
      </c>
      <c r="AW403" s="17">
        <v>4.4137838431036303E-2</v>
      </c>
      <c r="AX403" s="17"/>
      <c r="AY403" s="17">
        <v>6.1836965915601901E-2</v>
      </c>
      <c r="AZ403" s="17">
        <v>6.8951013237551498E-2</v>
      </c>
      <c r="BA403" s="17">
        <v>2.4634863285559701E-2</v>
      </c>
      <c r="BB403" s="17"/>
      <c r="BC403" s="17">
        <v>5.71185297643148E-2</v>
      </c>
      <c r="BD403" s="17">
        <v>7.7597773539534801E-2</v>
      </c>
      <c r="BE403" s="17">
        <v>6.1972666330777103E-2</v>
      </c>
      <c r="BF403" s="17"/>
      <c r="BG403" s="17">
        <v>5.9935390819994099E-2</v>
      </c>
      <c r="BH403" s="17">
        <v>6.5125456800615503E-2</v>
      </c>
      <c r="BI403" s="17"/>
      <c r="BJ403" s="17">
        <v>0.10026588210095699</v>
      </c>
      <c r="BK403" s="17">
        <v>5.1264117349958498E-2</v>
      </c>
      <c r="BL403" s="17"/>
      <c r="BM403" s="17">
        <v>8.3194620807758399E-2</v>
      </c>
      <c r="BN403" s="17">
        <v>6.23340305876783E-2</v>
      </c>
      <c r="BO403" s="17">
        <v>7.5974845839695396E-2</v>
      </c>
      <c r="BP403" s="17">
        <v>3.2094394512298001E-2</v>
      </c>
      <c r="BQ403" s="17">
        <v>2.8310070800999801E-2</v>
      </c>
      <c r="BR403" s="17">
        <v>3.6373340221266599E-2</v>
      </c>
      <c r="BS403" s="17">
        <v>3.8663501889399099E-2</v>
      </c>
      <c r="BT403" s="17"/>
      <c r="BU403" s="17">
        <v>5.1679088398588799E-2</v>
      </c>
      <c r="BV403" s="17">
        <v>0.103899476852229</v>
      </c>
      <c r="BW403" s="17"/>
      <c r="BX403" s="17">
        <v>5.1681079455591597E-2</v>
      </c>
      <c r="BY403" s="17">
        <v>7.9964539433012696E-2</v>
      </c>
      <c r="BZ403" s="17">
        <v>7.9238779964006606E-2</v>
      </c>
      <c r="CA403" s="17">
        <v>8.6166190295824993E-2</v>
      </c>
    </row>
    <row r="404" spans="2:79" x14ac:dyDescent="0.3">
      <c r="B404" t="s">
        <v>263</v>
      </c>
      <c r="C404" s="17">
        <v>0.113039522432527</v>
      </c>
      <c r="D404" s="17">
        <v>0.117812893200041</v>
      </c>
      <c r="E404" s="17">
        <v>0.10804266358399101</v>
      </c>
      <c r="F404" s="17"/>
      <c r="G404" s="17">
        <v>0.18712615403181901</v>
      </c>
      <c r="H404" s="17">
        <v>0.201901917762046</v>
      </c>
      <c r="I404" s="17">
        <v>0.106412515007552</v>
      </c>
      <c r="J404" s="17">
        <v>5.5213483436645998E-2</v>
      </c>
      <c r="K404" s="17">
        <v>8.0681656908207805E-2</v>
      </c>
      <c r="L404" s="17">
        <v>6.5662381610626597E-2</v>
      </c>
      <c r="M404" s="17"/>
      <c r="N404" s="17">
        <v>0.144909703523079</v>
      </c>
      <c r="O404" s="17">
        <v>0.118510769219797</v>
      </c>
      <c r="P404" s="17">
        <v>7.45132978157384E-2</v>
      </c>
      <c r="Q404" s="17">
        <v>0.109989344537589</v>
      </c>
      <c r="R404" s="17"/>
      <c r="S404" s="17">
        <v>0.154244395791725</v>
      </c>
      <c r="T404" s="17">
        <v>8.56528818202935E-2</v>
      </c>
      <c r="U404" s="17">
        <v>0.12881744379773999</v>
      </c>
      <c r="V404" s="17">
        <v>8.2578591792105499E-2</v>
      </c>
      <c r="W404" s="17">
        <v>0.109105216027718</v>
      </c>
      <c r="X404" s="17">
        <v>0.15550281627226301</v>
      </c>
      <c r="Y404" s="17">
        <v>0.113306075554372</v>
      </c>
      <c r="Z404" s="17">
        <v>0.11758829217826799</v>
      </c>
      <c r="AA404" s="17">
        <v>0.11509562685239</v>
      </c>
      <c r="AB404" s="17">
        <v>0.10414938041260099</v>
      </c>
      <c r="AC404" s="17">
        <v>6.4703336113229204E-2</v>
      </c>
      <c r="AD404" s="17">
        <v>6.3737556266574999E-2</v>
      </c>
      <c r="AE404" s="17"/>
      <c r="AF404" s="17">
        <v>0.15754799557673399</v>
      </c>
      <c r="AG404" s="17">
        <v>9.4775512751076499E-2</v>
      </c>
      <c r="AH404" s="17">
        <v>0.12555733745314901</v>
      </c>
      <c r="AI404" s="17">
        <v>9.3719597145429004E-2</v>
      </c>
      <c r="AJ404" s="17">
        <v>7.18279978959626E-2</v>
      </c>
      <c r="AK404" s="17">
        <v>0.112080693852899</v>
      </c>
      <c r="AL404" s="17"/>
      <c r="AM404" s="17">
        <v>7.9860106902177097E-2</v>
      </c>
      <c r="AN404" s="17">
        <v>0.102421109908769</v>
      </c>
      <c r="AO404" s="17">
        <v>0.13501568774372699</v>
      </c>
      <c r="AP404" s="17">
        <v>0.16033031069738299</v>
      </c>
      <c r="AQ404" s="17">
        <v>8.3886769135516001E-2</v>
      </c>
      <c r="AR404" s="17"/>
      <c r="AS404" s="17">
        <v>0.124630718797707</v>
      </c>
      <c r="AT404" s="17">
        <v>6.2907357674527001E-2</v>
      </c>
      <c r="AU404" s="17"/>
      <c r="AV404" s="17">
        <v>0.11473657057754399</v>
      </c>
      <c r="AW404" s="17">
        <v>0.11349495218908601</v>
      </c>
      <c r="AX404" s="17"/>
      <c r="AY404" s="17">
        <v>0.114887809839043</v>
      </c>
      <c r="AZ404" s="17">
        <v>0.115758955886126</v>
      </c>
      <c r="BA404" s="17">
        <v>7.4635931830551699E-2</v>
      </c>
      <c r="BB404" s="17"/>
      <c r="BC404" s="17">
        <v>9.0486447099858897E-2</v>
      </c>
      <c r="BD404" s="17">
        <v>0.117721184879686</v>
      </c>
      <c r="BE404" s="17">
        <v>0.16497569504717499</v>
      </c>
      <c r="BF404" s="17"/>
      <c r="BG404" s="17">
        <v>8.9537903905753599E-2</v>
      </c>
      <c r="BH404" s="17">
        <v>0.11877126130783899</v>
      </c>
      <c r="BI404" s="17"/>
      <c r="BJ404" s="17">
        <v>0.17028831061528499</v>
      </c>
      <c r="BK404" s="17">
        <v>9.4234663800250307E-2</v>
      </c>
      <c r="BL404" s="17"/>
      <c r="BM404" s="17">
        <v>0.13272321604145801</v>
      </c>
      <c r="BN404" s="17">
        <v>0.12955012052405701</v>
      </c>
      <c r="BO404" s="17">
        <v>0.102577851859631</v>
      </c>
      <c r="BP404" s="17">
        <v>0.12931269377421001</v>
      </c>
      <c r="BQ404" s="17">
        <v>0.160346628832086</v>
      </c>
      <c r="BR404" s="17">
        <v>6.4286882462901596E-2</v>
      </c>
      <c r="BS404" s="17">
        <v>6.2542341816413494E-2</v>
      </c>
      <c r="BT404" s="17"/>
      <c r="BU404" s="17">
        <v>0.14787311904992501</v>
      </c>
      <c r="BV404" s="17">
        <v>0.19819115209294499</v>
      </c>
      <c r="BW404" s="17"/>
      <c r="BX404" s="17">
        <v>0.112290189909814</v>
      </c>
      <c r="BY404" s="17">
        <v>0.12179115931003499</v>
      </c>
      <c r="BZ404" s="17">
        <v>0.16997982791295199</v>
      </c>
      <c r="CA404" s="17">
        <v>0.15111620676149701</v>
      </c>
    </row>
    <row r="405" spans="2:79" x14ac:dyDescent="0.3">
      <c r="B405" t="s">
        <v>264</v>
      </c>
      <c r="C405" s="17">
        <v>0.185167995166688</v>
      </c>
      <c r="D405" s="17">
        <v>0.208833799927202</v>
      </c>
      <c r="E405" s="17">
        <v>0.16299623020913301</v>
      </c>
      <c r="F405" s="17"/>
      <c r="G405" s="17">
        <v>0.20319626451424599</v>
      </c>
      <c r="H405" s="17">
        <v>0.174654498198373</v>
      </c>
      <c r="I405" s="17">
        <v>0.21613946834633199</v>
      </c>
      <c r="J405" s="17">
        <v>0.190083254968859</v>
      </c>
      <c r="K405" s="17">
        <v>0.16466464819562299</v>
      </c>
      <c r="L405" s="17">
        <v>0.166383611285669</v>
      </c>
      <c r="M405" s="17"/>
      <c r="N405" s="17">
        <v>0.191361168320204</v>
      </c>
      <c r="O405" s="17">
        <v>0.20223530025064601</v>
      </c>
      <c r="P405" s="17">
        <v>0.19067763475815699</v>
      </c>
      <c r="Q405" s="17">
        <v>0.156026044844706</v>
      </c>
      <c r="R405" s="17"/>
      <c r="S405" s="17">
        <v>0.15335402609992599</v>
      </c>
      <c r="T405" s="17">
        <v>0.21129922110278501</v>
      </c>
      <c r="U405" s="17">
        <v>0.18161474866424401</v>
      </c>
      <c r="V405" s="17">
        <v>0.16844908650158399</v>
      </c>
      <c r="W405" s="17">
        <v>0.17945461747859601</v>
      </c>
      <c r="X405" s="17">
        <v>0.145497948033594</v>
      </c>
      <c r="Y405" s="17">
        <v>0.139093464985937</v>
      </c>
      <c r="Z405" s="17">
        <v>0.19054712058406301</v>
      </c>
      <c r="AA405" s="17">
        <v>0.22937193447121201</v>
      </c>
      <c r="AB405" s="17">
        <v>0.23354253828557101</v>
      </c>
      <c r="AC405" s="17">
        <v>0.205645218658703</v>
      </c>
      <c r="AD405" s="17">
        <v>0.18678767291491399</v>
      </c>
      <c r="AE405" s="17"/>
      <c r="AF405" s="17">
        <v>0.185001375944884</v>
      </c>
      <c r="AG405" s="17">
        <v>0.17560545797718599</v>
      </c>
      <c r="AH405" s="17">
        <v>0.20565093814794</v>
      </c>
      <c r="AI405" s="17">
        <v>0.21882058487719999</v>
      </c>
      <c r="AJ405" s="17">
        <v>0.143952973922928</v>
      </c>
      <c r="AK405" s="17">
        <v>0.15275335847484101</v>
      </c>
      <c r="AL405" s="17"/>
      <c r="AM405" s="17">
        <v>0.192225979333258</v>
      </c>
      <c r="AN405" s="17">
        <v>0.183171131119331</v>
      </c>
      <c r="AO405" s="17">
        <v>0.16594263722041699</v>
      </c>
      <c r="AP405" s="17">
        <v>0.20952534432443201</v>
      </c>
      <c r="AQ405" s="17">
        <v>0.22434281045509699</v>
      </c>
      <c r="AR405" s="17"/>
      <c r="AS405" s="17">
        <v>0.18648114395842599</v>
      </c>
      <c r="AT405" s="17">
        <v>0.16612792829106299</v>
      </c>
      <c r="AU405" s="17"/>
      <c r="AV405" s="17">
        <v>0.18534534460702301</v>
      </c>
      <c r="AW405" s="17">
        <v>0.17182813631334001</v>
      </c>
      <c r="AX405" s="17"/>
      <c r="AY405" s="17">
        <v>0.19078325539931301</v>
      </c>
      <c r="AZ405" s="17">
        <v>0.180494116219616</v>
      </c>
      <c r="BA405" s="17">
        <v>0.2024824468907</v>
      </c>
      <c r="BB405" s="17"/>
      <c r="BC405" s="17">
        <v>0.19137146752526299</v>
      </c>
      <c r="BD405" s="17">
        <v>0.16417859827113199</v>
      </c>
      <c r="BE405" s="17">
        <v>0.18015544251189</v>
      </c>
      <c r="BF405" s="17"/>
      <c r="BG405" s="17">
        <v>0.18624412421780101</v>
      </c>
      <c r="BH405" s="17">
        <v>0.18713573491469601</v>
      </c>
      <c r="BI405" s="17"/>
      <c r="BJ405" s="17">
        <v>0.16855412075204099</v>
      </c>
      <c r="BK405" s="17">
        <v>0.19014771846495701</v>
      </c>
      <c r="BL405" s="17"/>
      <c r="BM405" s="17">
        <v>0.19878985335268801</v>
      </c>
      <c r="BN405" s="17">
        <v>0.145048682829856</v>
      </c>
      <c r="BO405" s="17">
        <v>0.220540905953062</v>
      </c>
      <c r="BP405" s="17">
        <v>0.17544400202714699</v>
      </c>
      <c r="BQ405" s="17">
        <v>0.205519720678977</v>
      </c>
      <c r="BR405" s="17">
        <v>0.18159715948462199</v>
      </c>
      <c r="BS405" s="17">
        <v>0.159214202636701</v>
      </c>
      <c r="BT405" s="17"/>
      <c r="BU405" s="17">
        <v>0.17180455332560601</v>
      </c>
      <c r="BV405" s="17">
        <v>0.16630677177103101</v>
      </c>
      <c r="BW405" s="17"/>
      <c r="BX405" s="17">
        <v>0.127891192716024</v>
      </c>
      <c r="BY405" s="17">
        <v>0.15339919838621399</v>
      </c>
      <c r="BZ405" s="17">
        <v>0.21001873957938499</v>
      </c>
      <c r="CA405" s="17">
        <v>0.18185452573437599</v>
      </c>
    </row>
    <row r="406" spans="2:79" x14ac:dyDescent="0.3">
      <c r="B406" t="s">
        <v>265</v>
      </c>
      <c r="C406" s="17">
        <v>0.37153076075099101</v>
      </c>
      <c r="D406" s="17">
        <v>0.36084660123882101</v>
      </c>
      <c r="E406" s="17">
        <v>0.38180753969543602</v>
      </c>
      <c r="F406" s="17"/>
      <c r="G406" s="17">
        <v>0.27177912522627001</v>
      </c>
      <c r="H406" s="17">
        <v>0.30036685603803798</v>
      </c>
      <c r="I406" s="17">
        <v>0.34529296662660802</v>
      </c>
      <c r="J406" s="17">
        <v>0.40054949867721801</v>
      </c>
      <c r="K406" s="17">
        <v>0.40849497186850597</v>
      </c>
      <c r="L406" s="17">
        <v>0.46845623160073102</v>
      </c>
      <c r="M406" s="17"/>
      <c r="N406" s="17">
        <v>0.341923908549644</v>
      </c>
      <c r="O406" s="17">
        <v>0.40220128737796901</v>
      </c>
      <c r="P406" s="17">
        <v>0.36126064114949002</v>
      </c>
      <c r="Q406" s="17">
        <v>0.37542445879887498</v>
      </c>
      <c r="R406" s="17"/>
      <c r="S406" s="17">
        <v>0.31194497445756902</v>
      </c>
      <c r="T406" s="17">
        <v>0.38204470028048698</v>
      </c>
      <c r="U406" s="17">
        <v>0.36413455333640099</v>
      </c>
      <c r="V406" s="17">
        <v>0.43628821167221499</v>
      </c>
      <c r="W406" s="17">
        <v>0.392000842989501</v>
      </c>
      <c r="X406" s="17">
        <v>0.37468957421062099</v>
      </c>
      <c r="Y406" s="17">
        <v>0.37853176590307602</v>
      </c>
      <c r="Z406" s="17">
        <v>0.35230293551646802</v>
      </c>
      <c r="AA406" s="17">
        <v>0.30191107669852801</v>
      </c>
      <c r="AB406" s="17">
        <v>0.404155891973</v>
      </c>
      <c r="AC406" s="17">
        <v>0.40791729925707898</v>
      </c>
      <c r="AD406" s="17">
        <v>0.47531958182566503</v>
      </c>
      <c r="AE406" s="17"/>
      <c r="AF406" s="17">
        <v>0.31185415998920402</v>
      </c>
      <c r="AG406" s="17">
        <v>0.39610835995999</v>
      </c>
      <c r="AH406" s="17">
        <v>0.31637778030501201</v>
      </c>
      <c r="AI406" s="17">
        <v>0.41817689510672901</v>
      </c>
      <c r="AJ406" s="17">
        <v>0.41754678838669301</v>
      </c>
      <c r="AK406" s="17">
        <v>0.41079774356639098</v>
      </c>
      <c r="AL406" s="17"/>
      <c r="AM406" s="17">
        <v>0.37057402104867698</v>
      </c>
      <c r="AN406" s="17">
        <v>0.39507677617220199</v>
      </c>
      <c r="AO406" s="17">
        <v>0.38349994067307303</v>
      </c>
      <c r="AP406" s="17">
        <v>0.31620485433998002</v>
      </c>
      <c r="AQ406" s="17">
        <v>0.27642263125988098</v>
      </c>
      <c r="AR406" s="17"/>
      <c r="AS406" s="17">
        <v>0.38463721779183702</v>
      </c>
      <c r="AT406" s="17">
        <v>0.32475055472689002</v>
      </c>
      <c r="AU406" s="17"/>
      <c r="AV406" s="17">
        <v>0.39410016857254598</v>
      </c>
      <c r="AW406" s="17">
        <v>0.313415629196517</v>
      </c>
      <c r="AX406" s="17"/>
      <c r="AY406" s="17">
        <v>0.36062049037453903</v>
      </c>
      <c r="AZ406" s="17">
        <v>0.37167056354714201</v>
      </c>
      <c r="BA406" s="17">
        <v>0.422033672740314</v>
      </c>
      <c r="BB406" s="17"/>
      <c r="BC406" s="17">
        <v>0.372084149438206</v>
      </c>
      <c r="BD406" s="17">
        <v>0.43105507033870899</v>
      </c>
      <c r="BE406" s="17">
        <v>0.318623597272222</v>
      </c>
      <c r="BF406" s="17"/>
      <c r="BG406" s="17">
        <v>0.35338118683317599</v>
      </c>
      <c r="BH406" s="17">
        <v>0.38150409982463601</v>
      </c>
      <c r="BI406" s="17"/>
      <c r="BJ406" s="17">
        <v>0.33657013210099002</v>
      </c>
      <c r="BK406" s="17">
        <v>0.384284286722825</v>
      </c>
      <c r="BL406" s="17"/>
      <c r="BM406" s="17">
        <v>0.34174626879808301</v>
      </c>
      <c r="BN406" s="17">
        <v>0.364741359989111</v>
      </c>
      <c r="BO406" s="17">
        <v>0.339596956680766</v>
      </c>
      <c r="BP406" s="17">
        <v>0.31579210745596697</v>
      </c>
      <c r="BQ406" s="17">
        <v>0.286750883571673</v>
      </c>
      <c r="BR406" s="17">
        <v>0.461011746873633</v>
      </c>
      <c r="BS406" s="17">
        <v>0.42748845756138898</v>
      </c>
      <c r="BT406" s="17"/>
      <c r="BU406" s="17">
        <v>0.46105419161764799</v>
      </c>
      <c r="BV406" s="17">
        <v>0.30477084847285402</v>
      </c>
      <c r="BW406" s="17"/>
      <c r="BX406" s="17">
        <v>0.43445405216628602</v>
      </c>
      <c r="BY406" s="17">
        <v>0.33093551433458002</v>
      </c>
      <c r="BZ406" s="17">
        <v>0.35217680726063499</v>
      </c>
      <c r="CA406" s="17">
        <v>0.35887644696479198</v>
      </c>
    </row>
    <row r="407" spans="2:79" x14ac:dyDescent="0.3">
      <c r="B407" t="s">
        <v>266</v>
      </c>
      <c r="C407" s="17">
        <v>0.20400754238254401</v>
      </c>
      <c r="D407" s="17">
        <v>0.193730473773784</v>
      </c>
      <c r="E407" s="17">
        <v>0.213934689087559</v>
      </c>
      <c r="F407" s="17"/>
      <c r="G407" s="17">
        <v>0.20375035489641899</v>
      </c>
      <c r="H407" s="17">
        <v>0.162627444062559</v>
      </c>
      <c r="I407" s="17">
        <v>0.20277723774251499</v>
      </c>
      <c r="J407" s="17">
        <v>0.218289927945408</v>
      </c>
      <c r="K407" s="17">
        <v>0.25498002543027298</v>
      </c>
      <c r="L407" s="17">
        <v>0.192971336877613</v>
      </c>
      <c r="M407" s="17"/>
      <c r="N407" s="17">
        <v>0.19346084932775001</v>
      </c>
      <c r="O407" s="17">
        <v>0.16241480586537199</v>
      </c>
      <c r="P407" s="17">
        <v>0.25766882378088601</v>
      </c>
      <c r="Q407" s="17">
        <v>0.211667239615841</v>
      </c>
      <c r="R407" s="17"/>
      <c r="S407" s="17">
        <v>0.23117859882014799</v>
      </c>
      <c r="T407" s="17">
        <v>0.22189836474413699</v>
      </c>
      <c r="U407" s="17">
        <v>0.206472536489374</v>
      </c>
      <c r="V407" s="17">
        <v>0.16652457627904799</v>
      </c>
      <c r="W407" s="17">
        <v>0.20852177927677101</v>
      </c>
      <c r="X407" s="17">
        <v>0.17608972290759001</v>
      </c>
      <c r="Y407" s="17">
        <v>0.226046074837464</v>
      </c>
      <c r="Z407" s="17">
        <v>0.27375890587773399</v>
      </c>
      <c r="AA407" s="17">
        <v>0.20664472649370699</v>
      </c>
      <c r="AB407" s="17">
        <v>0.16215853733600599</v>
      </c>
      <c r="AC407" s="17">
        <v>0.20467716719916099</v>
      </c>
      <c r="AD407" s="17">
        <v>0.14228778514916601</v>
      </c>
      <c r="AE407" s="17"/>
      <c r="AF407" s="17">
        <v>0.18405825374270399</v>
      </c>
      <c r="AG407" s="17">
        <v>0.21493261534188099</v>
      </c>
      <c r="AH407" s="17">
        <v>0.21670014762136999</v>
      </c>
      <c r="AI407" s="17">
        <v>0.18954831346977899</v>
      </c>
      <c r="AJ407" s="17">
        <v>0.235820567298034</v>
      </c>
      <c r="AK407" s="17">
        <v>0.193678774780704</v>
      </c>
      <c r="AL407" s="17"/>
      <c r="AM407" s="17">
        <v>0.25321387930848399</v>
      </c>
      <c r="AN407" s="17">
        <v>0.206276738708525</v>
      </c>
      <c r="AO407" s="17">
        <v>0.19261209576967001</v>
      </c>
      <c r="AP407" s="17">
        <v>0.155751442363919</v>
      </c>
      <c r="AQ407" s="17">
        <v>0.134385823136185</v>
      </c>
      <c r="AR407" s="17"/>
      <c r="AS407" s="17">
        <v>0.18298975637634701</v>
      </c>
      <c r="AT407" s="17">
        <v>0.32298253098597701</v>
      </c>
      <c r="AU407" s="17"/>
      <c r="AV407" s="17">
        <v>0.173215216621562</v>
      </c>
      <c r="AW407" s="17">
        <v>0.28520710048351</v>
      </c>
      <c r="AX407" s="17"/>
      <c r="AY407" s="17">
        <v>0.202928343357206</v>
      </c>
      <c r="AZ407" s="17">
        <v>0.20290899364064799</v>
      </c>
      <c r="BA407" s="17">
        <v>0.211328858318799</v>
      </c>
      <c r="BB407" s="17"/>
      <c r="BC407" s="17">
        <v>0.20945093950720101</v>
      </c>
      <c r="BD407" s="17">
        <v>0.16206971622881999</v>
      </c>
      <c r="BE407" s="17">
        <v>0.23442918979703301</v>
      </c>
      <c r="BF407" s="17"/>
      <c r="BG407" s="17">
        <v>0.25475095195244302</v>
      </c>
      <c r="BH407" s="17">
        <v>0.18372390430884999</v>
      </c>
      <c r="BI407" s="17"/>
      <c r="BJ407" s="17">
        <v>0.17211408214523899</v>
      </c>
      <c r="BK407" s="17">
        <v>0.21588536378586401</v>
      </c>
      <c r="BL407" s="17"/>
      <c r="BM407" s="17">
        <v>0.196840007242886</v>
      </c>
      <c r="BN407" s="17">
        <v>0.24390435138368599</v>
      </c>
      <c r="BO407" s="17">
        <v>0.20145348621211201</v>
      </c>
      <c r="BP407" s="17">
        <v>0.20774474743132801</v>
      </c>
      <c r="BQ407" s="17">
        <v>0.19281936693149199</v>
      </c>
      <c r="BR407" s="17">
        <v>0.20025809042048301</v>
      </c>
      <c r="BS407" s="17">
        <v>0.18110973209070699</v>
      </c>
      <c r="BT407" s="17"/>
      <c r="BU407" s="17">
        <v>0.124261071080671</v>
      </c>
      <c r="BV407" s="17">
        <v>0.17555744721494301</v>
      </c>
      <c r="BW407" s="17"/>
      <c r="BX407" s="17">
        <v>0.19019325617808999</v>
      </c>
      <c r="BY407" s="17">
        <v>0.277944675927014</v>
      </c>
      <c r="BZ407" s="17">
        <v>0.136215666271951</v>
      </c>
      <c r="CA407" s="17">
        <v>0.181328642392447</v>
      </c>
    </row>
    <row r="408" spans="2:79" x14ac:dyDescent="0.3">
      <c r="B408" t="s">
        <v>101</v>
      </c>
      <c r="C408" s="17">
        <v>6.4043044377411804E-2</v>
      </c>
      <c r="D408" s="17">
        <v>4.9403616571817202E-2</v>
      </c>
      <c r="E408" s="17">
        <v>7.8637738878974101E-2</v>
      </c>
      <c r="F408" s="17"/>
      <c r="G408" s="17">
        <v>5.9747771362376398E-2</v>
      </c>
      <c r="H408" s="17">
        <v>5.29912916266373E-2</v>
      </c>
      <c r="I408" s="17">
        <v>6.1262526661296099E-2</v>
      </c>
      <c r="J408" s="17">
        <v>8.2148634980282895E-2</v>
      </c>
      <c r="K408" s="17">
        <v>5.9850335132657202E-2</v>
      </c>
      <c r="L408" s="17">
        <v>6.6283239341399902E-2</v>
      </c>
      <c r="M408" s="17"/>
      <c r="N408" s="17">
        <v>4.7104347158228102E-2</v>
      </c>
      <c r="O408" s="17">
        <v>5.6069695712786603E-2</v>
      </c>
      <c r="P408" s="17">
        <v>4.86848442497669E-2</v>
      </c>
      <c r="Q408" s="17">
        <v>0.105940796352162</v>
      </c>
      <c r="R408" s="17"/>
      <c r="S408" s="17">
        <v>3.7201352802559401E-2</v>
      </c>
      <c r="T408" s="17">
        <v>5.9907534327954197E-2</v>
      </c>
      <c r="U408" s="17">
        <v>7.8983835431269203E-2</v>
      </c>
      <c r="V408" s="17">
        <v>9.0743346973500102E-2</v>
      </c>
      <c r="W408" s="17">
        <v>4.7343791833660803E-2</v>
      </c>
      <c r="X408" s="17">
        <v>7.6923775284007401E-2</v>
      </c>
      <c r="Y408" s="17">
        <v>5.7970016287125101E-2</v>
      </c>
      <c r="Z408" s="17">
        <v>4.2983001658676898E-2</v>
      </c>
      <c r="AA408" s="17">
        <v>6.9244302065038205E-2</v>
      </c>
      <c r="AB408" s="17">
        <v>6.6472801685577496E-2</v>
      </c>
      <c r="AC408" s="17">
        <v>6.2031481396664701E-2</v>
      </c>
      <c r="AD408" s="17">
        <v>0.108753654421492</v>
      </c>
      <c r="AE408" s="17"/>
      <c r="AF408" s="17">
        <v>4.7722026871008801E-2</v>
      </c>
      <c r="AG408" s="17">
        <v>7.5853064467476E-2</v>
      </c>
      <c r="AH408" s="17">
        <v>7.1021096242195797E-2</v>
      </c>
      <c r="AI408" s="17">
        <v>3.9324396822117302E-2</v>
      </c>
      <c r="AJ408" s="17">
        <v>0.108262723039693</v>
      </c>
      <c r="AK408" s="17">
        <v>5.5878945751037301E-2</v>
      </c>
      <c r="AL408" s="17"/>
      <c r="AM408" s="17">
        <v>7.0872140230186398E-2</v>
      </c>
      <c r="AN408" s="17">
        <v>6.6754751205275506E-2</v>
      </c>
      <c r="AO408" s="17">
        <v>5.1902455387155898E-2</v>
      </c>
      <c r="AP408" s="17">
        <v>5.0716231784081398E-2</v>
      </c>
      <c r="AQ408" s="17">
        <v>8.9776730183592598E-2</v>
      </c>
      <c r="AR408" s="17"/>
      <c r="AS408" s="17">
        <v>5.3363884351645803E-2</v>
      </c>
      <c r="AT408" s="17">
        <v>7.3707568891721503E-2</v>
      </c>
      <c r="AU408" s="17"/>
      <c r="AV408" s="17">
        <v>5.84207470555103E-2</v>
      </c>
      <c r="AW408" s="17">
        <v>7.1916343386511206E-2</v>
      </c>
      <c r="AX408" s="17"/>
      <c r="AY408" s="17">
        <v>6.8943135114297505E-2</v>
      </c>
      <c r="AZ408" s="17">
        <v>6.0216357468916203E-2</v>
      </c>
      <c r="BA408" s="17">
        <v>6.4884226934075598E-2</v>
      </c>
      <c r="BB408" s="17"/>
      <c r="BC408" s="17">
        <v>7.9488466665155896E-2</v>
      </c>
      <c r="BD408" s="17">
        <v>4.7377656742118898E-2</v>
      </c>
      <c r="BE408" s="17">
        <v>3.9843409040903999E-2</v>
      </c>
      <c r="BF408" s="17"/>
      <c r="BG408" s="17">
        <v>5.6150442270832997E-2</v>
      </c>
      <c r="BH408" s="17">
        <v>6.3739542843363903E-2</v>
      </c>
      <c r="BI408" s="17"/>
      <c r="BJ408" s="17">
        <v>5.2207472285487999E-2</v>
      </c>
      <c r="BK408" s="17">
        <v>6.4183849876145393E-2</v>
      </c>
      <c r="BL408" s="17"/>
      <c r="BM408" s="17">
        <v>4.6706033757126203E-2</v>
      </c>
      <c r="BN408" s="17">
        <v>5.4421454685611603E-2</v>
      </c>
      <c r="BO408" s="17">
        <v>5.9855953454734601E-2</v>
      </c>
      <c r="BP408" s="17">
        <v>0.13961205479905101</v>
      </c>
      <c r="BQ408" s="17">
        <v>0.126253329184773</v>
      </c>
      <c r="BR408" s="17">
        <v>5.6472780537093599E-2</v>
      </c>
      <c r="BS408" s="17">
        <v>0.13098176400538999</v>
      </c>
      <c r="BT408" s="17"/>
      <c r="BU408" s="17">
        <v>4.3327976527560999E-2</v>
      </c>
      <c r="BV408" s="17">
        <v>5.1274303595998202E-2</v>
      </c>
      <c r="BW408" s="17"/>
      <c r="BX408" s="17">
        <v>8.3490229574193803E-2</v>
      </c>
      <c r="BY408" s="17">
        <v>3.5964912609144702E-2</v>
      </c>
      <c r="BZ408" s="17">
        <v>5.2370179011070897E-2</v>
      </c>
      <c r="CA408" s="17">
        <v>4.06579878510634E-2</v>
      </c>
    </row>
    <row r="409" spans="2:79" x14ac:dyDescent="0.3">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row>
    <row r="410" spans="2:79" x14ac:dyDescent="0.3">
      <c r="B410" s="6" t="s">
        <v>274</v>
      </c>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c r="CA410" s="17"/>
    </row>
    <row r="411" spans="2:79" x14ac:dyDescent="0.3">
      <c r="B411" s="24" t="s">
        <v>98</v>
      </c>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c r="CA411" s="17"/>
    </row>
    <row r="412" spans="2:79" x14ac:dyDescent="0.3">
      <c r="B412" t="s">
        <v>262</v>
      </c>
      <c r="C412" s="17">
        <v>7.9427952833700896E-2</v>
      </c>
      <c r="D412" s="17">
        <v>8.7808744332553396E-2</v>
      </c>
      <c r="E412" s="17">
        <v>7.1644473538988201E-2</v>
      </c>
      <c r="F412" s="17"/>
      <c r="G412" s="17">
        <v>0.10742864530952199</v>
      </c>
      <c r="H412" s="17">
        <v>0.16535634117779999</v>
      </c>
      <c r="I412" s="17">
        <v>7.5755277929695303E-2</v>
      </c>
      <c r="J412" s="17">
        <v>4.5151222763353899E-2</v>
      </c>
      <c r="K412" s="17">
        <v>5.1477472426451898E-2</v>
      </c>
      <c r="L412" s="17">
        <v>4.0630999301050102E-2</v>
      </c>
      <c r="M412" s="17"/>
      <c r="N412" s="17">
        <v>0.116790679567847</v>
      </c>
      <c r="O412" s="17">
        <v>7.0386688159883207E-2</v>
      </c>
      <c r="P412" s="17">
        <v>7.3649915600842594E-2</v>
      </c>
      <c r="Q412" s="17">
        <v>5.5785580771382702E-2</v>
      </c>
      <c r="R412" s="17"/>
      <c r="S412" s="17">
        <v>0.15193759490935699</v>
      </c>
      <c r="T412" s="17">
        <v>6.89241670563705E-2</v>
      </c>
      <c r="U412" s="17">
        <v>6.4081209113967003E-2</v>
      </c>
      <c r="V412" s="17">
        <v>5.7456068190686202E-2</v>
      </c>
      <c r="W412" s="17">
        <v>7.5687119557903706E-2</v>
      </c>
      <c r="X412" s="17">
        <v>9.34477679644726E-2</v>
      </c>
      <c r="Y412" s="17">
        <v>3.6416346185917603E-2</v>
      </c>
      <c r="Z412" s="17">
        <v>5.1529416189329602E-2</v>
      </c>
      <c r="AA412" s="17">
        <v>9.7428933988782607E-2</v>
      </c>
      <c r="AB412" s="17">
        <v>6.6460549021799695E-2</v>
      </c>
      <c r="AC412" s="17">
        <v>4.4356640716859401E-2</v>
      </c>
      <c r="AD412" s="17">
        <v>4.3976045641549097E-2</v>
      </c>
      <c r="AE412" s="17"/>
      <c r="AF412" s="17">
        <v>0.155712683922793</v>
      </c>
      <c r="AG412" s="17">
        <v>6.4313561362384405E-2</v>
      </c>
      <c r="AH412" s="17">
        <v>6.2396177816753398E-2</v>
      </c>
      <c r="AI412" s="17">
        <v>4.20173400238045E-2</v>
      </c>
      <c r="AJ412" s="17">
        <v>3.0842176108279901E-2</v>
      </c>
      <c r="AK412" s="17">
        <v>7.8085058895197498E-2</v>
      </c>
      <c r="AL412" s="17"/>
      <c r="AM412" s="17">
        <v>4.5941363706810297E-2</v>
      </c>
      <c r="AN412" s="17">
        <v>5.3146428406808E-2</v>
      </c>
      <c r="AO412" s="17">
        <v>0.110476651887147</v>
      </c>
      <c r="AP412" s="17">
        <v>0.11423802366126901</v>
      </c>
      <c r="AQ412" s="17">
        <v>0.228390191125732</v>
      </c>
      <c r="AR412" s="17"/>
      <c r="AS412" s="17">
        <v>8.8489983127756994E-2</v>
      </c>
      <c r="AT412" s="17">
        <v>6.1928124360220202E-2</v>
      </c>
      <c r="AU412" s="17"/>
      <c r="AV412" s="17">
        <v>9.3434423730877195E-2</v>
      </c>
      <c r="AW412" s="17">
        <v>5.10467901883572E-2</v>
      </c>
      <c r="AX412" s="17"/>
      <c r="AY412" s="17">
        <v>6.4014715344231102E-2</v>
      </c>
      <c r="AZ412" s="17">
        <v>9.4338437124421595E-2</v>
      </c>
      <c r="BA412" s="17">
        <v>2.7869694100115899E-2</v>
      </c>
      <c r="BB412" s="17"/>
      <c r="BC412" s="17">
        <v>6.4621824003755796E-2</v>
      </c>
      <c r="BD412" s="17">
        <v>9.5230544560382394E-2</v>
      </c>
      <c r="BE412" s="17">
        <v>0.105203453180747</v>
      </c>
      <c r="BF412" s="17"/>
      <c r="BG412" s="17">
        <v>6.8764813113825596E-2</v>
      </c>
      <c r="BH412" s="17">
        <v>8.4364192226689297E-2</v>
      </c>
      <c r="BI412" s="17"/>
      <c r="BJ412" s="17">
        <v>0.137577402615568</v>
      </c>
      <c r="BK412" s="17">
        <v>6.1223935166188299E-2</v>
      </c>
      <c r="BL412" s="17"/>
      <c r="BM412" s="17">
        <v>0.103946077106348</v>
      </c>
      <c r="BN412" s="17">
        <v>6.3157067540921999E-2</v>
      </c>
      <c r="BO412" s="17">
        <v>0.11872909072040801</v>
      </c>
      <c r="BP412" s="17">
        <v>5.8012139646286598E-2</v>
      </c>
      <c r="BQ412" s="17">
        <v>5.9590146872198303E-2</v>
      </c>
      <c r="BR412" s="17">
        <v>3.64311827413661E-2</v>
      </c>
      <c r="BS412" s="17">
        <v>8.8251985813192199E-2</v>
      </c>
      <c r="BT412" s="17"/>
      <c r="BU412" s="17">
        <v>8.7021792336154105E-2</v>
      </c>
      <c r="BV412" s="17">
        <v>0.154863407266979</v>
      </c>
      <c r="BW412" s="17"/>
      <c r="BX412" s="17">
        <v>8.1196718590368297E-2</v>
      </c>
      <c r="BY412" s="17">
        <v>9.6673636559016896E-2</v>
      </c>
      <c r="BZ412" s="17">
        <v>0.11185860951893201</v>
      </c>
      <c r="CA412" s="17">
        <v>0.10782652409749301</v>
      </c>
    </row>
    <row r="413" spans="2:79" x14ac:dyDescent="0.3">
      <c r="B413" t="s">
        <v>263</v>
      </c>
      <c r="C413" s="17">
        <v>0.144262548339465</v>
      </c>
      <c r="D413" s="17">
        <v>0.15171288765555099</v>
      </c>
      <c r="E413" s="17">
        <v>0.13585728523119101</v>
      </c>
      <c r="F413" s="17"/>
      <c r="G413" s="17">
        <v>0.201416491357123</v>
      </c>
      <c r="H413" s="17">
        <v>0.20887881931714899</v>
      </c>
      <c r="I413" s="17">
        <v>0.13475788333760899</v>
      </c>
      <c r="J413" s="17">
        <v>0.10148018135671399</v>
      </c>
      <c r="K413" s="17">
        <v>8.9957254067815795E-2</v>
      </c>
      <c r="L413" s="17">
        <v>0.13267733315965299</v>
      </c>
      <c r="M413" s="17"/>
      <c r="N413" s="17">
        <v>0.18156493690890199</v>
      </c>
      <c r="O413" s="17">
        <v>0.130609160347852</v>
      </c>
      <c r="P413" s="17">
        <v>0.123872803367491</v>
      </c>
      <c r="Q413" s="17">
        <v>0.13510722359826599</v>
      </c>
      <c r="R413" s="17"/>
      <c r="S413" s="17">
        <v>0.145380863290515</v>
      </c>
      <c r="T413" s="17">
        <v>7.8222549705000893E-2</v>
      </c>
      <c r="U413" s="17">
        <v>0.17914878363242301</v>
      </c>
      <c r="V413" s="17">
        <v>0.16183390608515999</v>
      </c>
      <c r="W413" s="17">
        <v>0.162971700718618</v>
      </c>
      <c r="X413" s="17">
        <v>0.139848068478264</v>
      </c>
      <c r="Y413" s="17">
        <v>0.217533244515976</v>
      </c>
      <c r="Z413" s="17">
        <v>0.146352413496707</v>
      </c>
      <c r="AA413" s="17">
        <v>0.16350547821633299</v>
      </c>
      <c r="AB413" s="17">
        <v>0.121283281610309</v>
      </c>
      <c r="AC413" s="17">
        <v>0.109508392928267</v>
      </c>
      <c r="AD413" s="17">
        <v>0.106558143655325</v>
      </c>
      <c r="AE413" s="17"/>
      <c r="AF413" s="17">
        <v>0.17877638347515501</v>
      </c>
      <c r="AG413" s="17">
        <v>0.123461153268645</v>
      </c>
      <c r="AH413" s="17">
        <v>0.130232310868445</v>
      </c>
      <c r="AI413" s="17">
        <v>0.13458506979509399</v>
      </c>
      <c r="AJ413" s="17">
        <v>0.13971498351662301</v>
      </c>
      <c r="AK413" s="17">
        <v>0.16351346834049199</v>
      </c>
      <c r="AL413" s="17"/>
      <c r="AM413" s="17">
        <v>0.135980449367302</v>
      </c>
      <c r="AN413" s="17">
        <v>0.123821196924344</v>
      </c>
      <c r="AO413" s="17">
        <v>0.127913862083542</v>
      </c>
      <c r="AP413" s="17">
        <v>0.195796588886824</v>
      </c>
      <c r="AQ413" s="17">
        <v>0.195090988182722</v>
      </c>
      <c r="AR413" s="17"/>
      <c r="AS413" s="17">
        <v>0.16275704836917201</v>
      </c>
      <c r="AT413" s="17">
        <v>0.108948706606126</v>
      </c>
      <c r="AU413" s="17"/>
      <c r="AV413" s="17">
        <v>0.15539352736909101</v>
      </c>
      <c r="AW413" s="17">
        <v>0.105534419048934</v>
      </c>
      <c r="AX413" s="17"/>
      <c r="AY413" s="17">
        <v>0.15525322977787401</v>
      </c>
      <c r="AZ413" s="17">
        <v>0.146938643496623</v>
      </c>
      <c r="BA413" s="17">
        <v>9.7879123495847598E-2</v>
      </c>
      <c r="BB413" s="17"/>
      <c r="BC413" s="17">
        <v>0.14499998449812901</v>
      </c>
      <c r="BD413" s="17">
        <v>0.149643400781134</v>
      </c>
      <c r="BE413" s="17">
        <v>0.13681109439169101</v>
      </c>
      <c r="BF413" s="17"/>
      <c r="BG413" s="17">
        <v>0.12436069562624499</v>
      </c>
      <c r="BH413" s="17">
        <v>0.152447761989561</v>
      </c>
      <c r="BI413" s="17"/>
      <c r="BJ413" s="17">
        <v>0.184997269164099</v>
      </c>
      <c r="BK413" s="17">
        <v>0.13340099721637799</v>
      </c>
      <c r="BL413" s="17"/>
      <c r="BM413" s="17">
        <v>0.15905054615954001</v>
      </c>
      <c r="BN413" s="17">
        <v>0.145430111037326</v>
      </c>
      <c r="BO413" s="17">
        <v>0.17541364116845701</v>
      </c>
      <c r="BP413" s="17">
        <v>9.5319736088333898E-2</v>
      </c>
      <c r="BQ413" s="17">
        <v>0.18939255452645901</v>
      </c>
      <c r="BR413" s="17">
        <v>0.123640131726806</v>
      </c>
      <c r="BS413" s="17">
        <v>9.0083992919243794E-2</v>
      </c>
      <c r="BT413" s="17"/>
      <c r="BU413" s="17">
        <v>0.21972527183113499</v>
      </c>
      <c r="BV413" s="17">
        <v>0.248771366186534</v>
      </c>
      <c r="BW413" s="17"/>
      <c r="BX413" s="17">
        <v>0.12128536403626899</v>
      </c>
      <c r="BY413" s="17">
        <v>0.16701794012690799</v>
      </c>
      <c r="BZ413" s="17">
        <v>0.18830897252246601</v>
      </c>
      <c r="CA413" s="17">
        <v>0.20457275856003301</v>
      </c>
    </row>
    <row r="414" spans="2:79" x14ac:dyDescent="0.3">
      <c r="B414" t="s">
        <v>264</v>
      </c>
      <c r="C414" s="17">
        <v>0.17184490109786099</v>
      </c>
      <c r="D414" s="17">
        <v>0.19196515385042001</v>
      </c>
      <c r="E414" s="17">
        <v>0.15306585921499699</v>
      </c>
      <c r="F414" s="17"/>
      <c r="G414" s="17">
        <v>0.15210057930721299</v>
      </c>
      <c r="H414" s="17">
        <v>0.15416646852406701</v>
      </c>
      <c r="I414" s="17">
        <v>0.16397587120600099</v>
      </c>
      <c r="J414" s="17">
        <v>0.17235054588197299</v>
      </c>
      <c r="K414" s="17">
        <v>0.17271403155059301</v>
      </c>
      <c r="L414" s="17">
        <v>0.20467313549032301</v>
      </c>
      <c r="M414" s="17"/>
      <c r="N414" s="17">
        <v>0.15439109201811399</v>
      </c>
      <c r="O414" s="17">
        <v>0.17212461244236399</v>
      </c>
      <c r="P414" s="17">
        <v>0.213694688411805</v>
      </c>
      <c r="Q414" s="17">
        <v>0.149383932707915</v>
      </c>
      <c r="R414" s="17"/>
      <c r="S414" s="17">
        <v>0.16229445414479399</v>
      </c>
      <c r="T414" s="17">
        <v>0.19044698100268301</v>
      </c>
      <c r="U414" s="17">
        <v>0.15304132112358301</v>
      </c>
      <c r="V414" s="17">
        <v>0.19079085721022501</v>
      </c>
      <c r="W414" s="17">
        <v>0.14679044216741799</v>
      </c>
      <c r="X414" s="17">
        <v>0.17299748086536501</v>
      </c>
      <c r="Y414" s="17">
        <v>0.18776435963438101</v>
      </c>
      <c r="Z414" s="17">
        <v>0.194042253243079</v>
      </c>
      <c r="AA414" s="17">
        <v>0.14223660216489301</v>
      </c>
      <c r="AB414" s="17">
        <v>0.20223983307057999</v>
      </c>
      <c r="AC414" s="17">
        <v>0.16019861208002001</v>
      </c>
      <c r="AD414" s="17">
        <v>0.14901059276575401</v>
      </c>
      <c r="AE414" s="17"/>
      <c r="AF414" s="17">
        <v>0.13052452455257099</v>
      </c>
      <c r="AG414" s="17">
        <v>0.187900105578688</v>
      </c>
      <c r="AH414" s="17">
        <v>0.21270641213163</v>
      </c>
      <c r="AI414" s="17">
        <v>0.20006839331707299</v>
      </c>
      <c r="AJ414" s="17">
        <v>0.155992002541678</v>
      </c>
      <c r="AK414" s="17">
        <v>0.111051691104268</v>
      </c>
      <c r="AL414" s="17"/>
      <c r="AM414" s="17">
        <v>0.18045012532355501</v>
      </c>
      <c r="AN414" s="17">
        <v>0.167896532104924</v>
      </c>
      <c r="AO414" s="17">
        <v>0.16766840197628299</v>
      </c>
      <c r="AP414" s="17">
        <v>0.147920467218291</v>
      </c>
      <c r="AQ414" s="17">
        <v>0.17429760945469699</v>
      </c>
      <c r="AR414" s="17"/>
      <c r="AS414" s="17">
        <v>0.17438092199337801</v>
      </c>
      <c r="AT414" s="17">
        <v>0.111241564798987</v>
      </c>
      <c r="AU414" s="17"/>
      <c r="AV414" s="17">
        <v>0.17859493614964</v>
      </c>
      <c r="AW414" s="17">
        <v>0.15339126291649</v>
      </c>
      <c r="AX414" s="17"/>
      <c r="AY414" s="17">
        <v>0.17639182559127101</v>
      </c>
      <c r="AZ414" s="17">
        <v>0.164035473665995</v>
      </c>
      <c r="BA414" s="17">
        <v>0.20644477924191701</v>
      </c>
      <c r="BB414" s="17"/>
      <c r="BC414" s="17">
        <v>0.17302752997840101</v>
      </c>
      <c r="BD414" s="17">
        <v>0.19022420484192901</v>
      </c>
      <c r="BE414" s="17">
        <v>0.148293769625651</v>
      </c>
      <c r="BF414" s="17"/>
      <c r="BG414" s="17">
        <v>0.16891040845730401</v>
      </c>
      <c r="BH414" s="17">
        <v>0.17503750105021701</v>
      </c>
      <c r="BI414" s="17"/>
      <c r="BJ414" s="17">
        <v>0.179582164338567</v>
      </c>
      <c r="BK414" s="17">
        <v>0.16951827448426099</v>
      </c>
      <c r="BL414" s="17"/>
      <c r="BM414" s="17">
        <v>0.17985876010372301</v>
      </c>
      <c r="BN414" s="17">
        <v>0.194200026630375</v>
      </c>
      <c r="BO414" s="17">
        <v>9.5453289766867497E-2</v>
      </c>
      <c r="BP414" s="17">
        <v>0.125472208279268</v>
      </c>
      <c r="BQ414" s="17">
        <v>0.10734208267138499</v>
      </c>
      <c r="BR414" s="17">
        <v>0.19404837514385301</v>
      </c>
      <c r="BS414" s="17">
        <v>0.13354725003030099</v>
      </c>
      <c r="BT414" s="17"/>
      <c r="BU414" s="17">
        <v>0.134876604307196</v>
      </c>
      <c r="BV414" s="17">
        <v>0.14857100204875501</v>
      </c>
      <c r="BW414" s="17"/>
      <c r="BX414" s="17">
        <v>0.160021077628623</v>
      </c>
      <c r="BY414" s="17">
        <v>0.19297222148487</v>
      </c>
      <c r="BZ414" s="17">
        <v>0.159074205364542</v>
      </c>
      <c r="CA414" s="17">
        <v>0.195185778518948</v>
      </c>
    </row>
    <row r="415" spans="2:79" x14ac:dyDescent="0.3">
      <c r="B415" t="s">
        <v>265</v>
      </c>
      <c r="C415" s="17">
        <v>0.37969960966932398</v>
      </c>
      <c r="D415" s="17">
        <v>0.375663800439831</v>
      </c>
      <c r="E415" s="17">
        <v>0.38453796033443499</v>
      </c>
      <c r="F415" s="17"/>
      <c r="G415" s="17">
        <v>0.33449227034232398</v>
      </c>
      <c r="H415" s="17">
        <v>0.27595604703863502</v>
      </c>
      <c r="I415" s="17">
        <v>0.38376748699655</v>
      </c>
      <c r="J415" s="17">
        <v>0.42012825420627697</v>
      </c>
      <c r="K415" s="17">
        <v>0.43473367781224598</v>
      </c>
      <c r="L415" s="17">
        <v>0.42089414162611199</v>
      </c>
      <c r="M415" s="17"/>
      <c r="N415" s="17">
        <v>0.35392492984048601</v>
      </c>
      <c r="O415" s="17">
        <v>0.43052145807529402</v>
      </c>
      <c r="P415" s="17">
        <v>0.36814018186613201</v>
      </c>
      <c r="Q415" s="17">
        <v>0.36520267802881401</v>
      </c>
      <c r="R415" s="17"/>
      <c r="S415" s="17">
        <v>0.309835600972651</v>
      </c>
      <c r="T415" s="17">
        <v>0.405642414599788</v>
      </c>
      <c r="U415" s="17">
        <v>0.35495582488292599</v>
      </c>
      <c r="V415" s="17">
        <v>0.37518994732523397</v>
      </c>
      <c r="W415" s="17">
        <v>0.39560630686602599</v>
      </c>
      <c r="X415" s="17">
        <v>0.41178570161220301</v>
      </c>
      <c r="Y415" s="17">
        <v>0.33385868190177798</v>
      </c>
      <c r="Z415" s="17">
        <v>0.38643897615240502</v>
      </c>
      <c r="AA415" s="17">
        <v>0.34291846523585101</v>
      </c>
      <c r="AB415" s="17">
        <v>0.39856878818269098</v>
      </c>
      <c r="AC415" s="17">
        <v>0.46090300356779002</v>
      </c>
      <c r="AD415" s="17">
        <v>0.59575459130578601</v>
      </c>
      <c r="AE415" s="17"/>
      <c r="AF415" s="17">
        <v>0.323558061000015</v>
      </c>
      <c r="AG415" s="17">
        <v>0.38200524101724698</v>
      </c>
      <c r="AH415" s="17">
        <v>0.38885203832601101</v>
      </c>
      <c r="AI415" s="17">
        <v>0.41414359536397999</v>
      </c>
      <c r="AJ415" s="17">
        <v>0.42678374451768503</v>
      </c>
      <c r="AK415" s="17">
        <v>0.39235220985947999</v>
      </c>
      <c r="AL415" s="17"/>
      <c r="AM415" s="17">
        <v>0.40100705401223502</v>
      </c>
      <c r="AN415" s="17">
        <v>0.39851021952368798</v>
      </c>
      <c r="AO415" s="17">
        <v>0.37573649435697598</v>
      </c>
      <c r="AP415" s="17">
        <v>0.353893360166737</v>
      </c>
      <c r="AQ415" s="17">
        <v>0.282681071021258</v>
      </c>
      <c r="AR415" s="17"/>
      <c r="AS415" s="17">
        <v>0.39044477233184099</v>
      </c>
      <c r="AT415" s="17">
        <v>0.37611299148910599</v>
      </c>
      <c r="AU415" s="17"/>
      <c r="AV415" s="17">
        <v>0.390793050169436</v>
      </c>
      <c r="AW415" s="17">
        <v>0.34721678626539398</v>
      </c>
      <c r="AX415" s="17"/>
      <c r="AY415" s="17">
        <v>0.35551131203374498</v>
      </c>
      <c r="AZ415" s="17">
        <v>0.38930659958936797</v>
      </c>
      <c r="BA415" s="17">
        <v>0.401747410499531</v>
      </c>
      <c r="BB415" s="17"/>
      <c r="BC415" s="17">
        <v>0.39099222905295899</v>
      </c>
      <c r="BD415" s="17">
        <v>0.37685845134155799</v>
      </c>
      <c r="BE415" s="17">
        <v>0.35328648556206699</v>
      </c>
      <c r="BF415" s="17"/>
      <c r="BG415" s="17">
        <v>0.36162445342197502</v>
      </c>
      <c r="BH415" s="17">
        <v>0.38778538541831098</v>
      </c>
      <c r="BI415" s="17"/>
      <c r="BJ415" s="17">
        <v>0.34091336175416698</v>
      </c>
      <c r="BK415" s="17">
        <v>0.39118797546967898</v>
      </c>
      <c r="BL415" s="17"/>
      <c r="BM415" s="17">
        <v>0.35059072767641303</v>
      </c>
      <c r="BN415" s="17">
        <v>0.38606077939393701</v>
      </c>
      <c r="BO415" s="17">
        <v>0.41523365324062</v>
      </c>
      <c r="BP415" s="17">
        <v>0.37722107352671802</v>
      </c>
      <c r="BQ415" s="17">
        <v>0.34748530622468099</v>
      </c>
      <c r="BR415" s="17">
        <v>0.44140883995626901</v>
      </c>
      <c r="BS415" s="17">
        <v>0.35960326044603802</v>
      </c>
      <c r="BT415" s="17"/>
      <c r="BU415" s="17">
        <v>0.36858655025560999</v>
      </c>
      <c r="BV415" s="17">
        <v>0.30853326471131098</v>
      </c>
      <c r="BW415" s="17"/>
      <c r="BX415" s="17">
        <v>0.38102237912268999</v>
      </c>
      <c r="BY415" s="17">
        <v>0.343390554916363</v>
      </c>
      <c r="BZ415" s="17">
        <v>0.35821874322234998</v>
      </c>
      <c r="CA415" s="17">
        <v>0.34153595544250298</v>
      </c>
    </row>
    <row r="416" spans="2:79" x14ac:dyDescent="0.3">
      <c r="B416" t="s">
        <v>266</v>
      </c>
      <c r="C416" s="17">
        <v>0.15892771199355299</v>
      </c>
      <c r="D416" s="17">
        <v>0.14031138018220399</v>
      </c>
      <c r="E416" s="17">
        <v>0.17576083291792099</v>
      </c>
      <c r="F416" s="17"/>
      <c r="G416" s="17">
        <v>0.140054590416374</v>
      </c>
      <c r="H416" s="17">
        <v>0.14539528546033001</v>
      </c>
      <c r="I416" s="17">
        <v>0.17077789064624799</v>
      </c>
      <c r="J416" s="17">
        <v>0.19881641606397299</v>
      </c>
      <c r="K416" s="17">
        <v>0.16655693621394499</v>
      </c>
      <c r="L416" s="17">
        <v>0.13544594841968799</v>
      </c>
      <c r="M416" s="17"/>
      <c r="N416" s="17">
        <v>0.14584644821531201</v>
      </c>
      <c r="O416" s="17">
        <v>0.13357900816294799</v>
      </c>
      <c r="P416" s="17">
        <v>0.16947655398140901</v>
      </c>
      <c r="Q416" s="17">
        <v>0.19267682284556201</v>
      </c>
      <c r="R416" s="17"/>
      <c r="S416" s="17">
        <v>0.174658801332116</v>
      </c>
      <c r="T416" s="17">
        <v>0.192634961836256</v>
      </c>
      <c r="U416" s="17">
        <v>0.179844376670318</v>
      </c>
      <c r="V416" s="17">
        <v>0.15113298883611501</v>
      </c>
      <c r="W416" s="17">
        <v>0.14602843273597799</v>
      </c>
      <c r="X416" s="17">
        <v>0.10376072025390699</v>
      </c>
      <c r="Y416" s="17">
        <v>0.14998647842387999</v>
      </c>
      <c r="Z416" s="17">
        <v>0.145247562036774</v>
      </c>
      <c r="AA416" s="17">
        <v>0.19234209572909799</v>
      </c>
      <c r="AB416" s="17">
        <v>0.12524257345279699</v>
      </c>
      <c r="AC416" s="17">
        <v>0.18206166615046601</v>
      </c>
      <c r="AD416" s="17">
        <v>8.4590873424890398E-2</v>
      </c>
      <c r="AE416" s="17"/>
      <c r="AF416" s="17">
        <v>0.15869067294287201</v>
      </c>
      <c r="AG416" s="17">
        <v>0.17291726776462801</v>
      </c>
      <c r="AH416" s="17">
        <v>0.13301535488914901</v>
      </c>
      <c r="AI416" s="17">
        <v>0.157043164235531</v>
      </c>
      <c r="AJ416" s="17">
        <v>0.154773285286506</v>
      </c>
      <c r="AK416" s="17">
        <v>0.170626351831728</v>
      </c>
      <c r="AL416" s="17"/>
      <c r="AM416" s="17">
        <v>0.16482300248878101</v>
      </c>
      <c r="AN416" s="17">
        <v>0.184684312258447</v>
      </c>
      <c r="AO416" s="17">
        <v>0.16638602103901601</v>
      </c>
      <c r="AP416" s="17">
        <v>0.13417741050488799</v>
      </c>
      <c r="AQ416" s="17">
        <v>5.8535808279512803E-2</v>
      </c>
      <c r="AR416" s="17"/>
      <c r="AS416" s="17">
        <v>0.13166439333678701</v>
      </c>
      <c r="AT416" s="17">
        <v>0.27182777671291403</v>
      </c>
      <c r="AU416" s="17"/>
      <c r="AV416" s="17">
        <v>0.122506156770141</v>
      </c>
      <c r="AW416" s="17">
        <v>0.26398073471754602</v>
      </c>
      <c r="AX416" s="17"/>
      <c r="AY416" s="17">
        <v>0.174195344328265</v>
      </c>
      <c r="AZ416" s="17">
        <v>0.14917044645383901</v>
      </c>
      <c r="BA416" s="17">
        <v>0.17786316384542999</v>
      </c>
      <c r="BB416" s="17"/>
      <c r="BC416" s="17">
        <v>0.147657841681437</v>
      </c>
      <c r="BD416" s="17">
        <v>0.13855158508903501</v>
      </c>
      <c r="BE416" s="17">
        <v>0.20815604555702899</v>
      </c>
      <c r="BF416" s="17"/>
      <c r="BG416" s="17">
        <v>0.20693311717577301</v>
      </c>
      <c r="BH416" s="17">
        <v>0.14197061097685201</v>
      </c>
      <c r="BI416" s="17"/>
      <c r="BJ416" s="17">
        <v>0.116837745432801</v>
      </c>
      <c r="BK416" s="17">
        <v>0.174111604796747</v>
      </c>
      <c r="BL416" s="17"/>
      <c r="BM416" s="17">
        <v>0.16239521838946999</v>
      </c>
      <c r="BN416" s="17">
        <v>0.14310532857118499</v>
      </c>
      <c r="BO416" s="17">
        <v>0.126041558312525</v>
      </c>
      <c r="BP416" s="17">
        <v>0.221788829641686</v>
      </c>
      <c r="BQ416" s="17">
        <v>0.178284268734898</v>
      </c>
      <c r="BR416" s="17">
        <v>0.13232686674413699</v>
      </c>
      <c r="BS416" s="17">
        <v>0.22178769239186699</v>
      </c>
      <c r="BT416" s="17"/>
      <c r="BU416" s="17">
        <v>0.14655710738784999</v>
      </c>
      <c r="BV416" s="17">
        <v>8.57986355508112E-2</v>
      </c>
      <c r="BW416" s="17"/>
      <c r="BX416" s="17">
        <v>0.18388687608002199</v>
      </c>
      <c r="BY416" s="17">
        <v>0.15855624790659401</v>
      </c>
      <c r="BZ416" s="17">
        <v>0.13950457883653999</v>
      </c>
      <c r="CA416" s="17">
        <v>9.8815715382637101E-2</v>
      </c>
    </row>
    <row r="417" spans="2:79" x14ac:dyDescent="0.3">
      <c r="B417" t="s">
        <v>101</v>
      </c>
      <c r="C417" s="17">
        <v>6.5837276066096198E-2</v>
      </c>
      <c r="D417" s="17">
        <v>5.2538033539441302E-2</v>
      </c>
      <c r="E417" s="17">
        <v>7.9133588762467996E-2</v>
      </c>
      <c r="F417" s="17"/>
      <c r="G417" s="17">
        <v>6.4507423267444006E-2</v>
      </c>
      <c r="H417" s="17">
        <v>5.0247038482019897E-2</v>
      </c>
      <c r="I417" s="17">
        <v>7.0965589883897201E-2</v>
      </c>
      <c r="J417" s="17">
        <v>6.2073379727708801E-2</v>
      </c>
      <c r="K417" s="17">
        <v>8.4560627928948098E-2</v>
      </c>
      <c r="L417" s="17">
        <v>6.5678442003173507E-2</v>
      </c>
      <c r="M417" s="17"/>
      <c r="N417" s="17">
        <v>4.7481913449339698E-2</v>
      </c>
      <c r="O417" s="17">
        <v>6.2779072811658398E-2</v>
      </c>
      <c r="P417" s="17">
        <v>5.1165856772320099E-2</v>
      </c>
      <c r="Q417" s="17">
        <v>0.10184376204806</v>
      </c>
      <c r="R417" s="17"/>
      <c r="S417" s="17">
        <v>5.5892685350565803E-2</v>
      </c>
      <c r="T417" s="17">
        <v>6.4128925799901704E-2</v>
      </c>
      <c r="U417" s="17">
        <v>6.8928484576782398E-2</v>
      </c>
      <c r="V417" s="17">
        <v>6.3596232352580995E-2</v>
      </c>
      <c r="W417" s="17">
        <v>7.2915997954056497E-2</v>
      </c>
      <c r="X417" s="17">
        <v>7.8160260825788003E-2</v>
      </c>
      <c r="Y417" s="17">
        <v>7.4440889338067306E-2</v>
      </c>
      <c r="Z417" s="17">
        <v>7.6389378881704606E-2</v>
      </c>
      <c r="AA417" s="17">
        <v>6.1568424665042802E-2</v>
      </c>
      <c r="AB417" s="17">
        <v>8.6204974661822795E-2</v>
      </c>
      <c r="AC417" s="17">
        <v>4.2971684556598201E-2</v>
      </c>
      <c r="AD417" s="17">
        <v>2.01097532066958E-2</v>
      </c>
      <c r="AE417" s="17"/>
      <c r="AF417" s="17">
        <v>5.2737674106594003E-2</v>
      </c>
      <c r="AG417" s="17">
        <v>6.9402671008407496E-2</v>
      </c>
      <c r="AH417" s="17">
        <v>7.2797705968012605E-2</v>
      </c>
      <c r="AI417" s="17">
        <v>5.2142437264518601E-2</v>
      </c>
      <c r="AJ417" s="17">
        <v>9.1893808029228793E-2</v>
      </c>
      <c r="AK417" s="17">
        <v>8.4371219968834496E-2</v>
      </c>
      <c r="AL417" s="17"/>
      <c r="AM417" s="17">
        <v>7.17980051013168E-2</v>
      </c>
      <c r="AN417" s="17">
        <v>7.1941310781788295E-2</v>
      </c>
      <c r="AO417" s="17">
        <v>5.1818568657035602E-2</v>
      </c>
      <c r="AP417" s="17">
        <v>5.3974149561991501E-2</v>
      </c>
      <c r="AQ417" s="17">
        <v>6.1004331936078598E-2</v>
      </c>
      <c r="AR417" s="17"/>
      <c r="AS417" s="17">
        <v>5.2262880841064001E-2</v>
      </c>
      <c r="AT417" s="17">
        <v>6.9940836032646003E-2</v>
      </c>
      <c r="AU417" s="17"/>
      <c r="AV417" s="17">
        <v>5.92779058108154E-2</v>
      </c>
      <c r="AW417" s="17">
        <v>7.8830006863279206E-2</v>
      </c>
      <c r="AX417" s="17"/>
      <c r="AY417" s="17">
        <v>7.4633572924614699E-2</v>
      </c>
      <c r="AZ417" s="17">
        <v>5.6210399669752803E-2</v>
      </c>
      <c r="BA417" s="17">
        <v>8.8195828817158595E-2</v>
      </c>
      <c r="BB417" s="17"/>
      <c r="BC417" s="17">
        <v>7.8700590785318797E-2</v>
      </c>
      <c r="BD417" s="17">
        <v>4.9491813385960301E-2</v>
      </c>
      <c r="BE417" s="17">
        <v>4.8249151682815399E-2</v>
      </c>
      <c r="BF417" s="17"/>
      <c r="BG417" s="17">
        <v>6.9406512204876702E-2</v>
      </c>
      <c r="BH417" s="17">
        <v>5.8394548338369198E-2</v>
      </c>
      <c r="BI417" s="17"/>
      <c r="BJ417" s="17">
        <v>4.0092056694799399E-2</v>
      </c>
      <c r="BK417" s="17">
        <v>7.0557212866746405E-2</v>
      </c>
      <c r="BL417" s="17"/>
      <c r="BM417" s="17">
        <v>4.4158670564506002E-2</v>
      </c>
      <c r="BN417" s="17">
        <v>6.8046686826254199E-2</v>
      </c>
      <c r="BO417" s="17">
        <v>6.9128766791121607E-2</v>
      </c>
      <c r="BP417" s="17">
        <v>0.122186012817707</v>
      </c>
      <c r="BQ417" s="17">
        <v>0.11790564097038</v>
      </c>
      <c r="BR417" s="17">
        <v>7.2144603687568198E-2</v>
      </c>
      <c r="BS417" s="17">
        <v>0.106725818399359</v>
      </c>
      <c r="BT417" s="17"/>
      <c r="BU417" s="17">
        <v>4.3232673882054498E-2</v>
      </c>
      <c r="BV417" s="17">
        <v>5.3462324235610099E-2</v>
      </c>
      <c r="BW417" s="17"/>
      <c r="BX417" s="17">
        <v>7.2587584542029099E-2</v>
      </c>
      <c r="BY417" s="17">
        <v>4.13893990062488E-2</v>
      </c>
      <c r="BZ417" s="17">
        <v>4.3034890535171302E-2</v>
      </c>
      <c r="CA417" s="17">
        <v>5.2063267998384802E-2</v>
      </c>
    </row>
    <row r="418" spans="2:79" x14ac:dyDescent="0.3">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c r="CA418" s="17"/>
    </row>
    <row r="419" spans="2:79" x14ac:dyDescent="0.3">
      <c r="B419" s="6" t="s">
        <v>275</v>
      </c>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c r="CA419" s="17"/>
    </row>
    <row r="420" spans="2:79" x14ac:dyDescent="0.3">
      <c r="B420" s="24" t="s">
        <v>98</v>
      </c>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c r="CA420" s="17"/>
    </row>
    <row r="421" spans="2:79" x14ac:dyDescent="0.3">
      <c r="B421" t="s">
        <v>262</v>
      </c>
      <c r="C421" s="17">
        <v>8.0211829734952306E-2</v>
      </c>
      <c r="D421" s="17">
        <v>0.100799432382424</v>
      </c>
      <c r="E421" s="17">
        <v>6.05256784450535E-2</v>
      </c>
      <c r="F421" s="17"/>
      <c r="G421" s="17">
        <v>0.12126834394852699</v>
      </c>
      <c r="H421" s="17">
        <v>0.18089356991715499</v>
      </c>
      <c r="I421" s="17">
        <v>7.2697453332781006E-2</v>
      </c>
      <c r="J421" s="17">
        <v>3.9565913959225402E-2</v>
      </c>
      <c r="K421" s="17">
        <v>3.04274443151227E-2</v>
      </c>
      <c r="L421" s="17">
        <v>4.3703615324493801E-2</v>
      </c>
      <c r="M421" s="17"/>
      <c r="N421" s="17">
        <v>0.113749126899456</v>
      </c>
      <c r="O421" s="17">
        <v>7.1248458417367294E-2</v>
      </c>
      <c r="P421" s="17">
        <v>7.5948791591775797E-2</v>
      </c>
      <c r="Q421" s="17">
        <v>5.7454890643069897E-2</v>
      </c>
      <c r="R421" s="17"/>
      <c r="S421" s="17">
        <v>0.13887717914791101</v>
      </c>
      <c r="T421" s="17">
        <v>5.4601524734381797E-2</v>
      </c>
      <c r="U421" s="17">
        <v>5.4717004815282903E-2</v>
      </c>
      <c r="V421" s="17">
        <v>8.5775066682031401E-2</v>
      </c>
      <c r="W421" s="17">
        <v>0.113222693111699</v>
      </c>
      <c r="X421" s="17">
        <v>7.5086489386716193E-2</v>
      </c>
      <c r="Y421" s="17">
        <v>5.1935586740998602E-2</v>
      </c>
      <c r="Z421" s="17">
        <v>9.6972920369132506E-2</v>
      </c>
      <c r="AA421" s="17">
        <v>9.5783993754775906E-2</v>
      </c>
      <c r="AB421" s="17">
        <v>6.6147881755540705E-2</v>
      </c>
      <c r="AC421" s="17">
        <v>3.38013238145023E-2</v>
      </c>
      <c r="AD421" s="17">
        <v>2.3113749422187899E-2</v>
      </c>
      <c r="AE421" s="17"/>
      <c r="AF421" s="17">
        <v>0.17241078819611799</v>
      </c>
      <c r="AG421" s="17">
        <v>5.3340512658423503E-2</v>
      </c>
      <c r="AH421" s="17">
        <v>5.9442461392620098E-2</v>
      </c>
      <c r="AI421" s="17">
        <v>4.2611278798266601E-2</v>
      </c>
      <c r="AJ421" s="17">
        <v>4.2387163011853003E-2</v>
      </c>
      <c r="AK421" s="17">
        <v>5.5138254114808098E-2</v>
      </c>
      <c r="AL421" s="17"/>
      <c r="AM421" s="17">
        <v>4.22152366163423E-2</v>
      </c>
      <c r="AN421" s="17">
        <v>5.4097904731028101E-2</v>
      </c>
      <c r="AO421" s="17">
        <v>0.10667335751449</v>
      </c>
      <c r="AP421" s="17">
        <v>0.13403868041227901</v>
      </c>
      <c r="AQ421" s="17">
        <v>0.27156266416788399</v>
      </c>
      <c r="AR421" s="17"/>
      <c r="AS421" s="17">
        <v>9.1343847051828103E-2</v>
      </c>
      <c r="AT421" s="17">
        <v>6.3087246243489395E-2</v>
      </c>
      <c r="AU421" s="17"/>
      <c r="AV421" s="17">
        <v>9.1459089501687102E-2</v>
      </c>
      <c r="AW421" s="17">
        <v>3.9044188999710697E-2</v>
      </c>
      <c r="AX421" s="17"/>
      <c r="AY421" s="17">
        <v>9.2434099666196604E-2</v>
      </c>
      <c r="AZ421" s="17">
        <v>8.4257084065013699E-2</v>
      </c>
      <c r="BA421" s="17">
        <v>2.1489259166523601E-2</v>
      </c>
      <c r="BB421" s="17"/>
      <c r="BC421" s="17">
        <v>6.60366422641913E-2</v>
      </c>
      <c r="BD421" s="17">
        <v>0.101522208754946</v>
      </c>
      <c r="BE421" s="17">
        <v>9.8675780614698103E-2</v>
      </c>
      <c r="BF421" s="17"/>
      <c r="BG421" s="17">
        <v>5.6140021584109599E-2</v>
      </c>
      <c r="BH421" s="17">
        <v>8.9527099111615605E-2</v>
      </c>
      <c r="BI421" s="17"/>
      <c r="BJ421" s="17">
        <v>0.138268863041936</v>
      </c>
      <c r="BK421" s="17">
        <v>6.3532610922055394E-2</v>
      </c>
      <c r="BL421" s="17"/>
      <c r="BM421" s="17">
        <v>0.10081209532827801</v>
      </c>
      <c r="BN421" s="17">
        <v>8.7555614729845105E-2</v>
      </c>
      <c r="BO421" s="17">
        <v>0.10736117840513799</v>
      </c>
      <c r="BP421" s="17">
        <v>6.2898874297710294E-2</v>
      </c>
      <c r="BQ421" s="17">
        <v>0.10276297230961499</v>
      </c>
      <c r="BR421" s="17">
        <v>3.7498672134524298E-2</v>
      </c>
      <c r="BS421" s="17">
        <v>3.8145421515402803E-2</v>
      </c>
      <c r="BT421" s="17"/>
      <c r="BU421" s="17">
        <v>0.150917213317039</v>
      </c>
      <c r="BV421" s="17">
        <v>0.17056812208101299</v>
      </c>
      <c r="BW421" s="17"/>
      <c r="BX421" s="17">
        <v>8.0443724713706699E-2</v>
      </c>
      <c r="BY421" s="17">
        <v>9.1103192982186998E-2</v>
      </c>
      <c r="BZ421" s="17">
        <v>0.12943508782204999</v>
      </c>
      <c r="CA421" s="17">
        <v>0.119512818879906</v>
      </c>
    </row>
    <row r="422" spans="2:79" x14ac:dyDescent="0.3">
      <c r="B422" t="s">
        <v>263</v>
      </c>
      <c r="C422" s="17">
        <v>0.21466341191461599</v>
      </c>
      <c r="D422" s="17">
        <v>0.20738766268891901</v>
      </c>
      <c r="E422" s="17">
        <v>0.22186626570076401</v>
      </c>
      <c r="F422" s="17"/>
      <c r="G422" s="17">
        <v>0.28304687798269101</v>
      </c>
      <c r="H422" s="17">
        <v>0.28551394149434101</v>
      </c>
      <c r="I422" s="17">
        <v>0.20179714245400099</v>
      </c>
      <c r="J422" s="17">
        <v>0.16324291902342</v>
      </c>
      <c r="K422" s="17">
        <v>0.159886297129475</v>
      </c>
      <c r="L422" s="17">
        <v>0.20059690731350799</v>
      </c>
      <c r="M422" s="17"/>
      <c r="N422" s="17">
        <v>0.27126925398436702</v>
      </c>
      <c r="O422" s="17">
        <v>0.21863854951894701</v>
      </c>
      <c r="P422" s="17">
        <v>0.19027435003655499</v>
      </c>
      <c r="Q422" s="17">
        <v>0.16871221304297601</v>
      </c>
      <c r="R422" s="17"/>
      <c r="S422" s="17">
        <v>0.221600740892586</v>
      </c>
      <c r="T422" s="17">
        <v>0.19696314095731099</v>
      </c>
      <c r="U422" s="17">
        <v>0.22237494404122199</v>
      </c>
      <c r="V422" s="17">
        <v>0.18116362120083901</v>
      </c>
      <c r="W422" s="17">
        <v>0.19823912970044599</v>
      </c>
      <c r="X422" s="17">
        <v>0.184052062731271</v>
      </c>
      <c r="Y422" s="17">
        <v>0.27794273387261997</v>
      </c>
      <c r="Z422" s="17">
        <v>0.14827520581647899</v>
      </c>
      <c r="AA422" s="17">
        <v>0.23957103648900099</v>
      </c>
      <c r="AB422" s="17">
        <v>0.19506959468795801</v>
      </c>
      <c r="AC422" s="17">
        <v>0.217610265361255</v>
      </c>
      <c r="AD422" s="17">
        <v>0.35158347830335901</v>
      </c>
      <c r="AE422" s="17"/>
      <c r="AF422" s="17">
        <v>0.23565368039134599</v>
      </c>
      <c r="AG422" s="17">
        <v>0.19518271851628499</v>
      </c>
      <c r="AH422" s="17">
        <v>0.21483277321240399</v>
      </c>
      <c r="AI422" s="17">
        <v>0.21374596566498699</v>
      </c>
      <c r="AJ422" s="17">
        <v>0.202285378475376</v>
      </c>
      <c r="AK422" s="17">
        <v>0.24843927495543899</v>
      </c>
      <c r="AL422" s="17"/>
      <c r="AM422" s="17">
        <v>0.180611493546604</v>
      </c>
      <c r="AN422" s="17">
        <v>0.175166891703609</v>
      </c>
      <c r="AO422" s="17">
        <v>0.23450109872053099</v>
      </c>
      <c r="AP422" s="17">
        <v>0.30256036121886698</v>
      </c>
      <c r="AQ422" s="17">
        <v>0.212656688301958</v>
      </c>
      <c r="AR422" s="17"/>
      <c r="AS422" s="17">
        <v>0.24159622666140201</v>
      </c>
      <c r="AT422" s="17">
        <v>0.15604609865768601</v>
      </c>
      <c r="AU422" s="17"/>
      <c r="AV422" s="17">
        <v>0.242126276730044</v>
      </c>
      <c r="AW422" s="17">
        <v>0.16814376016134899</v>
      </c>
      <c r="AX422" s="17"/>
      <c r="AY422" s="17">
        <v>0.208020490396535</v>
      </c>
      <c r="AZ422" s="17">
        <v>0.23024244863134999</v>
      </c>
      <c r="BA422" s="17">
        <v>0.12383269320067999</v>
      </c>
      <c r="BB422" s="17"/>
      <c r="BC422" s="17">
        <v>0.21229106377860199</v>
      </c>
      <c r="BD422" s="17">
        <v>0.222347335013063</v>
      </c>
      <c r="BE422" s="17">
        <v>0.21296545459295699</v>
      </c>
      <c r="BF422" s="17"/>
      <c r="BG422" s="17">
        <v>0.21077581273992599</v>
      </c>
      <c r="BH422" s="17">
        <v>0.217904491416648</v>
      </c>
      <c r="BI422" s="17"/>
      <c r="BJ422" s="17">
        <v>0.29816697194960501</v>
      </c>
      <c r="BK422" s="17">
        <v>0.19008350770030299</v>
      </c>
      <c r="BL422" s="17"/>
      <c r="BM422" s="17">
        <v>0.23654733036953099</v>
      </c>
      <c r="BN422" s="17">
        <v>0.21644974120347499</v>
      </c>
      <c r="BO422" s="17">
        <v>0.22955079076123999</v>
      </c>
      <c r="BP422" s="17">
        <v>0.15986236543322599</v>
      </c>
      <c r="BQ422" s="17">
        <v>0.246470444058803</v>
      </c>
      <c r="BR422" s="17">
        <v>0.187107026510795</v>
      </c>
      <c r="BS422" s="17">
        <v>0.15943453317350401</v>
      </c>
      <c r="BT422" s="17"/>
      <c r="BU422" s="17">
        <v>0.24486064381648101</v>
      </c>
      <c r="BV422" s="17">
        <v>0.25714257062579299</v>
      </c>
      <c r="BW422" s="17"/>
      <c r="BX422" s="17">
        <v>0.12834638194711101</v>
      </c>
      <c r="BY422" s="17">
        <v>0.24397248086765599</v>
      </c>
      <c r="BZ422" s="17">
        <v>0.25627042614932899</v>
      </c>
      <c r="CA422" s="17">
        <v>0.26901777292571799</v>
      </c>
    </row>
    <row r="423" spans="2:79" x14ac:dyDescent="0.3">
      <c r="B423" t="s">
        <v>264</v>
      </c>
      <c r="C423" s="17">
        <v>0.22775905607357999</v>
      </c>
      <c r="D423" s="17">
        <v>0.277901608142608</v>
      </c>
      <c r="E423" s="17">
        <v>0.179971596795302</v>
      </c>
      <c r="F423" s="17"/>
      <c r="G423" s="17">
        <v>0.13872525523641299</v>
      </c>
      <c r="H423" s="17">
        <v>0.15228783349886299</v>
      </c>
      <c r="I423" s="17">
        <v>0.21531148394137101</v>
      </c>
      <c r="J423" s="17">
        <v>0.230591507982116</v>
      </c>
      <c r="K423" s="17">
        <v>0.27851350992787799</v>
      </c>
      <c r="L423" s="17">
        <v>0.32179424325919398</v>
      </c>
      <c r="M423" s="17"/>
      <c r="N423" s="17">
        <v>0.24042111577231301</v>
      </c>
      <c r="O423" s="17">
        <v>0.20227164687597199</v>
      </c>
      <c r="P423" s="17">
        <v>0.26268929157600501</v>
      </c>
      <c r="Q423" s="17">
        <v>0.20909144735575699</v>
      </c>
      <c r="R423" s="17"/>
      <c r="S423" s="17">
        <v>0.20952922830668899</v>
      </c>
      <c r="T423" s="17">
        <v>0.25191989739967702</v>
      </c>
      <c r="U423" s="17">
        <v>0.24385944390213901</v>
      </c>
      <c r="V423" s="17">
        <v>0.27229838920044802</v>
      </c>
      <c r="W423" s="17">
        <v>0.20714818798092699</v>
      </c>
      <c r="X423" s="17">
        <v>0.210330552229884</v>
      </c>
      <c r="Y423" s="17">
        <v>0.20625033529186201</v>
      </c>
      <c r="Z423" s="17">
        <v>0.239219935848766</v>
      </c>
      <c r="AA423" s="17">
        <v>0.23001516798218899</v>
      </c>
      <c r="AB423" s="17">
        <v>0.23861160469150899</v>
      </c>
      <c r="AC423" s="17">
        <v>0.18173890709447199</v>
      </c>
      <c r="AD423" s="17">
        <v>0.210334143988026</v>
      </c>
      <c r="AE423" s="17"/>
      <c r="AF423" s="17">
        <v>0.183520542684495</v>
      </c>
      <c r="AG423" s="17">
        <v>0.244392368163314</v>
      </c>
      <c r="AH423" s="17">
        <v>0.23794215603341601</v>
      </c>
      <c r="AI423" s="17">
        <v>0.236895722736576</v>
      </c>
      <c r="AJ423" s="17">
        <v>0.24828004952001301</v>
      </c>
      <c r="AK423" s="17">
        <v>0.24803667204882099</v>
      </c>
      <c r="AL423" s="17"/>
      <c r="AM423" s="17">
        <v>0.247051344408354</v>
      </c>
      <c r="AN423" s="17">
        <v>0.233544302190374</v>
      </c>
      <c r="AO423" s="17">
        <v>0.222523264105952</v>
      </c>
      <c r="AP423" s="17">
        <v>0.14450656714492</v>
      </c>
      <c r="AQ423" s="17">
        <v>0.22031588884286901</v>
      </c>
      <c r="AR423" s="17"/>
      <c r="AS423" s="17">
        <v>0.22943003160404801</v>
      </c>
      <c r="AT423" s="17">
        <v>0.23466216276475901</v>
      </c>
      <c r="AU423" s="17"/>
      <c r="AV423" s="17">
        <v>0.249927201925388</v>
      </c>
      <c r="AW423" s="17">
        <v>0.169314693525697</v>
      </c>
      <c r="AX423" s="17"/>
      <c r="AY423" s="17">
        <v>0.195324007110834</v>
      </c>
      <c r="AZ423" s="17">
        <v>0.228071702451279</v>
      </c>
      <c r="BA423" s="17">
        <v>0.32035946150799099</v>
      </c>
      <c r="BB423" s="17"/>
      <c r="BC423" s="17">
        <v>0.22745277783786</v>
      </c>
      <c r="BD423" s="17">
        <v>0.24009635543625499</v>
      </c>
      <c r="BE423" s="17">
        <v>0.21625543320858301</v>
      </c>
      <c r="BF423" s="17"/>
      <c r="BG423" s="17">
        <v>0.212816118974887</v>
      </c>
      <c r="BH423" s="17">
        <v>0.23444157073820601</v>
      </c>
      <c r="BI423" s="17"/>
      <c r="BJ423" s="17">
        <v>0.191157623042572</v>
      </c>
      <c r="BK423" s="17">
        <v>0.23758699682801901</v>
      </c>
      <c r="BL423" s="17"/>
      <c r="BM423" s="17">
        <v>0.21829339397173</v>
      </c>
      <c r="BN423" s="17">
        <v>0.185346963619995</v>
      </c>
      <c r="BO423" s="17">
        <v>0.16932661508251401</v>
      </c>
      <c r="BP423" s="17">
        <v>0.17740233468243199</v>
      </c>
      <c r="BQ423" s="17">
        <v>9.57218380227388E-2</v>
      </c>
      <c r="BR423" s="17">
        <v>0.34400244514988898</v>
      </c>
      <c r="BS423" s="17">
        <v>0.189268627389859</v>
      </c>
      <c r="BT423" s="17"/>
      <c r="BU423" s="17">
        <v>0.12322682566708</v>
      </c>
      <c r="BV423" s="17">
        <v>0.17983689324920399</v>
      </c>
      <c r="BW423" s="17"/>
      <c r="BX423" s="17">
        <v>0.178722018636682</v>
      </c>
      <c r="BY423" s="17">
        <v>0.240806807158706</v>
      </c>
      <c r="BZ423" s="17">
        <v>0.20702464987841801</v>
      </c>
      <c r="CA423" s="17">
        <v>0.25516823853477799</v>
      </c>
    </row>
    <row r="424" spans="2:79" x14ac:dyDescent="0.3">
      <c r="B424" t="s">
        <v>265</v>
      </c>
      <c r="C424" s="17">
        <v>0.31570303513542802</v>
      </c>
      <c r="D424" s="17">
        <v>0.29689586919354499</v>
      </c>
      <c r="E424" s="17">
        <v>0.33252630291227903</v>
      </c>
      <c r="F424" s="17"/>
      <c r="G424" s="17">
        <v>0.29058242516735</v>
      </c>
      <c r="H424" s="17">
        <v>0.204336209751562</v>
      </c>
      <c r="I424" s="17">
        <v>0.33561062693361299</v>
      </c>
      <c r="J424" s="17">
        <v>0.39236122851385602</v>
      </c>
      <c r="K424" s="17">
        <v>0.37015111454618299</v>
      </c>
      <c r="L424" s="17">
        <v>0.30799637702622901</v>
      </c>
      <c r="M424" s="17"/>
      <c r="N424" s="17">
        <v>0.27106162457472999</v>
      </c>
      <c r="O424" s="17">
        <v>0.33769148416608802</v>
      </c>
      <c r="P424" s="17">
        <v>0.30343498255967399</v>
      </c>
      <c r="Q424" s="17">
        <v>0.35357579216158103</v>
      </c>
      <c r="R424" s="17"/>
      <c r="S424" s="17">
        <v>0.29163940607305899</v>
      </c>
      <c r="T424" s="17">
        <v>0.351289486833611</v>
      </c>
      <c r="U424" s="17">
        <v>0.31833506768414099</v>
      </c>
      <c r="V424" s="17">
        <v>0.27650624191263501</v>
      </c>
      <c r="W424" s="17">
        <v>0.33704041708535298</v>
      </c>
      <c r="X424" s="17">
        <v>0.32718286717221801</v>
      </c>
      <c r="Y424" s="17">
        <v>0.30999721532872399</v>
      </c>
      <c r="Z424" s="17">
        <v>0.36252032423764402</v>
      </c>
      <c r="AA424" s="17">
        <v>0.28437543263166198</v>
      </c>
      <c r="AB424" s="17">
        <v>0.33455189120183598</v>
      </c>
      <c r="AC424" s="17">
        <v>0.35234572857396002</v>
      </c>
      <c r="AD424" s="17">
        <v>0.24975688581630201</v>
      </c>
      <c r="AE424" s="17"/>
      <c r="AF424" s="17">
        <v>0.26559585869633501</v>
      </c>
      <c r="AG424" s="17">
        <v>0.34888150309157701</v>
      </c>
      <c r="AH424" s="17">
        <v>0.29322541382870798</v>
      </c>
      <c r="AI424" s="17">
        <v>0.35406785896228898</v>
      </c>
      <c r="AJ424" s="17">
        <v>0.32446551991633998</v>
      </c>
      <c r="AK424" s="17">
        <v>0.27697149860692599</v>
      </c>
      <c r="AL424" s="17"/>
      <c r="AM424" s="17">
        <v>0.34345681321300597</v>
      </c>
      <c r="AN424" s="17">
        <v>0.358143000484128</v>
      </c>
      <c r="AO424" s="17">
        <v>0.29830301903568901</v>
      </c>
      <c r="AP424" s="17">
        <v>0.27811127395750701</v>
      </c>
      <c r="AQ424" s="17">
        <v>0.174047357443846</v>
      </c>
      <c r="AR424" s="17"/>
      <c r="AS424" s="17">
        <v>0.310022701418466</v>
      </c>
      <c r="AT424" s="17">
        <v>0.34000067000674999</v>
      </c>
      <c r="AU424" s="17"/>
      <c r="AV424" s="17">
        <v>0.29627147025465</v>
      </c>
      <c r="AW424" s="17">
        <v>0.36320305256584801</v>
      </c>
      <c r="AX424" s="17"/>
      <c r="AY424" s="17">
        <v>0.29635597636516697</v>
      </c>
      <c r="AZ424" s="17">
        <v>0.31759329910730999</v>
      </c>
      <c r="BA424" s="17">
        <v>0.37276876931356601</v>
      </c>
      <c r="BB424" s="17"/>
      <c r="BC424" s="17">
        <v>0.31737593397202801</v>
      </c>
      <c r="BD424" s="17">
        <v>0.32296655153491399</v>
      </c>
      <c r="BE424" s="17">
        <v>0.30493147702655199</v>
      </c>
      <c r="BF424" s="17"/>
      <c r="BG424" s="17">
        <v>0.331358787014359</v>
      </c>
      <c r="BH424" s="17">
        <v>0.31216511724142398</v>
      </c>
      <c r="BI424" s="17"/>
      <c r="BJ424" s="17">
        <v>0.25524642881937198</v>
      </c>
      <c r="BK424" s="17">
        <v>0.33796014007193198</v>
      </c>
      <c r="BL424" s="17"/>
      <c r="BM424" s="17">
        <v>0.30324070827185001</v>
      </c>
      <c r="BN424" s="17">
        <v>0.33761125407121301</v>
      </c>
      <c r="BO424" s="17">
        <v>0.32670999481359297</v>
      </c>
      <c r="BP424" s="17">
        <v>0.31585350173938298</v>
      </c>
      <c r="BQ424" s="17">
        <v>0.31261082500815301</v>
      </c>
      <c r="BR424" s="17">
        <v>0.30074210014873498</v>
      </c>
      <c r="BS424" s="17">
        <v>0.38965627974205702</v>
      </c>
      <c r="BT424" s="17"/>
      <c r="BU424" s="17">
        <v>0.34177189743458902</v>
      </c>
      <c r="BV424" s="17">
        <v>0.26853838609700698</v>
      </c>
      <c r="BW424" s="17"/>
      <c r="BX424" s="17">
        <v>0.429802080642949</v>
      </c>
      <c r="BY424" s="17">
        <v>0.29647350478995599</v>
      </c>
      <c r="BZ424" s="17">
        <v>0.28045342118591199</v>
      </c>
      <c r="CA424" s="17">
        <v>0.25099068056798801</v>
      </c>
    </row>
    <row r="425" spans="2:79" x14ac:dyDescent="0.3">
      <c r="B425" t="s">
        <v>266</v>
      </c>
      <c r="C425" s="17">
        <v>8.4717782723655599E-2</v>
      </c>
      <c r="D425" s="17">
        <v>6.1359074041089902E-2</v>
      </c>
      <c r="E425" s="17">
        <v>0.10791908475520499</v>
      </c>
      <c r="F425" s="17"/>
      <c r="G425" s="17">
        <v>0.10790210192060699</v>
      </c>
      <c r="H425" s="17">
        <v>0.111895021404593</v>
      </c>
      <c r="I425" s="17">
        <v>9.2273790510153594E-2</v>
      </c>
      <c r="J425" s="17">
        <v>8.7885251386062999E-2</v>
      </c>
      <c r="K425" s="17">
        <v>7.1303095228687705E-2</v>
      </c>
      <c r="L425" s="17">
        <v>4.7607888767554701E-2</v>
      </c>
      <c r="M425" s="17"/>
      <c r="N425" s="17">
        <v>5.8881241614779901E-2</v>
      </c>
      <c r="O425" s="17">
        <v>8.5968049317141707E-2</v>
      </c>
      <c r="P425" s="17">
        <v>0.106760900425863</v>
      </c>
      <c r="Q425" s="17">
        <v>9.4309220764791493E-2</v>
      </c>
      <c r="R425" s="17"/>
      <c r="S425" s="17">
        <v>7.1127990723189705E-2</v>
      </c>
      <c r="T425" s="17">
        <v>8.4680891100291297E-2</v>
      </c>
      <c r="U425" s="17">
        <v>6.3335708892912998E-2</v>
      </c>
      <c r="V425" s="17">
        <v>0.100091688241469</v>
      </c>
      <c r="W425" s="17">
        <v>9.6236041077756795E-2</v>
      </c>
      <c r="X425" s="17">
        <v>0.109556684132666</v>
      </c>
      <c r="Y425" s="17">
        <v>7.9317202007829296E-2</v>
      </c>
      <c r="Z425" s="17">
        <v>7.6371929744714698E-2</v>
      </c>
      <c r="AA425" s="17">
        <v>8.4251794495179097E-2</v>
      </c>
      <c r="AB425" s="17">
        <v>7.2823520378682699E-2</v>
      </c>
      <c r="AC425" s="17">
        <v>0.120280150989446</v>
      </c>
      <c r="AD425" s="17">
        <v>6.0875902565109503E-2</v>
      </c>
      <c r="AE425" s="17"/>
      <c r="AF425" s="17">
        <v>9.0278661884618305E-2</v>
      </c>
      <c r="AG425" s="17">
        <v>7.50405754483911E-2</v>
      </c>
      <c r="AH425" s="17">
        <v>0.108546104821561</v>
      </c>
      <c r="AI425" s="17">
        <v>8.0353171079660501E-2</v>
      </c>
      <c r="AJ425" s="17">
        <v>7.6503264592393594E-2</v>
      </c>
      <c r="AK425" s="17">
        <v>8.0303466867812701E-2</v>
      </c>
      <c r="AL425" s="17"/>
      <c r="AM425" s="17">
        <v>8.2919819048841201E-2</v>
      </c>
      <c r="AN425" s="17">
        <v>9.2999671378817594E-2</v>
      </c>
      <c r="AO425" s="17">
        <v>8.96249529500176E-2</v>
      </c>
      <c r="AP425" s="17">
        <v>8.6434782418561507E-2</v>
      </c>
      <c r="AQ425" s="17">
        <v>6.0413069307364099E-2</v>
      </c>
      <c r="AR425" s="17"/>
      <c r="AS425" s="17">
        <v>7.0325390148758604E-2</v>
      </c>
      <c r="AT425" s="17">
        <v>0.12392147879606701</v>
      </c>
      <c r="AU425" s="17"/>
      <c r="AV425" s="17">
        <v>5.3789600772417401E-2</v>
      </c>
      <c r="AW425" s="17">
        <v>0.16470350408894899</v>
      </c>
      <c r="AX425" s="17"/>
      <c r="AY425" s="17">
        <v>0.117396915039194</v>
      </c>
      <c r="AZ425" s="17">
        <v>7.4475218011529995E-2</v>
      </c>
      <c r="BA425" s="17">
        <v>5.7020168723794201E-2</v>
      </c>
      <c r="BB425" s="17"/>
      <c r="BC425" s="17">
        <v>8.14941535036241E-2</v>
      </c>
      <c r="BD425" s="17">
        <v>7.2158271031999593E-2</v>
      </c>
      <c r="BE425" s="17">
        <v>0.106684284231422</v>
      </c>
      <c r="BF425" s="17"/>
      <c r="BG425" s="17">
        <v>0.101018835375913</v>
      </c>
      <c r="BH425" s="17">
        <v>7.8287452307131106E-2</v>
      </c>
      <c r="BI425" s="17"/>
      <c r="BJ425" s="17">
        <v>6.1900806982362798E-2</v>
      </c>
      <c r="BK425" s="17">
        <v>8.9599563220146797E-2</v>
      </c>
      <c r="BL425" s="17"/>
      <c r="BM425" s="17">
        <v>8.8335630425638301E-2</v>
      </c>
      <c r="BN425" s="17">
        <v>8.6413324747592904E-2</v>
      </c>
      <c r="BO425" s="17">
        <v>7.8110153930094406E-2</v>
      </c>
      <c r="BP425" s="17">
        <v>0.174120032548818</v>
      </c>
      <c r="BQ425" s="17">
        <v>0.136913490437748</v>
      </c>
      <c r="BR425" s="17">
        <v>4.7557559006168398E-2</v>
      </c>
      <c r="BS425" s="17">
        <v>7.9902358440049198E-2</v>
      </c>
      <c r="BT425" s="17"/>
      <c r="BU425" s="17">
        <v>9.6104219511178604E-2</v>
      </c>
      <c r="BV425" s="17">
        <v>8.8158052462927197E-2</v>
      </c>
      <c r="BW425" s="17"/>
      <c r="BX425" s="17">
        <v>9.7810747034491996E-2</v>
      </c>
      <c r="BY425" s="17">
        <v>8.2634298418629307E-2</v>
      </c>
      <c r="BZ425" s="17">
        <v>7.6433503598214603E-2</v>
      </c>
      <c r="CA425" s="17">
        <v>5.6132607301374003E-2</v>
      </c>
    </row>
    <row r="426" spans="2:79" x14ac:dyDescent="0.3">
      <c r="B426" t="s">
        <v>101</v>
      </c>
      <c r="C426" s="17">
        <v>7.69448844177682E-2</v>
      </c>
      <c r="D426" s="17">
        <v>5.5656353551414801E-2</v>
      </c>
      <c r="E426" s="17">
        <v>9.7191071391396405E-2</v>
      </c>
      <c r="F426" s="17"/>
      <c r="G426" s="17">
        <v>5.8474995744411701E-2</v>
      </c>
      <c r="H426" s="17">
        <v>6.5073423933485294E-2</v>
      </c>
      <c r="I426" s="17">
        <v>8.2309502828080999E-2</v>
      </c>
      <c r="J426" s="17">
        <v>8.6353179135319896E-2</v>
      </c>
      <c r="K426" s="17">
        <v>8.9718538852653407E-2</v>
      </c>
      <c r="L426" s="17">
        <v>7.8300968309020502E-2</v>
      </c>
      <c r="M426" s="17"/>
      <c r="N426" s="17">
        <v>4.4617637154354399E-2</v>
      </c>
      <c r="O426" s="17">
        <v>8.41818117044838E-2</v>
      </c>
      <c r="P426" s="17">
        <v>6.0891683810127099E-2</v>
      </c>
      <c r="Q426" s="17">
        <v>0.116856436031824</v>
      </c>
      <c r="R426" s="17"/>
      <c r="S426" s="17">
        <v>6.72254548565661E-2</v>
      </c>
      <c r="T426" s="17">
        <v>6.0545058974727603E-2</v>
      </c>
      <c r="U426" s="17">
        <v>9.7377830664302001E-2</v>
      </c>
      <c r="V426" s="17">
        <v>8.4164992762578494E-2</v>
      </c>
      <c r="W426" s="17">
        <v>4.81135310438182E-2</v>
      </c>
      <c r="X426" s="17">
        <v>9.3791344347243302E-2</v>
      </c>
      <c r="Y426" s="17">
        <v>7.4556926757966102E-2</v>
      </c>
      <c r="Z426" s="17">
        <v>7.6639683983263998E-2</v>
      </c>
      <c r="AA426" s="17">
        <v>6.6002574647193099E-2</v>
      </c>
      <c r="AB426" s="17">
        <v>9.2795507284473694E-2</v>
      </c>
      <c r="AC426" s="17">
        <v>9.42236241663649E-2</v>
      </c>
      <c r="AD426" s="17">
        <v>0.10433583990501601</v>
      </c>
      <c r="AE426" s="17"/>
      <c r="AF426" s="17">
        <v>5.25404681470878E-2</v>
      </c>
      <c r="AG426" s="17">
        <v>8.3162322122009205E-2</v>
      </c>
      <c r="AH426" s="17">
        <v>8.60110907112904E-2</v>
      </c>
      <c r="AI426" s="17">
        <v>7.2326002758219807E-2</v>
      </c>
      <c r="AJ426" s="17">
        <v>0.106078624484024</v>
      </c>
      <c r="AK426" s="17">
        <v>9.1110833406192304E-2</v>
      </c>
      <c r="AL426" s="17"/>
      <c r="AM426" s="17">
        <v>0.10374529316685099</v>
      </c>
      <c r="AN426" s="17">
        <v>8.6048229512043398E-2</v>
      </c>
      <c r="AO426" s="17">
        <v>4.8374307673321001E-2</v>
      </c>
      <c r="AP426" s="17">
        <v>5.4348334847865401E-2</v>
      </c>
      <c r="AQ426" s="17">
        <v>6.1004331936078598E-2</v>
      </c>
      <c r="AR426" s="17"/>
      <c r="AS426" s="17">
        <v>5.7281803115497298E-2</v>
      </c>
      <c r="AT426" s="17">
        <v>8.22823435312489E-2</v>
      </c>
      <c r="AU426" s="17"/>
      <c r="AV426" s="17">
        <v>6.6426360815813698E-2</v>
      </c>
      <c r="AW426" s="17">
        <v>9.5590800658446107E-2</v>
      </c>
      <c r="AX426" s="17"/>
      <c r="AY426" s="17">
        <v>9.0468511422073003E-2</v>
      </c>
      <c r="AZ426" s="17">
        <v>6.5360247733517104E-2</v>
      </c>
      <c r="BA426" s="17">
        <v>0.104529648087445</v>
      </c>
      <c r="BB426" s="17"/>
      <c r="BC426" s="17">
        <v>9.5349428643695194E-2</v>
      </c>
      <c r="BD426" s="17">
        <v>4.09092782288231E-2</v>
      </c>
      <c r="BE426" s="17">
        <v>6.0487570325787499E-2</v>
      </c>
      <c r="BF426" s="17"/>
      <c r="BG426" s="17">
        <v>8.7890424310804793E-2</v>
      </c>
      <c r="BH426" s="17">
        <v>6.7674269184974198E-2</v>
      </c>
      <c r="BI426" s="17"/>
      <c r="BJ426" s="17">
        <v>5.5259306164152103E-2</v>
      </c>
      <c r="BK426" s="17">
        <v>8.12371812575442E-2</v>
      </c>
      <c r="BL426" s="17"/>
      <c r="BM426" s="17">
        <v>5.2770841632972701E-2</v>
      </c>
      <c r="BN426" s="17">
        <v>8.6623101627879798E-2</v>
      </c>
      <c r="BO426" s="17">
        <v>8.8941267007420402E-2</v>
      </c>
      <c r="BP426" s="17">
        <v>0.10986289129842999</v>
      </c>
      <c r="BQ426" s="17">
        <v>0.105520430162943</v>
      </c>
      <c r="BR426" s="17">
        <v>8.3092197049888294E-2</v>
      </c>
      <c r="BS426" s="17">
        <v>0.14359277973912801</v>
      </c>
      <c r="BT426" s="17"/>
      <c r="BU426" s="17">
        <v>4.3119200253633097E-2</v>
      </c>
      <c r="BV426" s="17">
        <v>3.5755975484056797E-2</v>
      </c>
      <c r="BW426" s="17"/>
      <c r="BX426" s="17">
        <v>8.4875047025059297E-2</v>
      </c>
      <c r="BY426" s="17">
        <v>4.5009715782866201E-2</v>
      </c>
      <c r="BZ426" s="17">
        <v>5.0382911366077601E-2</v>
      </c>
      <c r="CA426" s="17">
        <v>4.9177881790236098E-2</v>
      </c>
    </row>
    <row r="427" spans="2:79" x14ac:dyDescent="0.3">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c r="CA427" s="17"/>
    </row>
    <row r="428" spans="2:79" x14ac:dyDescent="0.3">
      <c r="B428" s="6" t="s">
        <v>284</v>
      </c>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c r="CA428" s="17"/>
    </row>
    <row r="429" spans="2:79" x14ac:dyDescent="0.3">
      <c r="B429" s="24" t="s">
        <v>98</v>
      </c>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c r="CA429" s="17"/>
    </row>
    <row r="430" spans="2:79" x14ac:dyDescent="0.3">
      <c r="B430" t="s">
        <v>276</v>
      </c>
      <c r="C430" s="17">
        <v>0.55765741844851002</v>
      </c>
      <c r="D430" s="17">
        <v>0.51754937419263203</v>
      </c>
      <c r="E430" s="17">
        <v>0.59646610619023699</v>
      </c>
      <c r="F430" s="17"/>
      <c r="G430" s="17">
        <v>0.43765563462304602</v>
      </c>
      <c r="H430" s="17">
        <v>0.50491327588235502</v>
      </c>
      <c r="I430" s="17">
        <v>0.52539334029349505</v>
      </c>
      <c r="J430" s="17">
        <v>0.52912481949760204</v>
      </c>
      <c r="K430" s="17">
        <v>0.60135548627317104</v>
      </c>
      <c r="L430" s="17">
        <v>0.69999474769217596</v>
      </c>
      <c r="M430" s="17"/>
      <c r="N430" s="17">
        <v>0.59151273879841204</v>
      </c>
      <c r="O430" s="17">
        <v>0.58935983421887905</v>
      </c>
      <c r="P430" s="17">
        <v>0.52549100475558097</v>
      </c>
      <c r="Q430" s="17">
        <v>0.51442341329543095</v>
      </c>
      <c r="R430" s="17"/>
      <c r="S430" s="17">
        <v>0.50277893826039599</v>
      </c>
      <c r="T430" s="17">
        <v>0.58806342220090602</v>
      </c>
      <c r="U430" s="17">
        <v>0.606045131218373</v>
      </c>
      <c r="V430" s="17">
        <v>0.53431429303974298</v>
      </c>
      <c r="W430" s="17">
        <v>0.53548447720377401</v>
      </c>
      <c r="X430" s="17">
        <v>0.52954146008463798</v>
      </c>
      <c r="Y430" s="17">
        <v>0.61993588468807803</v>
      </c>
      <c r="Z430" s="17">
        <v>0.48474735026619797</v>
      </c>
      <c r="AA430" s="17">
        <v>0.57820563946232995</v>
      </c>
      <c r="AB430" s="17">
        <v>0.55086039367661299</v>
      </c>
      <c r="AC430" s="17">
        <v>0.57087246265748204</v>
      </c>
      <c r="AD430" s="17">
        <v>0.61256200630656499</v>
      </c>
      <c r="AE430" s="17"/>
      <c r="AF430" s="17">
        <v>0.55908876439132904</v>
      </c>
      <c r="AG430" s="17">
        <v>0.58048319054994302</v>
      </c>
      <c r="AH430" s="17">
        <v>0.46684811915611901</v>
      </c>
      <c r="AI430" s="17">
        <v>0.56281735385114495</v>
      </c>
      <c r="AJ430" s="17">
        <v>0.60243884257763103</v>
      </c>
      <c r="AK430" s="17">
        <v>0.554197998597733</v>
      </c>
      <c r="AL430" s="17"/>
      <c r="AM430" s="17">
        <v>0.56070175199525296</v>
      </c>
      <c r="AN430" s="17">
        <v>0.52706661860999804</v>
      </c>
      <c r="AO430" s="17">
        <v>0.613477810307133</v>
      </c>
      <c r="AP430" s="17">
        <v>0.49181103897633399</v>
      </c>
      <c r="AQ430" s="17">
        <v>0.59566886379511397</v>
      </c>
      <c r="AR430" s="17"/>
      <c r="AS430" s="17">
        <v>0.54679067290031003</v>
      </c>
      <c r="AT430" s="17">
        <v>0.58706767018082595</v>
      </c>
      <c r="AU430" s="17"/>
      <c r="AV430" s="17">
        <v>0.57753262894810098</v>
      </c>
      <c r="AW430" s="17">
        <v>0.53773044382630197</v>
      </c>
      <c r="AX430" s="17"/>
      <c r="AY430" s="17">
        <v>0.55111307180598801</v>
      </c>
      <c r="AZ430" s="17">
        <v>0.56173922463973602</v>
      </c>
      <c r="BA430" s="17">
        <v>0.56420612722237196</v>
      </c>
      <c r="BB430" s="17"/>
      <c r="BC430" s="17">
        <v>0.55921305633725604</v>
      </c>
      <c r="BD430" s="17">
        <v>0.57365862014665503</v>
      </c>
      <c r="BE430" s="17">
        <v>0.539228428959728</v>
      </c>
      <c r="BF430" s="17"/>
      <c r="BG430" s="17">
        <v>0.60947048171172102</v>
      </c>
      <c r="BH430" s="17">
        <v>0.54031272212550596</v>
      </c>
      <c r="BI430" s="17"/>
      <c r="BJ430" s="17">
        <v>0.54710147845623103</v>
      </c>
      <c r="BK430" s="17">
        <v>0.56631786342388102</v>
      </c>
      <c r="BL430" s="17"/>
      <c r="BM430" s="17">
        <v>0.51636098866520297</v>
      </c>
      <c r="BN430" s="17">
        <v>0.55456969884680296</v>
      </c>
      <c r="BO430" s="17">
        <v>0.48368275432368002</v>
      </c>
      <c r="BP430" s="17">
        <v>0.417934749543664</v>
      </c>
      <c r="BQ430" s="17">
        <v>0.53352006164852295</v>
      </c>
      <c r="BR430" s="17">
        <v>0.68155728147448402</v>
      </c>
      <c r="BS430" s="17">
        <v>0.62290158416586405</v>
      </c>
      <c r="BT430" s="17"/>
      <c r="BU430" s="17">
        <v>0.59069486906331603</v>
      </c>
      <c r="BV430" s="17">
        <v>0.50439509665051296</v>
      </c>
      <c r="BW430" s="17"/>
      <c r="BX430" s="17">
        <v>0.58540698289777104</v>
      </c>
      <c r="BY430" s="17">
        <v>0.535798136558014</v>
      </c>
      <c r="BZ430" s="17">
        <v>0.55237590991396002</v>
      </c>
      <c r="CA430" s="17">
        <v>0.58159304334225603</v>
      </c>
    </row>
    <row r="431" spans="2:79" x14ac:dyDescent="0.3">
      <c r="B431" t="s">
        <v>277</v>
      </c>
      <c r="C431" s="17">
        <v>0.42480824517009802</v>
      </c>
      <c r="D431" s="17">
        <v>0.39274976104964998</v>
      </c>
      <c r="E431" s="17">
        <v>0.45514925831018699</v>
      </c>
      <c r="F431" s="17"/>
      <c r="G431" s="17">
        <v>0.33873472769980401</v>
      </c>
      <c r="H431" s="17">
        <v>0.35982991589651903</v>
      </c>
      <c r="I431" s="17">
        <v>0.44452571934497698</v>
      </c>
      <c r="J431" s="17">
        <v>0.55262146998320905</v>
      </c>
      <c r="K431" s="17">
        <v>0.412699063952079</v>
      </c>
      <c r="L431" s="17">
        <v>0.42341635853491599</v>
      </c>
      <c r="M431" s="17"/>
      <c r="N431" s="17">
        <v>0.34618168756951501</v>
      </c>
      <c r="O431" s="17">
        <v>0.42814208634105699</v>
      </c>
      <c r="P431" s="17">
        <v>0.46767587201271399</v>
      </c>
      <c r="Q431" s="17">
        <v>0.46988992645827798</v>
      </c>
      <c r="R431" s="17"/>
      <c r="S431" s="17">
        <v>0.39039091807134602</v>
      </c>
      <c r="T431" s="17">
        <v>0.408305851230234</v>
      </c>
      <c r="U431" s="17">
        <v>0.45445452321016799</v>
      </c>
      <c r="V431" s="17">
        <v>0.43771189113138398</v>
      </c>
      <c r="W431" s="17">
        <v>0.45797233266033999</v>
      </c>
      <c r="X431" s="17">
        <v>0.35630072788202199</v>
      </c>
      <c r="Y431" s="17">
        <v>0.43533154116327699</v>
      </c>
      <c r="Z431" s="17">
        <v>0.473310048310283</v>
      </c>
      <c r="AA431" s="17">
        <v>0.427279053951439</v>
      </c>
      <c r="AB431" s="17">
        <v>0.426982319194602</v>
      </c>
      <c r="AC431" s="17">
        <v>0.47216002131035101</v>
      </c>
      <c r="AD431" s="17">
        <v>0.47974433111683001</v>
      </c>
      <c r="AE431" s="17"/>
      <c r="AF431" s="17">
        <v>0.35673956928936201</v>
      </c>
      <c r="AG431" s="17">
        <v>0.42203709032725001</v>
      </c>
      <c r="AH431" s="17">
        <v>0.43351807011358301</v>
      </c>
      <c r="AI431" s="17">
        <v>0.47355660134084498</v>
      </c>
      <c r="AJ431" s="17">
        <v>0.47525980472985202</v>
      </c>
      <c r="AK431" s="17">
        <v>0.454804713894367</v>
      </c>
      <c r="AL431" s="17"/>
      <c r="AM431" s="17">
        <v>0.46911300723555599</v>
      </c>
      <c r="AN431" s="17">
        <v>0.47911836157924398</v>
      </c>
      <c r="AO431" s="17">
        <v>0.378527736229398</v>
      </c>
      <c r="AP431" s="17">
        <v>0.38708298583741202</v>
      </c>
      <c r="AQ431" s="17">
        <v>0.30331067791424299</v>
      </c>
      <c r="AR431" s="17"/>
      <c r="AS431" s="17">
        <v>0.40613847787498902</v>
      </c>
      <c r="AT431" s="17">
        <v>0.522867511081892</v>
      </c>
      <c r="AU431" s="17"/>
      <c r="AV431" s="17">
        <v>0.39391124653050402</v>
      </c>
      <c r="AW431" s="17">
        <v>0.52100222697715703</v>
      </c>
      <c r="AX431" s="17"/>
      <c r="AY431" s="17">
        <v>0.41593595543430001</v>
      </c>
      <c r="AZ431" s="17">
        <v>0.42866732713215</v>
      </c>
      <c r="BA431" s="17">
        <v>0.44238850418528702</v>
      </c>
      <c r="BB431" s="17"/>
      <c r="BC431" s="17">
        <v>0.40278790456513602</v>
      </c>
      <c r="BD431" s="17">
        <v>0.43172293951645302</v>
      </c>
      <c r="BE431" s="17">
        <v>0.47178408473816302</v>
      </c>
      <c r="BF431" s="17"/>
      <c r="BG431" s="17">
        <v>0.46483407721280701</v>
      </c>
      <c r="BH431" s="17">
        <v>0.41091673278950502</v>
      </c>
      <c r="BI431" s="17"/>
      <c r="BJ431" s="17">
        <v>0.35044086120915302</v>
      </c>
      <c r="BK431" s="17">
        <v>0.44973260145591398</v>
      </c>
      <c r="BL431" s="17"/>
      <c r="BM431" s="17">
        <v>0.41312175930394301</v>
      </c>
      <c r="BN431" s="17">
        <v>0.42275953319985299</v>
      </c>
      <c r="BO431" s="17">
        <v>0.460996700450717</v>
      </c>
      <c r="BP431" s="17">
        <v>0.48979955315285101</v>
      </c>
      <c r="BQ431" s="17">
        <v>0.308335897652253</v>
      </c>
      <c r="BR431" s="17">
        <v>0.42360002279863301</v>
      </c>
      <c r="BS431" s="17">
        <v>0.519999230238685</v>
      </c>
      <c r="BT431" s="17"/>
      <c r="BU431" s="17">
        <v>0.51618381040665795</v>
      </c>
      <c r="BV431" s="17">
        <v>0.370657694160753</v>
      </c>
      <c r="BW431" s="17"/>
      <c r="BX431" s="17">
        <v>0.47547975743340998</v>
      </c>
      <c r="BY431" s="17">
        <v>0.44171152873995101</v>
      </c>
      <c r="BZ431" s="17">
        <v>0.38132475978590602</v>
      </c>
      <c r="CA431" s="17">
        <v>0.37336942355436997</v>
      </c>
    </row>
    <row r="432" spans="2:79" x14ac:dyDescent="0.3">
      <c r="B432" t="s">
        <v>278</v>
      </c>
      <c r="C432" s="17">
        <v>0.31393985950998499</v>
      </c>
      <c r="D432" s="17">
        <v>0.30100843972697999</v>
      </c>
      <c r="E432" s="17">
        <v>0.32614200589606002</v>
      </c>
      <c r="F432" s="17"/>
      <c r="G432" s="17">
        <v>0.31962716286755799</v>
      </c>
      <c r="H432" s="17">
        <v>0.36336758160041299</v>
      </c>
      <c r="I432" s="17">
        <v>0.31042703696968499</v>
      </c>
      <c r="J432" s="17">
        <v>0.318832055092647</v>
      </c>
      <c r="K432" s="17">
        <v>0.30707660497484401</v>
      </c>
      <c r="L432" s="17">
        <v>0.273597290112923</v>
      </c>
      <c r="M432" s="17"/>
      <c r="N432" s="17">
        <v>0.337504310230403</v>
      </c>
      <c r="O432" s="17">
        <v>0.31159805022400799</v>
      </c>
      <c r="P432" s="17">
        <v>0.294561290972368</v>
      </c>
      <c r="Q432" s="17">
        <v>0.31318515331994901</v>
      </c>
      <c r="R432" s="17"/>
      <c r="S432" s="17">
        <v>0.31730885184575103</v>
      </c>
      <c r="T432" s="17">
        <v>0.245747827238467</v>
      </c>
      <c r="U432" s="17">
        <v>0.33093609835992699</v>
      </c>
      <c r="V432" s="17">
        <v>0.31810610018909302</v>
      </c>
      <c r="W432" s="17">
        <v>0.336446730324794</v>
      </c>
      <c r="X432" s="17">
        <v>0.31169951496470499</v>
      </c>
      <c r="Y432" s="17">
        <v>0.26527124199871299</v>
      </c>
      <c r="Z432" s="17">
        <v>0.29190291009663</v>
      </c>
      <c r="AA432" s="17">
        <v>0.35215160222707398</v>
      </c>
      <c r="AB432" s="17">
        <v>0.393700453874262</v>
      </c>
      <c r="AC432" s="17">
        <v>0.23429260892051099</v>
      </c>
      <c r="AD432" s="17">
        <v>0.403146640961217</v>
      </c>
      <c r="AE432" s="17"/>
      <c r="AF432" s="17">
        <v>0.35635095276965301</v>
      </c>
      <c r="AG432" s="17">
        <v>0.28635832900091901</v>
      </c>
      <c r="AH432" s="17">
        <v>0.29787108706948601</v>
      </c>
      <c r="AI432" s="17">
        <v>0.33947603406642601</v>
      </c>
      <c r="AJ432" s="17">
        <v>0.27031844620117002</v>
      </c>
      <c r="AK432" s="17">
        <v>0.30671249812282603</v>
      </c>
      <c r="AL432" s="17"/>
      <c r="AM432" s="17">
        <v>0.30214469394458698</v>
      </c>
      <c r="AN432" s="17">
        <v>0.27424312168610099</v>
      </c>
      <c r="AO432" s="17">
        <v>0.33131967234904902</v>
      </c>
      <c r="AP432" s="17">
        <v>0.38247137393786801</v>
      </c>
      <c r="AQ432" s="17">
        <v>0.40617380058824298</v>
      </c>
      <c r="AR432" s="17"/>
      <c r="AS432" s="17">
        <v>0.32569698383940898</v>
      </c>
      <c r="AT432" s="17">
        <v>0.33079835780081501</v>
      </c>
      <c r="AU432" s="17"/>
      <c r="AV432" s="17">
        <v>0.32032727322760801</v>
      </c>
      <c r="AW432" s="17">
        <v>0.29570293269223802</v>
      </c>
      <c r="AX432" s="17"/>
      <c r="AY432" s="17">
        <v>0.34531944375836798</v>
      </c>
      <c r="AZ432" s="17">
        <v>0.30574155596497299</v>
      </c>
      <c r="BA432" s="17">
        <v>0.27722086852136402</v>
      </c>
      <c r="BB432" s="17"/>
      <c r="BC432" s="17">
        <v>0.31674223508959898</v>
      </c>
      <c r="BD432" s="17">
        <v>0.30721045635217997</v>
      </c>
      <c r="BE432" s="17">
        <v>0.31650074732155598</v>
      </c>
      <c r="BF432" s="17"/>
      <c r="BG432" s="17">
        <v>0.320909584591338</v>
      </c>
      <c r="BH432" s="17">
        <v>0.31497686099778999</v>
      </c>
      <c r="BI432" s="17"/>
      <c r="BJ432" s="17">
        <v>0.33782402351048202</v>
      </c>
      <c r="BK432" s="17">
        <v>0.30912706204894003</v>
      </c>
      <c r="BL432" s="17"/>
      <c r="BM432" s="17">
        <v>0.343177431896593</v>
      </c>
      <c r="BN432" s="17">
        <v>0.31067173820312799</v>
      </c>
      <c r="BO432" s="17">
        <v>0.28165201970875903</v>
      </c>
      <c r="BP432" s="17">
        <v>0.27959893183521201</v>
      </c>
      <c r="BQ432" s="17">
        <v>0.27144323098741902</v>
      </c>
      <c r="BR432" s="17">
        <v>0.28238476201250601</v>
      </c>
      <c r="BS432" s="17">
        <v>0.30542909965988502</v>
      </c>
      <c r="BT432" s="17"/>
      <c r="BU432" s="17">
        <v>0.335450130167952</v>
      </c>
      <c r="BV432" s="17">
        <v>0.37307492342881199</v>
      </c>
      <c r="BW432" s="17"/>
      <c r="BX432" s="17">
        <v>0.31471110895030202</v>
      </c>
      <c r="BY432" s="17">
        <v>0.29513249194945301</v>
      </c>
      <c r="BZ432" s="17">
        <v>0.35442282474610498</v>
      </c>
      <c r="CA432" s="17">
        <v>0.30280188117110601</v>
      </c>
    </row>
    <row r="433" spans="2:79" x14ac:dyDescent="0.3">
      <c r="B433" t="s">
        <v>279</v>
      </c>
      <c r="C433" s="17">
        <v>0.27980658368093098</v>
      </c>
      <c r="D433" s="17">
        <v>0.29129479433192801</v>
      </c>
      <c r="E433" s="17">
        <v>0.26997890962529503</v>
      </c>
      <c r="F433" s="17"/>
      <c r="G433" s="17">
        <v>0.28376052403373597</v>
      </c>
      <c r="H433" s="17">
        <v>0.28956720939073</v>
      </c>
      <c r="I433" s="17">
        <v>0.303476730009754</v>
      </c>
      <c r="J433" s="17">
        <v>0.19790391041998301</v>
      </c>
      <c r="K433" s="17">
        <v>0.28511578110058899</v>
      </c>
      <c r="L433" s="17">
        <v>0.31272604707577401</v>
      </c>
      <c r="M433" s="17"/>
      <c r="N433" s="17">
        <v>0.311796418101906</v>
      </c>
      <c r="O433" s="17">
        <v>0.25848001592833297</v>
      </c>
      <c r="P433" s="17">
        <v>0.29027883859382497</v>
      </c>
      <c r="Q433" s="17">
        <v>0.25927686940906203</v>
      </c>
      <c r="R433" s="17"/>
      <c r="S433" s="17">
        <v>0.28985592009719902</v>
      </c>
      <c r="T433" s="17">
        <v>0.303452099662751</v>
      </c>
      <c r="U433" s="17">
        <v>0.250147428125019</v>
      </c>
      <c r="V433" s="17">
        <v>0.26070043378326802</v>
      </c>
      <c r="W433" s="17">
        <v>0.25215862564528602</v>
      </c>
      <c r="X433" s="17">
        <v>0.234457858971823</v>
      </c>
      <c r="Y433" s="17">
        <v>0.30653695277513798</v>
      </c>
      <c r="Z433" s="17">
        <v>0.38323328390537198</v>
      </c>
      <c r="AA433" s="17">
        <v>0.255012082165335</v>
      </c>
      <c r="AB433" s="17">
        <v>0.30102516702646198</v>
      </c>
      <c r="AC433" s="17">
        <v>0.279456704386568</v>
      </c>
      <c r="AD433" s="17">
        <v>0.28716236788960497</v>
      </c>
      <c r="AE433" s="17"/>
      <c r="AF433" s="17">
        <v>0.277957426106344</v>
      </c>
      <c r="AG433" s="17">
        <v>0.27202696528120801</v>
      </c>
      <c r="AH433" s="17">
        <v>0.29544236376650401</v>
      </c>
      <c r="AI433" s="17">
        <v>0.26847869465797097</v>
      </c>
      <c r="AJ433" s="17">
        <v>0.250378988949437</v>
      </c>
      <c r="AK433" s="17">
        <v>0.38859738592107501</v>
      </c>
      <c r="AL433" s="17"/>
      <c r="AM433" s="17">
        <v>0.27046326499418899</v>
      </c>
      <c r="AN433" s="17">
        <v>0.26309889308638101</v>
      </c>
      <c r="AO433" s="17">
        <v>0.28123707213492599</v>
      </c>
      <c r="AP433" s="17">
        <v>0.32184693551938698</v>
      </c>
      <c r="AQ433" s="17">
        <v>0.27131557702405801</v>
      </c>
      <c r="AR433" s="17"/>
      <c r="AS433" s="17">
        <v>0.28168888539683601</v>
      </c>
      <c r="AT433" s="17">
        <v>0.268115496764399</v>
      </c>
      <c r="AU433" s="17"/>
      <c r="AV433" s="17">
        <v>0.28687492431155798</v>
      </c>
      <c r="AW433" s="17">
        <v>0.27757531327406898</v>
      </c>
      <c r="AX433" s="17"/>
      <c r="AY433" s="17">
        <v>0.259096951329021</v>
      </c>
      <c r="AZ433" s="17">
        <v>0.28790616641086902</v>
      </c>
      <c r="BA433" s="17">
        <v>0.280507558789032</v>
      </c>
      <c r="BB433" s="17"/>
      <c r="BC433" s="17">
        <v>0.27043520640775798</v>
      </c>
      <c r="BD433" s="17">
        <v>0.28551066176325302</v>
      </c>
      <c r="BE433" s="17">
        <v>0.30290722419279598</v>
      </c>
      <c r="BF433" s="17"/>
      <c r="BG433" s="17">
        <v>0.28471193699521602</v>
      </c>
      <c r="BH433" s="17">
        <v>0.28160473281034998</v>
      </c>
      <c r="BI433" s="17"/>
      <c r="BJ433" s="17">
        <v>0.31210444708144303</v>
      </c>
      <c r="BK433" s="17">
        <v>0.27143577109370498</v>
      </c>
      <c r="BL433" s="17"/>
      <c r="BM433" s="17">
        <v>0.28332376664912001</v>
      </c>
      <c r="BN433" s="17">
        <v>0.27330377511118198</v>
      </c>
      <c r="BO433" s="17">
        <v>0.23709423619091899</v>
      </c>
      <c r="BP433" s="17">
        <v>0.226989507876071</v>
      </c>
      <c r="BQ433" s="17">
        <v>0.28414375220433002</v>
      </c>
      <c r="BR433" s="17">
        <v>0.31890194766928398</v>
      </c>
      <c r="BS433" s="17">
        <v>0.21119074006428401</v>
      </c>
      <c r="BT433" s="17"/>
      <c r="BU433" s="17">
        <v>0.31029470678541099</v>
      </c>
      <c r="BV433" s="17">
        <v>0.34811848764972603</v>
      </c>
      <c r="BW433" s="17"/>
      <c r="BX433" s="17">
        <v>0.30297739412174202</v>
      </c>
      <c r="BY433" s="17">
        <v>0.33041589157013501</v>
      </c>
      <c r="BZ433" s="17">
        <v>0.28327993947521202</v>
      </c>
      <c r="CA433" s="17">
        <v>0.30619580280125203</v>
      </c>
    </row>
    <row r="434" spans="2:79" x14ac:dyDescent="0.3">
      <c r="B434" t="s">
        <v>280</v>
      </c>
      <c r="C434" s="17">
        <v>0.26071982115060599</v>
      </c>
      <c r="D434" s="17">
        <v>0.2574025786886</v>
      </c>
      <c r="E434" s="17">
        <v>0.265239401966406</v>
      </c>
      <c r="F434" s="17"/>
      <c r="G434" s="17">
        <v>0.28688549085600701</v>
      </c>
      <c r="H434" s="17">
        <v>0.265613369945148</v>
      </c>
      <c r="I434" s="17">
        <v>0.25387841413265</v>
      </c>
      <c r="J434" s="17">
        <v>0.27009505300869002</v>
      </c>
      <c r="K434" s="17">
        <v>0.27482955797808301</v>
      </c>
      <c r="L434" s="17">
        <v>0.22788507337396999</v>
      </c>
      <c r="M434" s="17"/>
      <c r="N434" s="17">
        <v>0.269484732746338</v>
      </c>
      <c r="O434" s="17">
        <v>0.27397168599442101</v>
      </c>
      <c r="P434" s="17">
        <v>0.23979484891268399</v>
      </c>
      <c r="Q434" s="17">
        <v>0.259654039586102</v>
      </c>
      <c r="R434" s="17"/>
      <c r="S434" s="17">
        <v>0.30766377665870798</v>
      </c>
      <c r="T434" s="17">
        <v>0.24148318017508399</v>
      </c>
      <c r="U434" s="17">
        <v>0.22677678917525401</v>
      </c>
      <c r="V434" s="17">
        <v>0.27713486913054503</v>
      </c>
      <c r="W434" s="17">
        <v>0.30639633845686398</v>
      </c>
      <c r="X434" s="17">
        <v>0.242860810259415</v>
      </c>
      <c r="Y434" s="17">
        <v>0.18510880795753501</v>
      </c>
      <c r="Z434" s="17">
        <v>0.201096983098321</v>
      </c>
      <c r="AA434" s="17">
        <v>0.27324900143527098</v>
      </c>
      <c r="AB434" s="17">
        <v>0.28491577734211598</v>
      </c>
      <c r="AC434" s="17">
        <v>0.24180148228066101</v>
      </c>
      <c r="AD434" s="17">
        <v>0.307738300027802</v>
      </c>
      <c r="AE434" s="17"/>
      <c r="AF434" s="17">
        <v>0.31973507266677997</v>
      </c>
      <c r="AG434" s="17">
        <v>0.23789169459116899</v>
      </c>
      <c r="AH434" s="17">
        <v>0.23159539865097101</v>
      </c>
      <c r="AI434" s="17">
        <v>0.22340088866039001</v>
      </c>
      <c r="AJ434" s="17">
        <v>0.26038362395598103</v>
      </c>
      <c r="AK434" s="17">
        <v>0.31304633846752999</v>
      </c>
      <c r="AL434" s="17"/>
      <c r="AM434" s="17">
        <v>0.24164625123071001</v>
      </c>
      <c r="AN434" s="17">
        <v>0.27771917666108198</v>
      </c>
      <c r="AO434" s="17">
        <v>0.27087006658513002</v>
      </c>
      <c r="AP434" s="17">
        <v>0.25801981941034402</v>
      </c>
      <c r="AQ434" s="17">
        <v>0.28682562435832398</v>
      </c>
      <c r="AR434" s="17"/>
      <c r="AS434" s="17">
        <v>0.25755228919022499</v>
      </c>
      <c r="AT434" s="17">
        <v>0.279373384057028</v>
      </c>
      <c r="AU434" s="17"/>
      <c r="AV434" s="17">
        <v>0.25491631993712299</v>
      </c>
      <c r="AW434" s="17">
        <v>0.245418044859365</v>
      </c>
      <c r="AX434" s="17"/>
      <c r="AY434" s="17">
        <v>0.24794607234898899</v>
      </c>
      <c r="AZ434" s="17">
        <v>0.26220220555505602</v>
      </c>
      <c r="BA434" s="17">
        <v>0.26118564056278498</v>
      </c>
      <c r="BB434" s="17"/>
      <c r="BC434" s="17">
        <v>0.228110186093224</v>
      </c>
      <c r="BD434" s="17">
        <v>0.27942392757430401</v>
      </c>
      <c r="BE434" s="17">
        <v>0.32738611230231401</v>
      </c>
      <c r="BF434" s="17"/>
      <c r="BG434" s="17">
        <v>0.26288745808698299</v>
      </c>
      <c r="BH434" s="17">
        <v>0.26271349986598003</v>
      </c>
      <c r="BI434" s="17"/>
      <c r="BJ434" s="17">
        <v>0.26256013823933599</v>
      </c>
      <c r="BK434" s="17">
        <v>0.26309988129346401</v>
      </c>
      <c r="BL434" s="17"/>
      <c r="BM434" s="17">
        <v>0.25556525657023299</v>
      </c>
      <c r="BN434" s="17">
        <v>0.25242775799811901</v>
      </c>
      <c r="BO434" s="17">
        <v>0.21339225098155101</v>
      </c>
      <c r="BP434" s="17">
        <v>0.28579743076702402</v>
      </c>
      <c r="BQ434" s="17">
        <v>0.32552636759693598</v>
      </c>
      <c r="BR434" s="17">
        <v>0.25416482206388402</v>
      </c>
      <c r="BS434" s="17">
        <v>0.30111737214753498</v>
      </c>
      <c r="BT434" s="17"/>
      <c r="BU434" s="17">
        <v>0.25217256996152698</v>
      </c>
      <c r="BV434" s="17">
        <v>0.29784564446828898</v>
      </c>
      <c r="BW434" s="17"/>
      <c r="BX434" s="17">
        <v>0.284192904011426</v>
      </c>
      <c r="BY434" s="17">
        <v>0.25309013290520999</v>
      </c>
      <c r="BZ434" s="17">
        <v>0.30682107234747602</v>
      </c>
      <c r="CA434" s="17">
        <v>0.23018999298840401</v>
      </c>
    </row>
    <row r="435" spans="2:79" x14ac:dyDescent="0.3">
      <c r="B435" t="s">
        <v>281</v>
      </c>
      <c r="C435" s="17">
        <v>0.25584225990905002</v>
      </c>
      <c r="D435" s="17">
        <v>0.277260532060499</v>
      </c>
      <c r="E435" s="17">
        <v>0.23621078215850799</v>
      </c>
      <c r="F435" s="17"/>
      <c r="G435" s="17">
        <v>0.27308504291614999</v>
      </c>
      <c r="H435" s="17">
        <v>0.29406563486496301</v>
      </c>
      <c r="I435" s="17">
        <v>0.23068355156192899</v>
      </c>
      <c r="J435" s="17">
        <v>0.220526628070775</v>
      </c>
      <c r="K435" s="17">
        <v>0.261368308134868</v>
      </c>
      <c r="L435" s="17">
        <v>0.25866273259111999</v>
      </c>
      <c r="M435" s="17"/>
      <c r="N435" s="17">
        <v>0.284928748442351</v>
      </c>
      <c r="O435" s="17">
        <v>0.25936306075658699</v>
      </c>
      <c r="P435" s="17">
        <v>0.24361446117514601</v>
      </c>
      <c r="Q435" s="17">
        <v>0.22995497567104201</v>
      </c>
      <c r="R435" s="17"/>
      <c r="S435" s="17">
        <v>0.25062673121158402</v>
      </c>
      <c r="T435" s="17">
        <v>0.29923072323692501</v>
      </c>
      <c r="U435" s="17">
        <v>0.216782352631922</v>
      </c>
      <c r="V435" s="17">
        <v>0.25360925952792002</v>
      </c>
      <c r="W435" s="17">
        <v>0.246599323942884</v>
      </c>
      <c r="X435" s="17">
        <v>0.25863936579797098</v>
      </c>
      <c r="Y435" s="17">
        <v>0.22337049278892099</v>
      </c>
      <c r="Z435" s="17">
        <v>0.26609416531701602</v>
      </c>
      <c r="AA435" s="17">
        <v>0.27585511222817</v>
      </c>
      <c r="AB435" s="17">
        <v>0.213714004828851</v>
      </c>
      <c r="AC435" s="17">
        <v>0.26766201359874298</v>
      </c>
      <c r="AD435" s="17">
        <v>0.323314852456</v>
      </c>
      <c r="AE435" s="17"/>
      <c r="AF435" s="17">
        <v>0.25321195021531301</v>
      </c>
      <c r="AG435" s="17">
        <v>0.26654723280370501</v>
      </c>
      <c r="AH435" s="17">
        <v>0.24945131371677001</v>
      </c>
      <c r="AI435" s="17">
        <v>0.245287484212935</v>
      </c>
      <c r="AJ435" s="17">
        <v>0.25775128673056102</v>
      </c>
      <c r="AK435" s="17">
        <v>0.26367144397550701</v>
      </c>
      <c r="AL435" s="17"/>
      <c r="AM435" s="17">
        <v>0.23595869180332099</v>
      </c>
      <c r="AN435" s="17">
        <v>0.24886828133319699</v>
      </c>
      <c r="AO435" s="17">
        <v>0.26737439134702101</v>
      </c>
      <c r="AP435" s="17">
        <v>0.28916703827896301</v>
      </c>
      <c r="AQ435" s="17">
        <v>0.34458421414211399</v>
      </c>
      <c r="AR435" s="17"/>
      <c r="AS435" s="17">
        <v>0.26856749271327202</v>
      </c>
      <c r="AT435" s="17">
        <v>0.21360942684363901</v>
      </c>
      <c r="AU435" s="17"/>
      <c r="AV435" s="17">
        <v>0.261496230569501</v>
      </c>
      <c r="AW435" s="17">
        <v>0.25994874263217399</v>
      </c>
      <c r="AX435" s="17"/>
      <c r="AY435" s="17">
        <v>0.23649538635321099</v>
      </c>
      <c r="AZ435" s="17">
        <v>0.262833578194346</v>
      </c>
      <c r="BA435" s="17">
        <v>0.26835006179896997</v>
      </c>
      <c r="BB435" s="17"/>
      <c r="BC435" s="17">
        <v>0.26867340755271601</v>
      </c>
      <c r="BD435" s="17">
        <v>0.26177989095569698</v>
      </c>
      <c r="BE435" s="17">
        <v>0.217185951956789</v>
      </c>
      <c r="BF435" s="17"/>
      <c r="BG435" s="17">
        <v>0.237997695939895</v>
      </c>
      <c r="BH435" s="17">
        <v>0.26457784344943203</v>
      </c>
      <c r="BI435" s="17"/>
      <c r="BJ435" s="17">
        <v>0.30287163615326401</v>
      </c>
      <c r="BK435" s="17">
        <v>0.24218889141219099</v>
      </c>
      <c r="BL435" s="17"/>
      <c r="BM435" s="17">
        <v>0.27863750985317798</v>
      </c>
      <c r="BN435" s="17">
        <v>0.20988692601748901</v>
      </c>
      <c r="BO435" s="17">
        <v>0.36968095560160802</v>
      </c>
      <c r="BP435" s="17">
        <v>0.19206052145258601</v>
      </c>
      <c r="BQ435" s="17">
        <v>0.266694013135789</v>
      </c>
      <c r="BR435" s="17">
        <v>0.24664466518974701</v>
      </c>
      <c r="BS435" s="17">
        <v>0.19433369842777801</v>
      </c>
      <c r="BT435" s="17"/>
      <c r="BU435" s="17">
        <v>0.27498506658439897</v>
      </c>
      <c r="BV435" s="17">
        <v>0.30133513404323797</v>
      </c>
      <c r="BW435" s="17"/>
      <c r="BX435" s="17">
        <v>0.24648976281953999</v>
      </c>
      <c r="BY435" s="17">
        <v>0.24637871750832199</v>
      </c>
      <c r="BZ435" s="17">
        <v>0.27384681747268402</v>
      </c>
      <c r="CA435" s="17">
        <v>0.29215049229381002</v>
      </c>
    </row>
    <row r="436" spans="2:79" x14ac:dyDescent="0.3">
      <c r="B436" t="s">
        <v>282</v>
      </c>
      <c r="C436" s="17">
        <v>0.245078890733158</v>
      </c>
      <c r="D436" s="17">
        <v>0.23818086427921401</v>
      </c>
      <c r="E436" s="17">
        <v>0.25094432892747098</v>
      </c>
      <c r="F436" s="17"/>
      <c r="G436" s="17">
        <v>0.247705594268331</v>
      </c>
      <c r="H436" s="17">
        <v>0.291092537117079</v>
      </c>
      <c r="I436" s="17">
        <v>0.28394119404242402</v>
      </c>
      <c r="J436" s="17">
        <v>0.22625536123373699</v>
      </c>
      <c r="K436" s="17">
        <v>0.21224218211224999</v>
      </c>
      <c r="L436" s="17">
        <v>0.211765759786954</v>
      </c>
      <c r="M436" s="17"/>
      <c r="N436" s="17">
        <v>0.25872016459703501</v>
      </c>
      <c r="O436" s="17">
        <v>0.23376550807885599</v>
      </c>
      <c r="P436" s="17">
        <v>0.268065176665997</v>
      </c>
      <c r="Q436" s="17">
        <v>0.22313439696956699</v>
      </c>
      <c r="R436" s="17"/>
      <c r="S436" s="17">
        <v>0.26944816009547001</v>
      </c>
      <c r="T436" s="17">
        <v>0.22031266640390501</v>
      </c>
      <c r="U436" s="17">
        <v>0.209310059168173</v>
      </c>
      <c r="V436" s="17">
        <v>0.24094475131738499</v>
      </c>
      <c r="W436" s="17">
        <v>0.26979934243449</v>
      </c>
      <c r="X436" s="17">
        <v>0.24287534919221601</v>
      </c>
      <c r="Y436" s="17">
        <v>0.25727413128989701</v>
      </c>
      <c r="Z436" s="17">
        <v>0.25606983962468199</v>
      </c>
      <c r="AA436" s="17">
        <v>0.24679011193686501</v>
      </c>
      <c r="AB436" s="17">
        <v>0.25026628330303002</v>
      </c>
      <c r="AC436" s="17">
        <v>0.25315893126708899</v>
      </c>
      <c r="AD436" s="17">
        <v>0.21275340436291701</v>
      </c>
      <c r="AE436" s="17"/>
      <c r="AF436" s="17">
        <v>0.27471635377051201</v>
      </c>
      <c r="AG436" s="17">
        <v>0.238329643419221</v>
      </c>
      <c r="AH436" s="17">
        <v>0.26410751574526198</v>
      </c>
      <c r="AI436" s="17">
        <v>0.20884675955708601</v>
      </c>
      <c r="AJ436" s="17">
        <v>0.25680359030682498</v>
      </c>
      <c r="AK436" s="17">
        <v>0.188565852884201</v>
      </c>
      <c r="AL436" s="17"/>
      <c r="AM436" s="17">
        <v>0.227716065016139</v>
      </c>
      <c r="AN436" s="17">
        <v>0.230343949439895</v>
      </c>
      <c r="AO436" s="17">
        <v>0.26211485363880199</v>
      </c>
      <c r="AP436" s="17">
        <v>0.28007675328841097</v>
      </c>
      <c r="AQ436" s="17">
        <v>0.186358594466494</v>
      </c>
      <c r="AR436" s="17"/>
      <c r="AS436" s="17">
        <v>0.24335583473622599</v>
      </c>
      <c r="AT436" s="17">
        <v>0.21863217551713501</v>
      </c>
      <c r="AU436" s="17"/>
      <c r="AV436" s="17">
        <v>0.246638127786345</v>
      </c>
      <c r="AW436" s="17">
        <v>0.21009849615694901</v>
      </c>
      <c r="AX436" s="17"/>
      <c r="AY436" s="17">
        <v>0.251401836112705</v>
      </c>
      <c r="AZ436" s="17">
        <v>0.247655945010855</v>
      </c>
      <c r="BA436" s="17">
        <v>0.21640396447021901</v>
      </c>
      <c r="BB436" s="17"/>
      <c r="BC436" s="17">
        <v>0.24148649490037699</v>
      </c>
      <c r="BD436" s="17">
        <v>0.251564085849457</v>
      </c>
      <c r="BE436" s="17">
        <v>0.24849537362198501</v>
      </c>
      <c r="BF436" s="17"/>
      <c r="BG436" s="17">
        <v>0.210689098045445</v>
      </c>
      <c r="BH436" s="17">
        <v>0.25945372994187599</v>
      </c>
      <c r="BI436" s="17"/>
      <c r="BJ436" s="17">
        <v>0.25701421616416498</v>
      </c>
      <c r="BK436" s="17">
        <v>0.23686757335547301</v>
      </c>
      <c r="BL436" s="17"/>
      <c r="BM436" s="17">
        <v>0.246720303795776</v>
      </c>
      <c r="BN436" s="17">
        <v>0.27833958015086802</v>
      </c>
      <c r="BO436" s="17">
        <v>0.215826845588067</v>
      </c>
      <c r="BP436" s="17">
        <v>0.28711265050560297</v>
      </c>
      <c r="BQ436" s="17">
        <v>0.306366513184745</v>
      </c>
      <c r="BR436" s="17">
        <v>0.21324314575491901</v>
      </c>
      <c r="BS436" s="17">
        <v>0.203429722094497</v>
      </c>
      <c r="BT436" s="17"/>
      <c r="BU436" s="17">
        <v>0.26129652025296901</v>
      </c>
      <c r="BV436" s="17">
        <v>0.28046484612711198</v>
      </c>
      <c r="BW436" s="17"/>
      <c r="BX436" s="17">
        <v>0.19732762830910999</v>
      </c>
      <c r="BY436" s="17">
        <v>0.271531734632591</v>
      </c>
      <c r="BZ436" s="17">
        <v>0.26265142581147299</v>
      </c>
      <c r="CA436" s="17">
        <v>0.27287545849316203</v>
      </c>
    </row>
    <row r="437" spans="2:79" x14ac:dyDescent="0.3">
      <c r="B437" t="s">
        <v>283</v>
      </c>
      <c r="C437" s="17">
        <v>0.17314198763077801</v>
      </c>
      <c r="D437" s="17">
        <v>0.192287650282878</v>
      </c>
      <c r="E437" s="17">
        <v>0.154351901007105</v>
      </c>
      <c r="F437" s="17"/>
      <c r="G437" s="17">
        <v>0.20653598079609001</v>
      </c>
      <c r="H437" s="17">
        <v>0.21809145110837</v>
      </c>
      <c r="I437" s="17">
        <v>0.16660309358174899</v>
      </c>
      <c r="J437" s="17">
        <v>0.14756372420201599</v>
      </c>
      <c r="K437" s="17">
        <v>0.144317435423331</v>
      </c>
      <c r="L437" s="17">
        <v>0.159860612644213</v>
      </c>
      <c r="M437" s="17"/>
      <c r="N437" s="17">
        <v>0.17647872248809299</v>
      </c>
      <c r="O437" s="17">
        <v>0.202649894089308</v>
      </c>
      <c r="P437" s="17">
        <v>0.14922791604622301</v>
      </c>
      <c r="Q437" s="17">
        <v>0.15414960801260599</v>
      </c>
      <c r="R437" s="17"/>
      <c r="S437" s="17">
        <v>0.183855317304398</v>
      </c>
      <c r="T437" s="17">
        <v>0.17588947419406201</v>
      </c>
      <c r="U437" s="17">
        <v>0.20169019911164199</v>
      </c>
      <c r="V437" s="17">
        <v>0.121420503505688</v>
      </c>
      <c r="W437" s="17">
        <v>0.15031944689495</v>
      </c>
      <c r="X437" s="17">
        <v>0.191377772530471</v>
      </c>
      <c r="Y437" s="17">
        <v>0.153574797281088</v>
      </c>
      <c r="Z437" s="17">
        <v>0.23860392717491599</v>
      </c>
      <c r="AA437" s="17">
        <v>0.201643917707546</v>
      </c>
      <c r="AB437" s="17">
        <v>0.14652913749858201</v>
      </c>
      <c r="AC437" s="17">
        <v>0.14980019590551799</v>
      </c>
      <c r="AD437" s="17">
        <v>0.168888121220512</v>
      </c>
      <c r="AE437" s="17"/>
      <c r="AF437" s="17">
        <v>0.163754919037852</v>
      </c>
      <c r="AG437" s="17">
        <v>0.20346186182005199</v>
      </c>
      <c r="AH437" s="17">
        <v>0.168504204634461</v>
      </c>
      <c r="AI437" s="17">
        <v>0.17399801062338699</v>
      </c>
      <c r="AJ437" s="17">
        <v>0.135908370865616</v>
      </c>
      <c r="AK437" s="17">
        <v>0.145742134417746</v>
      </c>
      <c r="AL437" s="17"/>
      <c r="AM437" s="17">
        <v>0.12682586247873101</v>
      </c>
      <c r="AN437" s="17">
        <v>0.19602099884683299</v>
      </c>
      <c r="AO437" s="17">
        <v>0.17924003111595699</v>
      </c>
      <c r="AP437" s="17">
        <v>0.21425264847370501</v>
      </c>
      <c r="AQ437" s="17">
        <v>0.13605150162802401</v>
      </c>
      <c r="AR437" s="17"/>
      <c r="AS437" s="17">
        <v>0.18965531110250999</v>
      </c>
      <c r="AT437" s="17">
        <v>0.142279926984134</v>
      </c>
      <c r="AU437" s="17"/>
      <c r="AV437" s="17">
        <v>0.17310210753368199</v>
      </c>
      <c r="AW437" s="17">
        <v>0.17818038183677701</v>
      </c>
      <c r="AX437" s="17"/>
      <c r="AY437" s="17">
        <v>0.184908693116352</v>
      </c>
      <c r="AZ437" s="17">
        <v>0.16378321924241401</v>
      </c>
      <c r="BA437" s="17">
        <v>0.19284086041800899</v>
      </c>
      <c r="BB437" s="17"/>
      <c r="BC437" s="17">
        <v>0.18875381211694101</v>
      </c>
      <c r="BD437" s="17">
        <v>0.140705635842302</v>
      </c>
      <c r="BE437" s="17">
        <v>0.16381517248650099</v>
      </c>
      <c r="BF437" s="17"/>
      <c r="BG437" s="17">
        <v>0.17754581825878199</v>
      </c>
      <c r="BH437" s="17">
        <v>0.16977593792831</v>
      </c>
      <c r="BI437" s="17"/>
      <c r="BJ437" s="17">
        <v>0.20790433600267599</v>
      </c>
      <c r="BK437" s="17">
        <v>0.16610961561190801</v>
      </c>
      <c r="BL437" s="17"/>
      <c r="BM437" s="17">
        <v>0.184121031113059</v>
      </c>
      <c r="BN437" s="17">
        <v>0.13459111486557099</v>
      </c>
      <c r="BO437" s="17">
        <v>0.15380668775266099</v>
      </c>
      <c r="BP437" s="17">
        <v>0.13180045129167001</v>
      </c>
      <c r="BQ437" s="17">
        <v>0.249742996995934</v>
      </c>
      <c r="BR437" s="17">
        <v>0.169407614757348</v>
      </c>
      <c r="BS437" s="17">
        <v>0.190932204753333</v>
      </c>
      <c r="BT437" s="17"/>
      <c r="BU437" s="17">
        <v>0.16992021443684999</v>
      </c>
      <c r="BV437" s="17">
        <v>0.219790190886268</v>
      </c>
      <c r="BW437" s="17"/>
      <c r="BX437" s="17">
        <v>0.19814548163854201</v>
      </c>
      <c r="BY437" s="17">
        <v>0.18524454671578799</v>
      </c>
      <c r="BZ437" s="17">
        <v>0.203583352749866</v>
      </c>
      <c r="CA437" s="17">
        <v>0.17555253315695199</v>
      </c>
    </row>
    <row r="438" spans="2:79" x14ac:dyDescent="0.3">
      <c r="B438" t="s">
        <v>101</v>
      </c>
      <c r="C438" s="17">
        <v>4.2151022118222699E-2</v>
      </c>
      <c r="D438" s="17">
        <v>3.9929656282687798E-2</v>
      </c>
      <c r="E438" s="17">
        <v>4.36277369994384E-2</v>
      </c>
      <c r="F438" s="17"/>
      <c r="G438" s="17">
        <v>3.60305359728815E-2</v>
      </c>
      <c r="H438" s="17">
        <v>3.7023713426578897E-2</v>
      </c>
      <c r="I438" s="17">
        <v>4.7860177255482403E-2</v>
      </c>
      <c r="J438" s="17">
        <v>4.9741707796646897E-2</v>
      </c>
      <c r="K438" s="17">
        <v>4.2862924933634299E-2</v>
      </c>
      <c r="L438" s="17">
        <v>3.91249735742287E-2</v>
      </c>
      <c r="M438" s="17"/>
      <c r="N438" s="17">
        <v>1.8785221888690799E-2</v>
      </c>
      <c r="O438" s="17">
        <v>3.9430484163008803E-2</v>
      </c>
      <c r="P438" s="17">
        <v>4.8178371642573603E-2</v>
      </c>
      <c r="Q438" s="17">
        <v>6.6099385627118298E-2</v>
      </c>
      <c r="R438" s="17"/>
      <c r="S438" s="17">
        <v>3.9128782774151598E-2</v>
      </c>
      <c r="T438" s="17">
        <v>4.8638468750973003E-2</v>
      </c>
      <c r="U438" s="17">
        <v>5.7196582101394798E-2</v>
      </c>
      <c r="V438" s="17">
        <v>5.1036367382134698E-2</v>
      </c>
      <c r="W438" s="17">
        <v>4.1193102924947898E-2</v>
      </c>
      <c r="X438" s="17">
        <v>6.04174760051907E-2</v>
      </c>
      <c r="Y438" s="17">
        <v>3.9428850461424102E-2</v>
      </c>
      <c r="Z438" s="17">
        <v>4.4982042049400602E-2</v>
      </c>
      <c r="AA438" s="17">
        <v>2.3620050736629799E-2</v>
      </c>
      <c r="AB438" s="17">
        <v>2.3547492187093701E-2</v>
      </c>
      <c r="AC438" s="17">
        <v>6.3520777721165697E-2</v>
      </c>
      <c r="AD438" s="17">
        <v>0</v>
      </c>
      <c r="AE438" s="17"/>
      <c r="AF438" s="17">
        <v>3.9359527075843399E-2</v>
      </c>
      <c r="AG438" s="17">
        <v>2.7189272607353002E-2</v>
      </c>
      <c r="AH438" s="17">
        <v>7.3355274560062897E-2</v>
      </c>
      <c r="AI438" s="17">
        <v>4.7479682541635898E-2</v>
      </c>
      <c r="AJ438" s="17">
        <v>4.9400120188223297E-2</v>
      </c>
      <c r="AK438" s="17">
        <v>1.9663159673127401E-2</v>
      </c>
      <c r="AL438" s="17"/>
      <c r="AM438" s="17">
        <v>4.8138381192680699E-2</v>
      </c>
      <c r="AN438" s="17">
        <v>4.5709678322543502E-2</v>
      </c>
      <c r="AO438" s="17">
        <v>3.3393897358587998E-2</v>
      </c>
      <c r="AP438" s="17">
        <v>1.9605865434754399E-2</v>
      </c>
      <c r="AQ438" s="17">
        <v>2.5105360706360401E-2</v>
      </c>
      <c r="AR438" s="17"/>
      <c r="AS438" s="17">
        <v>3.7915538227616799E-2</v>
      </c>
      <c r="AT438" s="17">
        <v>4.7757299112325402E-2</v>
      </c>
      <c r="AU438" s="17"/>
      <c r="AV438" s="17">
        <v>3.7485530563569999E-2</v>
      </c>
      <c r="AW438" s="17">
        <v>4.32190359766121E-2</v>
      </c>
      <c r="AX438" s="17"/>
      <c r="AY438" s="17">
        <v>5.4865144631979702E-2</v>
      </c>
      <c r="AZ438" s="17">
        <v>3.6987876953548798E-2</v>
      </c>
      <c r="BA438" s="17">
        <v>3.8427679163009001E-2</v>
      </c>
      <c r="BB438" s="17"/>
      <c r="BC438" s="17">
        <v>5.0610735046290198E-2</v>
      </c>
      <c r="BD438" s="17">
        <v>2.6788876624763799E-2</v>
      </c>
      <c r="BE438" s="17">
        <v>3.4535966062152701E-2</v>
      </c>
      <c r="BF438" s="17"/>
      <c r="BG438" s="17">
        <v>5.1083532009626197E-2</v>
      </c>
      <c r="BH438" s="17">
        <v>3.6410359335921003E-2</v>
      </c>
      <c r="BI438" s="17"/>
      <c r="BJ438" s="17">
        <v>3.63435598062729E-2</v>
      </c>
      <c r="BK438" s="17">
        <v>4.1332247773996598E-2</v>
      </c>
      <c r="BL438" s="17"/>
      <c r="BM438" s="17">
        <v>3.5685057769202402E-2</v>
      </c>
      <c r="BN438" s="17">
        <v>3.88540214569877E-2</v>
      </c>
      <c r="BO438" s="17">
        <v>2.6900309778161401E-2</v>
      </c>
      <c r="BP438" s="17">
        <v>0.119584657289955</v>
      </c>
      <c r="BQ438" s="17">
        <v>2.2107961144927201E-2</v>
      </c>
      <c r="BR438" s="17">
        <v>3.9894248438236198E-2</v>
      </c>
      <c r="BS438" s="17">
        <v>7.0260736148826802E-2</v>
      </c>
      <c r="BT438" s="17"/>
      <c r="BU438" s="17">
        <v>9.8646583671613101E-3</v>
      </c>
      <c r="BV438" s="17">
        <v>1.25309177073449E-2</v>
      </c>
      <c r="BW438" s="17"/>
      <c r="BX438" s="17">
        <v>3.37766769146245E-2</v>
      </c>
      <c r="BY438" s="17">
        <v>1.8418734295694E-2</v>
      </c>
      <c r="BZ438" s="17">
        <v>2.5819103574173798E-2</v>
      </c>
      <c r="CA438" s="17">
        <v>1.8593724628637599E-2</v>
      </c>
    </row>
    <row r="439" spans="2:79" x14ac:dyDescent="0.3">
      <c r="B439" t="s">
        <v>252</v>
      </c>
      <c r="C439" s="17">
        <v>2.2303650683256099E-2</v>
      </c>
      <c r="D439" s="17">
        <v>2.93078578783173E-2</v>
      </c>
      <c r="E439" s="17">
        <v>1.55815785059478E-2</v>
      </c>
      <c r="F439" s="17"/>
      <c r="G439" s="17">
        <v>6.7715050804776303E-3</v>
      </c>
      <c r="H439" s="17">
        <v>1.7565936694343798E-2</v>
      </c>
      <c r="I439" s="17">
        <v>3.1756974874071899E-2</v>
      </c>
      <c r="J439" s="17">
        <v>2.1540619547940301E-2</v>
      </c>
      <c r="K439" s="17">
        <v>3.38147576877059E-2</v>
      </c>
      <c r="L439" s="17">
        <v>2.1681045597621299E-2</v>
      </c>
      <c r="M439" s="17"/>
      <c r="N439" s="17">
        <v>2.8203671013600599E-2</v>
      </c>
      <c r="O439" s="17">
        <v>1.8249758811898501E-2</v>
      </c>
      <c r="P439" s="17">
        <v>2.0765472069077001E-2</v>
      </c>
      <c r="Q439" s="17">
        <v>2.21260363433145E-2</v>
      </c>
      <c r="R439" s="17"/>
      <c r="S439" s="17">
        <v>7.3359336107609099E-3</v>
      </c>
      <c r="T439" s="17">
        <v>2.77904987790853E-2</v>
      </c>
      <c r="U439" s="17">
        <v>1.21181613566537E-2</v>
      </c>
      <c r="V439" s="17">
        <v>3.1812303200002001E-2</v>
      </c>
      <c r="W439" s="17">
        <v>2.60357834877245E-2</v>
      </c>
      <c r="X439" s="17">
        <v>3.5245656706522598E-2</v>
      </c>
      <c r="Y439" s="17">
        <v>3.9134571868007201E-2</v>
      </c>
      <c r="Z439" s="17">
        <v>1.06122539046479E-2</v>
      </c>
      <c r="AA439" s="17">
        <v>1.78995359640827E-2</v>
      </c>
      <c r="AB439" s="17">
        <v>1.2732566097769999E-2</v>
      </c>
      <c r="AC439" s="17">
        <v>4.3028926350138601E-2</v>
      </c>
      <c r="AD439" s="17">
        <v>0</v>
      </c>
      <c r="AE439" s="17"/>
      <c r="AF439" s="17">
        <v>1.5938074645256501E-2</v>
      </c>
      <c r="AG439" s="17">
        <v>2.9131157675832901E-2</v>
      </c>
      <c r="AH439" s="17">
        <v>1.3178867137971E-2</v>
      </c>
      <c r="AI439" s="17">
        <v>1.86581747881868E-2</v>
      </c>
      <c r="AJ439" s="17">
        <v>3.9649862651573498E-2</v>
      </c>
      <c r="AK439" s="17">
        <v>1.7346965201674201E-2</v>
      </c>
      <c r="AL439" s="17"/>
      <c r="AM439" s="17">
        <v>1.8395903477065201E-2</v>
      </c>
      <c r="AN439" s="17">
        <v>1.8958063003594601E-2</v>
      </c>
      <c r="AO439" s="17">
        <v>2.6868148625393301E-2</v>
      </c>
      <c r="AP439" s="17">
        <v>3.74034161192385E-3</v>
      </c>
      <c r="AQ439" s="17">
        <v>3.6478871639533401E-2</v>
      </c>
      <c r="AR439" s="17"/>
      <c r="AS439" s="17">
        <v>2.1985909248860899E-2</v>
      </c>
      <c r="AT439" s="17">
        <v>1.2699447834974301E-2</v>
      </c>
      <c r="AU439" s="17"/>
      <c r="AV439" s="17">
        <v>2.4589611905956699E-2</v>
      </c>
      <c r="AW439" s="17">
        <v>1.95650383703415E-2</v>
      </c>
      <c r="AX439" s="17"/>
      <c r="AY439" s="17">
        <v>2.5047981319987901E-2</v>
      </c>
      <c r="AZ439" s="17">
        <v>1.9253208306488301E-2</v>
      </c>
      <c r="BA439" s="17">
        <v>3.6565265328506999E-2</v>
      </c>
      <c r="BB439" s="17"/>
      <c r="BC439" s="17">
        <v>2.3384171519142901E-2</v>
      </c>
      <c r="BD439" s="17">
        <v>3.0859066883051199E-2</v>
      </c>
      <c r="BE439" s="17">
        <v>1.1351104542725501E-2</v>
      </c>
      <c r="BF439" s="17"/>
      <c r="BG439" s="17">
        <v>1.06346684357208E-2</v>
      </c>
      <c r="BH439" s="17">
        <v>2.64318322155082E-2</v>
      </c>
      <c r="BI439" s="17"/>
      <c r="BJ439" s="17">
        <v>1.4693669399874E-2</v>
      </c>
      <c r="BK439" s="17">
        <v>2.3977656578172898E-2</v>
      </c>
      <c r="BL439" s="17"/>
      <c r="BM439" s="17">
        <v>2.61208143464992E-2</v>
      </c>
      <c r="BN439" s="17">
        <v>1.7394546338056101E-2</v>
      </c>
      <c r="BO439" s="17">
        <v>1.9581285961774299E-2</v>
      </c>
      <c r="BP439" s="17">
        <v>3.23043729639685E-2</v>
      </c>
      <c r="BQ439" s="17">
        <v>0</v>
      </c>
      <c r="BR439" s="17">
        <v>2.84508427655219E-2</v>
      </c>
      <c r="BS439" s="17">
        <v>0</v>
      </c>
      <c r="BT439" s="17"/>
      <c r="BU439" s="17">
        <v>9.4901165776491003E-3</v>
      </c>
      <c r="BV439" s="17">
        <v>1.04504872167052E-2</v>
      </c>
      <c r="BW439" s="17"/>
      <c r="BX439" s="17">
        <v>1.5232633341948E-2</v>
      </c>
      <c r="BY439" s="17">
        <v>2.8119664688703899E-2</v>
      </c>
      <c r="BZ439" s="17">
        <v>1.12966947720056E-2</v>
      </c>
      <c r="CA439" s="17">
        <v>2.8834209809838501E-2</v>
      </c>
    </row>
    <row r="440" spans="2:79" x14ac:dyDescent="0.3">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c r="CA440" s="17"/>
    </row>
    <row r="441" spans="2:79" x14ac:dyDescent="0.3">
      <c r="B441" s="6" t="s">
        <v>301</v>
      </c>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c r="CA441" s="17"/>
    </row>
    <row r="442" spans="2:79" x14ac:dyDescent="0.3">
      <c r="B442" s="24" t="s">
        <v>98</v>
      </c>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c r="CA442" s="17"/>
    </row>
    <row r="443" spans="2:79" x14ac:dyDescent="0.3">
      <c r="B443" t="s">
        <v>292</v>
      </c>
      <c r="C443" s="17">
        <v>0.29835988005017799</v>
      </c>
      <c r="D443" s="17">
        <v>0.25751159104347798</v>
      </c>
      <c r="E443" s="17">
        <v>0.33661366705833501</v>
      </c>
      <c r="F443" s="17"/>
      <c r="G443" s="17">
        <v>0.32595779559723598</v>
      </c>
      <c r="H443" s="17">
        <v>0.41609389661062202</v>
      </c>
      <c r="I443" s="17">
        <v>0.337753336457917</v>
      </c>
      <c r="J443" s="17">
        <v>0.28238096372865901</v>
      </c>
      <c r="K443" s="17">
        <v>0.25280852572268597</v>
      </c>
      <c r="L443" s="17">
        <v>0.19613337084894</v>
      </c>
      <c r="M443" s="17"/>
      <c r="N443" s="17">
        <v>0.31131523788889998</v>
      </c>
      <c r="O443" s="17">
        <v>0.272854063112207</v>
      </c>
      <c r="P443" s="17">
        <v>0.30452281544431098</v>
      </c>
      <c r="Q443" s="17">
        <v>0.310064356610532</v>
      </c>
      <c r="R443" s="17"/>
      <c r="S443" s="17">
        <v>0.3438022839407</v>
      </c>
      <c r="T443" s="17">
        <v>0.27244760834047999</v>
      </c>
      <c r="U443" s="17">
        <v>0.30938290563568699</v>
      </c>
      <c r="V443" s="17">
        <v>0.28206198245469799</v>
      </c>
      <c r="W443" s="17">
        <v>0.221949574578721</v>
      </c>
      <c r="X443" s="17">
        <v>0.27679871610059598</v>
      </c>
      <c r="Y443" s="17">
        <v>0.23896221172926699</v>
      </c>
      <c r="Z443" s="17">
        <v>0.36131436719298698</v>
      </c>
      <c r="AA443" s="17">
        <v>0.33506764985792198</v>
      </c>
      <c r="AB443" s="17">
        <v>0.28639395886899499</v>
      </c>
      <c r="AC443" s="17">
        <v>0.35004573543935102</v>
      </c>
      <c r="AD443" s="17">
        <v>0.35178169224890898</v>
      </c>
      <c r="AE443" s="17"/>
      <c r="AF443" s="17">
        <v>0.36658280776361701</v>
      </c>
      <c r="AG443" s="17">
        <v>0.26658131740408297</v>
      </c>
      <c r="AH443" s="17">
        <v>0.28651548469133797</v>
      </c>
      <c r="AI443" s="17">
        <v>0.26103517597779602</v>
      </c>
      <c r="AJ443" s="17">
        <v>0.26486500865323098</v>
      </c>
      <c r="AK443" s="17">
        <v>0.36826142378912402</v>
      </c>
      <c r="AL443" s="17"/>
      <c r="AM443" s="17">
        <v>0.25656605111126402</v>
      </c>
      <c r="AN443" s="17">
        <v>0.26879121872538903</v>
      </c>
      <c r="AO443" s="17">
        <v>0.33495856779041799</v>
      </c>
      <c r="AP443" s="17">
        <v>0.35800935442020898</v>
      </c>
      <c r="AQ443" s="17">
        <v>0.46842923538161901</v>
      </c>
      <c r="AR443" s="17"/>
      <c r="AS443" s="17">
        <v>0.30282799052601</v>
      </c>
      <c r="AT443" s="17">
        <v>0.34640674573645303</v>
      </c>
      <c r="AU443" s="17"/>
      <c r="AV443" s="17">
        <v>0.289931297366463</v>
      </c>
      <c r="AW443" s="17">
        <v>0.369520241377159</v>
      </c>
      <c r="AX443" s="17"/>
      <c r="AY443" s="17">
        <v>0.344411956475703</v>
      </c>
      <c r="AZ443" s="17">
        <v>0.28794001845558698</v>
      </c>
      <c r="BA443" s="17">
        <v>0.21477614125756</v>
      </c>
      <c r="BB443" s="17"/>
      <c r="BC443" s="17">
        <v>0.29405683087617901</v>
      </c>
      <c r="BD443" s="17">
        <v>0.27679289495090997</v>
      </c>
      <c r="BE443" s="17">
        <v>0.329643702326475</v>
      </c>
      <c r="BF443" s="17"/>
      <c r="BG443" s="17">
        <v>0.32473815977675402</v>
      </c>
      <c r="BH443" s="17">
        <v>0.29049387526402298</v>
      </c>
      <c r="BI443" s="17"/>
      <c r="BJ443" s="17">
        <v>0.34440241205949601</v>
      </c>
      <c r="BK443" s="17">
        <v>0.28851548007442901</v>
      </c>
      <c r="BL443" s="17"/>
      <c r="BM443" s="17">
        <v>0.32330529304053801</v>
      </c>
      <c r="BN443" s="17">
        <v>0.31558441627950901</v>
      </c>
      <c r="BO443" s="17">
        <v>0.28518064597975701</v>
      </c>
      <c r="BP443" s="17">
        <v>0.38657479873504802</v>
      </c>
      <c r="BQ443" s="17">
        <v>0.34341028673603602</v>
      </c>
      <c r="BR443" s="17">
        <v>0.208430964686799</v>
      </c>
      <c r="BS443" s="17">
        <v>0.28696403399100001</v>
      </c>
      <c r="BT443" s="17"/>
      <c r="BU443" s="17">
        <v>0.30340723102914702</v>
      </c>
      <c r="BV443" s="17">
        <v>0.38287226862158003</v>
      </c>
      <c r="BW443" s="17"/>
      <c r="BX443" s="17">
        <v>0.329367427638948</v>
      </c>
      <c r="BY443" s="17">
        <v>0.32305720705252999</v>
      </c>
      <c r="BZ443" s="17">
        <v>0.33565359019206198</v>
      </c>
      <c r="CA443" s="17">
        <v>0.28666460978747199</v>
      </c>
    </row>
    <row r="444" spans="2:79" x14ac:dyDescent="0.3">
      <c r="B444" t="s">
        <v>293</v>
      </c>
      <c r="C444" s="17">
        <v>0.51317075628231901</v>
      </c>
      <c r="D444" s="17">
        <v>0.52247617165320104</v>
      </c>
      <c r="E444" s="17">
        <v>0.50475577490243495</v>
      </c>
      <c r="F444" s="17"/>
      <c r="G444" s="17">
        <v>0.45768074609687098</v>
      </c>
      <c r="H444" s="17">
        <v>0.42475643195461399</v>
      </c>
      <c r="I444" s="17">
        <v>0.47181198306829197</v>
      </c>
      <c r="J444" s="17">
        <v>0.53650861089783297</v>
      </c>
      <c r="K444" s="17">
        <v>0.55816766677656104</v>
      </c>
      <c r="L444" s="17">
        <v>0.60616381466923996</v>
      </c>
      <c r="M444" s="17"/>
      <c r="N444" s="17">
        <v>0.52935667343426296</v>
      </c>
      <c r="O444" s="17">
        <v>0.54367606032536298</v>
      </c>
      <c r="P444" s="17">
        <v>0.50061799029390897</v>
      </c>
      <c r="Q444" s="17">
        <v>0.47186351834035201</v>
      </c>
      <c r="R444" s="17"/>
      <c r="S444" s="17">
        <v>0.434106144214853</v>
      </c>
      <c r="T444" s="17">
        <v>0.54051680429721605</v>
      </c>
      <c r="U444" s="17">
        <v>0.48825124512227902</v>
      </c>
      <c r="V444" s="17">
        <v>0.50852109260181699</v>
      </c>
      <c r="W444" s="17">
        <v>0.58153090383906103</v>
      </c>
      <c r="X444" s="17">
        <v>0.55503618557023104</v>
      </c>
      <c r="Y444" s="17">
        <v>0.59363170713384905</v>
      </c>
      <c r="Z444" s="17">
        <v>0.54428196378256499</v>
      </c>
      <c r="AA444" s="17">
        <v>0.430786705481563</v>
      </c>
      <c r="AB444" s="17">
        <v>0.56473602411298296</v>
      </c>
      <c r="AC444" s="17">
        <v>0.45847072567152702</v>
      </c>
      <c r="AD444" s="17">
        <v>0.54103442656727596</v>
      </c>
      <c r="AE444" s="17"/>
      <c r="AF444" s="17">
        <v>0.45665713127147201</v>
      </c>
      <c r="AG444" s="17">
        <v>0.53025181426865597</v>
      </c>
      <c r="AH444" s="17">
        <v>0.51423341871452399</v>
      </c>
      <c r="AI444" s="17">
        <v>0.55035851533841595</v>
      </c>
      <c r="AJ444" s="17">
        <v>0.55441221484297998</v>
      </c>
      <c r="AK444" s="17">
        <v>0.475967352093357</v>
      </c>
      <c r="AL444" s="17"/>
      <c r="AM444" s="17">
        <v>0.55712507270337497</v>
      </c>
      <c r="AN444" s="17">
        <v>0.511890879681697</v>
      </c>
      <c r="AO444" s="17">
        <v>0.47150722905850001</v>
      </c>
      <c r="AP444" s="17">
        <v>0.51712597344345501</v>
      </c>
      <c r="AQ444" s="17">
        <v>0.50913076193386397</v>
      </c>
      <c r="AR444" s="17"/>
      <c r="AS444" s="17">
        <v>0.532101824926275</v>
      </c>
      <c r="AT444" s="17">
        <v>0.46297960419074302</v>
      </c>
      <c r="AU444" s="17"/>
      <c r="AV444" s="17">
        <v>0.53030234509954599</v>
      </c>
      <c r="AW444" s="17">
        <v>0.43815731563743998</v>
      </c>
      <c r="AX444" s="17"/>
      <c r="AY444" s="17">
        <v>0.46675317947702699</v>
      </c>
      <c r="AZ444" s="17">
        <v>0.53077829444677305</v>
      </c>
      <c r="BA444" s="17">
        <v>0.54636160578688597</v>
      </c>
      <c r="BB444" s="17"/>
      <c r="BC444" s="17">
        <v>0.52084338367555205</v>
      </c>
      <c r="BD444" s="17">
        <v>0.52943516762774101</v>
      </c>
      <c r="BE444" s="17">
        <v>0.48322667014102699</v>
      </c>
      <c r="BF444" s="17"/>
      <c r="BG444" s="17">
        <v>0.49655324385218302</v>
      </c>
      <c r="BH444" s="17">
        <v>0.52725676190368198</v>
      </c>
      <c r="BI444" s="17"/>
      <c r="BJ444" s="17">
        <v>0.49575693992140102</v>
      </c>
      <c r="BK444" s="17">
        <v>0.52158158395866105</v>
      </c>
      <c r="BL444" s="17"/>
      <c r="BM444" s="17">
        <v>0.483037267766245</v>
      </c>
      <c r="BN444" s="17">
        <v>0.51679812894425103</v>
      </c>
      <c r="BO444" s="17">
        <v>0.48582963750699998</v>
      </c>
      <c r="BP444" s="17">
        <v>0.43107064259750399</v>
      </c>
      <c r="BQ444" s="17">
        <v>0.49262320405395499</v>
      </c>
      <c r="BR444" s="17">
        <v>0.60159132642096802</v>
      </c>
      <c r="BS444" s="17">
        <v>0.523565229379652</v>
      </c>
      <c r="BT444" s="17"/>
      <c r="BU444" s="17">
        <v>0.57449543138788295</v>
      </c>
      <c r="BV444" s="17">
        <v>0.44597509614052899</v>
      </c>
      <c r="BW444" s="17"/>
      <c r="BX444" s="17">
        <v>0.47023606048897898</v>
      </c>
      <c r="BY444" s="17">
        <v>0.476227905810859</v>
      </c>
      <c r="BZ444" s="17">
        <v>0.50954634958351397</v>
      </c>
      <c r="CA444" s="17">
        <v>0.53842680555404498</v>
      </c>
    </row>
    <row r="445" spans="2:79" x14ac:dyDescent="0.3">
      <c r="B445" t="s">
        <v>294</v>
      </c>
      <c r="C445" s="17">
        <v>0.13762747334513101</v>
      </c>
      <c r="D445" s="17">
        <v>0.169298482820118</v>
      </c>
      <c r="E445" s="17">
        <v>0.107413308086078</v>
      </c>
      <c r="F445" s="17"/>
      <c r="G445" s="17">
        <v>0.14696231009063199</v>
      </c>
      <c r="H445" s="17">
        <v>0.116157172288945</v>
      </c>
      <c r="I445" s="17">
        <v>0.13477055154053699</v>
      </c>
      <c r="J445" s="17">
        <v>0.13863997256873101</v>
      </c>
      <c r="K445" s="17">
        <v>0.14595506083891799</v>
      </c>
      <c r="L445" s="17">
        <v>0.14474540279230899</v>
      </c>
      <c r="M445" s="17"/>
      <c r="N445" s="17">
        <v>0.120768862109214</v>
      </c>
      <c r="O445" s="17">
        <v>0.13034250411934101</v>
      </c>
      <c r="P445" s="17">
        <v>0.15037322712246201</v>
      </c>
      <c r="Q445" s="17">
        <v>0.14932196361445399</v>
      </c>
      <c r="R445" s="17"/>
      <c r="S445" s="17">
        <v>0.17731814745174501</v>
      </c>
      <c r="T445" s="17">
        <v>0.14200192876870399</v>
      </c>
      <c r="U445" s="17">
        <v>0.14319186451622201</v>
      </c>
      <c r="V445" s="17">
        <v>0.14284584734997699</v>
      </c>
      <c r="W445" s="17">
        <v>0.14158418433900799</v>
      </c>
      <c r="X445" s="17">
        <v>0.112413113993713</v>
      </c>
      <c r="Y445" s="17">
        <v>0.11619598720869</v>
      </c>
      <c r="Z445" s="17">
        <v>7.2676127956813497E-2</v>
      </c>
      <c r="AA445" s="17">
        <v>0.174680751043612</v>
      </c>
      <c r="AB445" s="17">
        <v>0.120051740431212</v>
      </c>
      <c r="AC445" s="17">
        <v>0.11588604432992</v>
      </c>
      <c r="AD445" s="17">
        <v>6.6060297833058307E-2</v>
      </c>
      <c r="AE445" s="17"/>
      <c r="AF445" s="17">
        <v>0.13354105468112901</v>
      </c>
      <c r="AG445" s="17">
        <v>0.13967862237616299</v>
      </c>
      <c r="AH445" s="17">
        <v>0.15561551047625599</v>
      </c>
      <c r="AI445" s="17">
        <v>0.14745290071457801</v>
      </c>
      <c r="AJ445" s="17">
        <v>0.111415626837801</v>
      </c>
      <c r="AK445" s="17">
        <v>0.120342342492075</v>
      </c>
      <c r="AL445" s="17"/>
      <c r="AM445" s="17">
        <v>0.13418129533728801</v>
      </c>
      <c r="AN445" s="17">
        <v>0.15063016070421301</v>
      </c>
      <c r="AO445" s="17">
        <v>0.148877844134157</v>
      </c>
      <c r="AP445" s="17">
        <v>8.9617997903865307E-2</v>
      </c>
      <c r="AQ445" s="17">
        <v>2.24400026845172E-2</v>
      </c>
      <c r="AR445" s="17"/>
      <c r="AS445" s="17">
        <v>0.119210729958299</v>
      </c>
      <c r="AT445" s="17">
        <v>0.141434424911665</v>
      </c>
      <c r="AU445" s="17"/>
      <c r="AV445" s="17">
        <v>0.13170691469189599</v>
      </c>
      <c r="AW445" s="17">
        <v>0.15205436111078599</v>
      </c>
      <c r="AX445" s="17"/>
      <c r="AY445" s="17">
        <v>0.12988987383406</v>
      </c>
      <c r="AZ445" s="17">
        <v>0.136194442346359</v>
      </c>
      <c r="BA445" s="17">
        <v>0.173291392790101</v>
      </c>
      <c r="BB445" s="17"/>
      <c r="BC445" s="17">
        <v>0.12920879169789001</v>
      </c>
      <c r="BD445" s="17">
        <v>0.15260598312426599</v>
      </c>
      <c r="BE445" s="17">
        <v>0.140322868683568</v>
      </c>
      <c r="BF445" s="17"/>
      <c r="BG445" s="17">
        <v>0.13450780805788001</v>
      </c>
      <c r="BH445" s="17">
        <v>0.13818383481190699</v>
      </c>
      <c r="BI445" s="17"/>
      <c r="BJ445" s="17">
        <v>0.117418708820656</v>
      </c>
      <c r="BK445" s="17">
        <v>0.140022944538503</v>
      </c>
      <c r="BL445" s="17"/>
      <c r="BM445" s="17">
        <v>0.145878171695867</v>
      </c>
      <c r="BN445" s="17">
        <v>0.11794156429499</v>
      </c>
      <c r="BO445" s="17">
        <v>0.159358546123749</v>
      </c>
      <c r="BP445" s="17">
        <v>0.13249270809833599</v>
      </c>
      <c r="BQ445" s="17">
        <v>0.10577968109242999</v>
      </c>
      <c r="BR445" s="17">
        <v>0.14441001998104899</v>
      </c>
      <c r="BS445" s="17">
        <v>0.11750617623989799</v>
      </c>
      <c r="BT445" s="17"/>
      <c r="BU445" s="17">
        <v>0.102887713426494</v>
      </c>
      <c r="BV445" s="17">
        <v>0.14915400381448399</v>
      </c>
      <c r="BW445" s="17"/>
      <c r="BX445" s="17">
        <v>0.139124433323429</v>
      </c>
      <c r="BY445" s="17">
        <v>0.15693554871712601</v>
      </c>
      <c r="BZ445" s="17">
        <v>0.116358922448239</v>
      </c>
      <c r="CA445" s="17">
        <v>0.13558798448656401</v>
      </c>
    </row>
    <row r="446" spans="2:79" x14ac:dyDescent="0.3">
      <c r="B446" t="s">
        <v>295</v>
      </c>
      <c r="C446" s="17">
        <v>2.4631715267049801E-2</v>
      </c>
      <c r="D446" s="17">
        <v>2.6771889840781601E-2</v>
      </c>
      <c r="E446" s="17">
        <v>2.26654887477474E-2</v>
      </c>
      <c r="F446" s="17"/>
      <c r="G446" s="17">
        <v>2.5540617815570099E-2</v>
      </c>
      <c r="H446" s="17">
        <v>2.5507496837696101E-2</v>
      </c>
      <c r="I446" s="17">
        <v>3.3547906698432099E-2</v>
      </c>
      <c r="J446" s="17">
        <v>2.5382165407266101E-2</v>
      </c>
      <c r="K446" s="17">
        <v>2.1857274867730599E-2</v>
      </c>
      <c r="L446" s="17">
        <v>1.7341234395966802E-2</v>
      </c>
      <c r="M446" s="17"/>
      <c r="N446" s="17">
        <v>2.3726941181987E-2</v>
      </c>
      <c r="O446" s="17">
        <v>2.7887401776811101E-2</v>
      </c>
      <c r="P446" s="17">
        <v>2.57733256274481E-2</v>
      </c>
      <c r="Q446" s="17">
        <v>2.1909568972073201E-2</v>
      </c>
      <c r="R446" s="17"/>
      <c r="S446" s="17">
        <v>2.0928865996931501E-2</v>
      </c>
      <c r="T446" s="17">
        <v>3.4262014330111501E-2</v>
      </c>
      <c r="U446" s="17">
        <v>3.6366406277668198E-2</v>
      </c>
      <c r="V446" s="17">
        <v>3.0354015104398599E-2</v>
      </c>
      <c r="W446" s="17">
        <v>2.0742421778631299E-2</v>
      </c>
      <c r="X446" s="17">
        <v>1.7361443513691E-2</v>
      </c>
      <c r="Y446" s="17">
        <v>1.09678978165759E-2</v>
      </c>
      <c r="Z446" s="17">
        <v>0</v>
      </c>
      <c r="AA446" s="17">
        <v>2.5180751664071702E-2</v>
      </c>
      <c r="AB446" s="17">
        <v>1.68293861083827E-2</v>
      </c>
      <c r="AC446" s="17">
        <v>4.3822338654623802E-2</v>
      </c>
      <c r="AD446" s="17">
        <v>4.1123583350756797E-2</v>
      </c>
      <c r="AE446" s="17"/>
      <c r="AF446" s="17">
        <v>2.3518069703807799E-2</v>
      </c>
      <c r="AG446" s="17">
        <v>2.9753361640174801E-2</v>
      </c>
      <c r="AH446" s="17">
        <v>3.0314298879423E-2</v>
      </c>
      <c r="AI446" s="17">
        <v>1.5871831821011099E-2</v>
      </c>
      <c r="AJ446" s="17">
        <v>3.0056351386321799E-2</v>
      </c>
      <c r="AK446" s="17">
        <v>8.0338110965406696E-3</v>
      </c>
      <c r="AL446" s="17"/>
      <c r="AM446" s="17">
        <v>2.3147039323824999E-2</v>
      </c>
      <c r="AN446" s="17">
        <v>2.5571848103597802E-2</v>
      </c>
      <c r="AO446" s="17">
        <v>2.5274724348487699E-2</v>
      </c>
      <c r="AP446" s="17">
        <v>3.10795147524245E-2</v>
      </c>
      <c r="AQ446" s="17">
        <v>0</v>
      </c>
      <c r="AR446" s="17"/>
      <c r="AS446" s="17">
        <v>2.6742631645576501E-2</v>
      </c>
      <c r="AT446" s="17">
        <v>8.7402475610803901E-3</v>
      </c>
      <c r="AU446" s="17"/>
      <c r="AV446" s="17">
        <v>2.5244453954020901E-2</v>
      </c>
      <c r="AW446" s="17">
        <v>2.0479242794991599E-2</v>
      </c>
      <c r="AX446" s="17"/>
      <c r="AY446" s="17">
        <v>2.8782496377780499E-2</v>
      </c>
      <c r="AZ446" s="17">
        <v>2.1419049705608401E-2</v>
      </c>
      <c r="BA446" s="17">
        <v>3.61688258088214E-2</v>
      </c>
      <c r="BB446" s="17"/>
      <c r="BC446" s="17">
        <v>2.4280452711475799E-2</v>
      </c>
      <c r="BD446" s="17">
        <v>2.2112204559189299E-2</v>
      </c>
      <c r="BE446" s="17">
        <v>2.8940331863331802E-2</v>
      </c>
      <c r="BF446" s="17"/>
      <c r="BG446" s="17">
        <v>1.7092789900199599E-2</v>
      </c>
      <c r="BH446" s="17">
        <v>2.5318506884413901E-2</v>
      </c>
      <c r="BI446" s="17"/>
      <c r="BJ446" s="17">
        <v>3.1492645225631603E-2</v>
      </c>
      <c r="BK446" s="17">
        <v>2.25313252332651E-2</v>
      </c>
      <c r="BL446" s="17"/>
      <c r="BM446" s="17">
        <v>3.0221761781063498E-2</v>
      </c>
      <c r="BN446" s="17">
        <v>2.5963398005744098E-2</v>
      </c>
      <c r="BO446" s="17">
        <v>1.9408013814855501E-2</v>
      </c>
      <c r="BP446" s="17">
        <v>0</v>
      </c>
      <c r="BQ446" s="17">
        <v>2.8250140073765501E-2</v>
      </c>
      <c r="BR446" s="17">
        <v>1.57941962671726E-2</v>
      </c>
      <c r="BS446" s="17">
        <v>3.0728128087482601E-2</v>
      </c>
      <c r="BT446" s="17"/>
      <c r="BU446" s="17">
        <v>8.1417211469684298E-3</v>
      </c>
      <c r="BV446" s="17">
        <v>1.5719254472094199E-2</v>
      </c>
      <c r="BW446" s="17"/>
      <c r="BX446" s="17">
        <v>2.2195085819815701E-2</v>
      </c>
      <c r="BY446" s="17">
        <v>3.2993531181336702E-2</v>
      </c>
      <c r="BZ446" s="17">
        <v>1.8423589087957298E-2</v>
      </c>
      <c r="CA446" s="17">
        <v>2.3486043143804598E-2</v>
      </c>
    </row>
    <row r="447" spans="2:79" x14ac:dyDescent="0.3">
      <c r="B447" t="s">
        <v>296</v>
      </c>
      <c r="C447" s="17">
        <v>7.0034976147868404E-3</v>
      </c>
      <c r="D447" s="17">
        <v>9.3363297172520902E-3</v>
      </c>
      <c r="E447" s="17">
        <v>4.7625409297260999E-3</v>
      </c>
      <c r="F447" s="17"/>
      <c r="G447" s="17">
        <v>1.3184261456837E-2</v>
      </c>
      <c r="H447" s="17">
        <v>2.8750120025513599E-3</v>
      </c>
      <c r="I447" s="17">
        <v>2.59759350965913E-3</v>
      </c>
      <c r="J447" s="17">
        <v>0</v>
      </c>
      <c r="K447" s="17">
        <v>7.5832101169409499E-3</v>
      </c>
      <c r="L447" s="17">
        <v>1.5093810577794299E-2</v>
      </c>
      <c r="M447" s="17"/>
      <c r="N447" s="17">
        <v>7.1459316124854299E-3</v>
      </c>
      <c r="O447" s="17">
        <v>1.2608973096322499E-2</v>
      </c>
      <c r="P447" s="17">
        <v>2.01351376197321E-3</v>
      </c>
      <c r="Q447" s="17">
        <v>5.6059789340566404E-3</v>
      </c>
      <c r="R447" s="17"/>
      <c r="S447" s="17">
        <v>9.9283083117016908E-3</v>
      </c>
      <c r="T447" s="17">
        <v>0</v>
      </c>
      <c r="U447" s="17">
        <v>5.3850535030167002E-3</v>
      </c>
      <c r="V447" s="17">
        <v>4.8834584190351896E-3</v>
      </c>
      <c r="W447" s="17">
        <v>6.2555719936933599E-3</v>
      </c>
      <c r="X447" s="17">
        <v>1.05200099433515E-2</v>
      </c>
      <c r="Y447" s="17">
        <v>1.7742054295125799E-2</v>
      </c>
      <c r="Z447" s="17">
        <v>0</v>
      </c>
      <c r="AA447" s="17">
        <v>1.2584142495459799E-2</v>
      </c>
      <c r="AB447" s="17">
        <v>6.1455973186559697E-3</v>
      </c>
      <c r="AC447" s="17">
        <v>0</v>
      </c>
      <c r="AD447" s="17">
        <v>0</v>
      </c>
      <c r="AE447" s="17"/>
      <c r="AF447" s="17">
        <v>5.7284866287468797E-3</v>
      </c>
      <c r="AG447" s="17">
        <v>7.0472508434902001E-3</v>
      </c>
      <c r="AH447" s="17">
        <v>6.7909791282836501E-3</v>
      </c>
      <c r="AI447" s="17">
        <v>9.9300738222262205E-3</v>
      </c>
      <c r="AJ447" s="17">
        <v>4.4741150009081198E-3</v>
      </c>
      <c r="AK447" s="17">
        <v>8.3331558399346705E-3</v>
      </c>
      <c r="AL447" s="17"/>
      <c r="AM447" s="17">
        <v>8.3358851370016005E-3</v>
      </c>
      <c r="AN447" s="17">
        <v>1.1427785177710099E-2</v>
      </c>
      <c r="AO447" s="17">
        <v>1.9457697966981601E-3</v>
      </c>
      <c r="AP447" s="17">
        <v>0</v>
      </c>
      <c r="AQ447" s="17">
        <v>0</v>
      </c>
      <c r="AR447" s="17"/>
      <c r="AS447" s="17">
        <v>5.79624300905801E-3</v>
      </c>
      <c r="AT447" s="17">
        <v>1.9907193413398201E-2</v>
      </c>
      <c r="AU447" s="17"/>
      <c r="AV447" s="17">
        <v>7.5288207794221799E-3</v>
      </c>
      <c r="AW447" s="17">
        <v>3.12710323067259E-3</v>
      </c>
      <c r="AX447" s="17"/>
      <c r="AY447" s="17">
        <v>6.8539808710340799E-3</v>
      </c>
      <c r="AZ447" s="17">
        <v>6.10135646756083E-3</v>
      </c>
      <c r="BA447" s="17">
        <v>9.3469821963222694E-3</v>
      </c>
      <c r="BB447" s="17"/>
      <c r="BC447" s="17">
        <v>7.73190195697051E-3</v>
      </c>
      <c r="BD447" s="17">
        <v>6.0407797630552002E-3</v>
      </c>
      <c r="BE447" s="17">
        <v>6.2736610050526803E-3</v>
      </c>
      <c r="BF447" s="17"/>
      <c r="BG447" s="17">
        <v>9.5300923229789999E-3</v>
      </c>
      <c r="BH447" s="17">
        <v>5.5297671269777804E-3</v>
      </c>
      <c r="BI447" s="17"/>
      <c r="BJ447" s="17">
        <v>2.0566159393552701E-3</v>
      </c>
      <c r="BK447" s="17">
        <v>8.1494309024376099E-3</v>
      </c>
      <c r="BL447" s="17"/>
      <c r="BM447" s="17">
        <v>4.1980403643365896E-3</v>
      </c>
      <c r="BN447" s="17">
        <v>9.9609864535762007E-3</v>
      </c>
      <c r="BO447" s="17">
        <v>0</v>
      </c>
      <c r="BP447" s="17">
        <v>9.6076045598983105E-3</v>
      </c>
      <c r="BQ447" s="17">
        <v>9.87445343350234E-3</v>
      </c>
      <c r="BR447" s="17">
        <v>1.35401036694305E-2</v>
      </c>
      <c r="BS447" s="17">
        <v>0</v>
      </c>
      <c r="BT447" s="17"/>
      <c r="BU447" s="17">
        <v>0</v>
      </c>
      <c r="BV447" s="17">
        <v>0</v>
      </c>
      <c r="BW447" s="17"/>
      <c r="BX447" s="17">
        <v>3.4476204083380198E-3</v>
      </c>
      <c r="BY447" s="17">
        <v>4.6032199032404898E-3</v>
      </c>
      <c r="BZ447" s="17">
        <v>5.92043971823178E-3</v>
      </c>
      <c r="CA447" s="17">
        <v>9.3621091721277794E-3</v>
      </c>
    </row>
    <row r="448" spans="2:79" x14ac:dyDescent="0.3">
      <c r="B448" t="s">
        <v>101</v>
      </c>
      <c r="C448" s="17">
        <v>1.9206677440535499E-2</v>
      </c>
      <c r="D448" s="17">
        <v>1.4605534925169E-2</v>
      </c>
      <c r="E448" s="17">
        <v>2.3789220275678501E-2</v>
      </c>
      <c r="F448" s="17"/>
      <c r="G448" s="17">
        <v>3.0674268942854299E-2</v>
      </c>
      <c r="H448" s="17">
        <v>1.4609990305571301E-2</v>
      </c>
      <c r="I448" s="17">
        <v>1.9518628725162801E-2</v>
      </c>
      <c r="J448" s="17">
        <v>1.70882873975104E-2</v>
      </c>
      <c r="K448" s="17">
        <v>1.36282616771636E-2</v>
      </c>
      <c r="L448" s="17">
        <v>2.0522366715749401E-2</v>
      </c>
      <c r="M448" s="17"/>
      <c r="N448" s="17">
        <v>7.6863537731495998E-3</v>
      </c>
      <c r="O448" s="17">
        <v>1.26309975699553E-2</v>
      </c>
      <c r="P448" s="17">
        <v>1.6699127749896701E-2</v>
      </c>
      <c r="Q448" s="17">
        <v>4.1234613528531597E-2</v>
      </c>
      <c r="R448" s="17"/>
      <c r="S448" s="17">
        <v>1.39162500840688E-2</v>
      </c>
      <c r="T448" s="17">
        <v>1.07716442634893E-2</v>
      </c>
      <c r="U448" s="17">
        <v>1.7422524945127499E-2</v>
      </c>
      <c r="V448" s="17">
        <v>3.1333604070074302E-2</v>
      </c>
      <c r="W448" s="17">
        <v>2.7937343470885601E-2</v>
      </c>
      <c r="X448" s="17">
        <v>2.7870530878417201E-2</v>
      </c>
      <c r="Y448" s="17">
        <v>2.2500141816491299E-2</v>
      </c>
      <c r="Z448" s="17">
        <v>2.1727541067634401E-2</v>
      </c>
      <c r="AA448" s="17">
        <v>2.1699999457371701E-2</v>
      </c>
      <c r="AB448" s="17">
        <v>5.8432931597712902E-3</v>
      </c>
      <c r="AC448" s="17">
        <v>3.1775155904577898E-2</v>
      </c>
      <c r="AD448" s="17">
        <v>0</v>
      </c>
      <c r="AE448" s="17"/>
      <c r="AF448" s="17">
        <v>1.3972449951226901E-2</v>
      </c>
      <c r="AG448" s="17">
        <v>2.6687633467432598E-2</v>
      </c>
      <c r="AH448" s="17">
        <v>6.5303081101758696E-3</v>
      </c>
      <c r="AI448" s="17">
        <v>1.53515023259719E-2</v>
      </c>
      <c r="AJ448" s="17">
        <v>3.4776683278757603E-2</v>
      </c>
      <c r="AK448" s="17">
        <v>1.9061914688968E-2</v>
      </c>
      <c r="AL448" s="17"/>
      <c r="AM448" s="17">
        <v>2.0644656387246E-2</v>
      </c>
      <c r="AN448" s="17">
        <v>3.1688107607393601E-2</v>
      </c>
      <c r="AO448" s="17">
        <v>1.7435864871739301E-2</v>
      </c>
      <c r="AP448" s="17">
        <v>4.1671594800456397E-3</v>
      </c>
      <c r="AQ448" s="17">
        <v>0</v>
      </c>
      <c r="AR448" s="17"/>
      <c r="AS448" s="17">
        <v>1.3320579934781701E-2</v>
      </c>
      <c r="AT448" s="17">
        <v>2.0531784186661101E-2</v>
      </c>
      <c r="AU448" s="17"/>
      <c r="AV448" s="17">
        <v>1.5286168108652E-2</v>
      </c>
      <c r="AW448" s="17">
        <v>1.6661735848951399E-2</v>
      </c>
      <c r="AX448" s="17"/>
      <c r="AY448" s="17">
        <v>2.3308512964396299E-2</v>
      </c>
      <c r="AZ448" s="17">
        <v>1.7566838578111699E-2</v>
      </c>
      <c r="BA448" s="17">
        <v>2.0055052160310401E-2</v>
      </c>
      <c r="BB448" s="17"/>
      <c r="BC448" s="17">
        <v>2.3878639081931601E-2</v>
      </c>
      <c r="BD448" s="17">
        <v>1.30129699748378E-2</v>
      </c>
      <c r="BE448" s="17">
        <v>1.1592765980545899E-2</v>
      </c>
      <c r="BF448" s="17"/>
      <c r="BG448" s="17">
        <v>1.75779060900049E-2</v>
      </c>
      <c r="BH448" s="17">
        <v>1.32172540089972E-2</v>
      </c>
      <c r="BI448" s="17"/>
      <c r="BJ448" s="17">
        <v>8.8726780334600699E-3</v>
      </c>
      <c r="BK448" s="17">
        <v>1.9199235292704699E-2</v>
      </c>
      <c r="BL448" s="17"/>
      <c r="BM448" s="17">
        <v>1.335946535195E-2</v>
      </c>
      <c r="BN448" s="17">
        <v>1.37515060219295E-2</v>
      </c>
      <c r="BO448" s="17">
        <v>5.0223156574638599E-2</v>
      </c>
      <c r="BP448" s="17">
        <v>4.0254246009213401E-2</v>
      </c>
      <c r="BQ448" s="17">
        <v>2.0062234610310301E-2</v>
      </c>
      <c r="BR448" s="17">
        <v>1.6233388974581101E-2</v>
      </c>
      <c r="BS448" s="17">
        <v>4.12364323019681E-2</v>
      </c>
      <c r="BT448" s="17"/>
      <c r="BU448" s="17">
        <v>1.1067903009508001E-2</v>
      </c>
      <c r="BV448" s="17">
        <v>6.2793769513126499E-3</v>
      </c>
      <c r="BW448" s="17"/>
      <c r="BX448" s="17">
        <v>3.5629372320490099E-2</v>
      </c>
      <c r="BY448" s="17">
        <v>6.1825873349078599E-3</v>
      </c>
      <c r="BZ448" s="17">
        <v>1.40971089699958E-2</v>
      </c>
      <c r="CA448" s="17">
        <v>6.4724478559866896E-3</v>
      </c>
    </row>
    <row r="449" spans="2:79" x14ac:dyDescent="0.3">
      <c r="B449" t="s">
        <v>297</v>
      </c>
      <c r="C449" s="17">
        <v>0.811530636332497</v>
      </c>
      <c r="D449" s="17">
        <v>0.77998776269667902</v>
      </c>
      <c r="E449" s="17">
        <v>0.84136944196077001</v>
      </c>
      <c r="F449" s="17"/>
      <c r="G449" s="17">
        <v>0.78363854169410596</v>
      </c>
      <c r="H449" s="17">
        <v>0.840850328565236</v>
      </c>
      <c r="I449" s="17">
        <v>0.80956531952620903</v>
      </c>
      <c r="J449" s="17">
        <v>0.81888957462649203</v>
      </c>
      <c r="K449" s="17">
        <v>0.81097619249924702</v>
      </c>
      <c r="L449" s="17">
        <v>0.80229718551817997</v>
      </c>
      <c r="M449" s="17"/>
      <c r="N449" s="17">
        <v>0.84067191132316399</v>
      </c>
      <c r="O449" s="17">
        <v>0.81653012343757003</v>
      </c>
      <c r="P449" s="17">
        <v>0.80514080573822</v>
      </c>
      <c r="Q449" s="17">
        <v>0.78192787495088401</v>
      </c>
      <c r="R449" s="17"/>
      <c r="S449" s="17">
        <v>0.77790842815555294</v>
      </c>
      <c r="T449" s="17">
        <v>0.81296441263769503</v>
      </c>
      <c r="U449" s="17">
        <v>0.79763415075796595</v>
      </c>
      <c r="V449" s="17">
        <v>0.79058307505651504</v>
      </c>
      <c r="W449" s="17">
        <v>0.80348047841778203</v>
      </c>
      <c r="X449" s="17">
        <v>0.83183490167082796</v>
      </c>
      <c r="Y449" s="17">
        <v>0.83259391886311696</v>
      </c>
      <c r="Z449" s="17">
        <v>0.90559633097555203</v>
      </c>
      <c r="AA449" s="17">
        <v>0.76585435533948498</v>
      </c>
      <c r="AB449" s="17">
        <v>0.85112998298197795</v>
      </c>
      <c r="AC449" s="17">
        <v>0.80851646111087905</v>
      </c>
      <c r="AD449" s="17">
        <v>0.89281611881618494</v>
      </c>
      <c r="AE449" s="17"/>
      <c r="AF449" s="17">
        <v>0.82323993903508896</v>
      </c>
      <c r="AG449" s="17">
        <v>0.79683313167273895</v>
      </c>
      <c r="AH449" s="17">
        <v>0.80074890340586202</v>
      </c>
      <c r="AI449" s="17">
        <v>0.81139369131621297</v>
      </c>
      <c r="AJ449" s="17">
        <v>0.81927722349621102</v>
      </c>
      <c r="AK449" s="17">
        <v>0.84422877588248102</v>
      </c>
      <c r="AL449" s="17"/>
      <c r="AM449" s="17">
        <v>0.81369112381463904</v>
      </c>
      <c r="AN449" s="17">
        <v>0.78068209840708602</v>
      </c>
      <c r="AO449" s="17">
        <v>0.80646579684891795</v>
      </c>
      <c r="AP449" s="17">
        <v>0.87513532786366499</v>
      </c>
      <c r="AQ449" s="17">
        <v>0.97755999731548304</v>
      </c>
      <c r="AR449" s="17"/>
      <c r="AS449" s="17">
        <v>0.83492981545228495</v>
      </c>
      <c r="AT449" s="17">
        <v>0.80938634992719505</v>
      </c>
      <c r="AU449" s="17"/>
      <c r="AV449" s="17">
        <v>0.82023364246600905</v>
      </c>
      <c r="AW449" s="17">
        <v>0.80767755701459898</v>
      </c>
      <c r="AX449" s="17"/>
      <c r="AY449" s="17">
        <v>0.81116513595272899</v>
      </c>
      <c r="AZ449" s="17">
        <v>0.81871831290235997</v>
      </c>
      <c r="BA449" s="17">
        <v>0.76113774704444503</v>
      </c>
      <c r="BB449" s="17"/>
      <c r="BC449" s="17">
        <v>0.81490021455173201</v>
      </c>
      <c r="BD449" s="17">
        <v>0.80622806257865098</v>
      </c>
      <c r="BE449" s="17">
        <v>0.81287037246750105</v>
      </c>
      <c r="BF449" s="17"/>
      <c r="BG449" s="17">
        <v>0.82129140362893704</v>
      </c>
      <c r="BH449" s="17">
        <v>0.81775063716770402</v>
      </c>
      <c r="BI449" s="17"/>
      <c r="BJ449" s="17">
        <v>0.84015935198089697</v>
      </c>
      <c r="BK449" s="17">
        <v>0.81009706403308901</v>
      </c>
      <c r="BL449" s="17"/>
      <c r="BM449" s="17">
        <v>0.80634256080678302</v>
      </c>
      <c r="BN449" s="17">
        <v>0.83238254522375998</v>
      </c>
      <c r="BO449" s="17">
        <v>0.77101028348675704</v>
      </c>
      <c r="BP449" s="17">
        <v>0.81764544133255201</v>
      </c>
      <c r="BQ449" s="17">
        <v>0.83603349078999101</v>
      </c>
      <c r="BR449" s="17">
        <v>0.81002229110776702</v>
      </c>
      <c r="BS449" s="17">
        <v>0.81052926337065101</v>
      </c>
      <c r="BT449" s="17"/>
      <c r="BU449" s="17">
        <v>0.87790266241702997</v>
      </c>
      <c r="BV449" s="17">
        <v>0.82884736476210896</v>
      </c>
      <c r="BW449" s="17"/>
      <c r="BX449" s="17">
        <v>0.79960348812792703</v>
      </c>
      <c r="BY449" s="17">
        <v>0.79928511286338899</v>
      </c>
      <c r="BZ449" s="17">
        <v>0.84519993977557595</v>
      </c>
      <c r="CA449" s="17">
        <v>0.82509141534151698</v>
      </c>
    </row>
    <row r="450" spans="2:79" x14ac:dyDescent="0.3">
      <c r="B450" t="s">
        <v>298</v>
      </c>
      <c r="C450" s="17">
        <v>3.1635212881836697E-2</v>
      </c>
      <c r="D450" s="17">
        <v>3.6108219558033602E-2</v>
      </c>
      <c r="E450" s="17">
        <v>2.7428029677473501E-2</v>
      </c>
      <c r="F450" s="17"/>
      <c r="G450" s="17">
        <v>3.8724879272407101E-2</v>
      </c>
      <c r="H450" s="17">
        <v>2.8382508840247501E-2</v>
      </c>
      <c r="I450" s="17">
        <v>3.6145500208091201E-2</v>
      </c>
      <c r="J450" s="17">
        <v>2.5382165407266101E-2</v>
      </c>
      <c r="K450" s="17">
        <v>2.9440484984671601E-2</v>
      </c>
      <c r="L450" s="17">
        <v>3.2435044973761103E-2</v>
      </c>
      <c r="M450" s="17"/>
      <c r="N450" s="17">
        <v>3.08728727944724E-2</v>
      </c>
      <c r="O450" s="17">
        <v>4.0496374873133602E-2</v>
      </c>
      <c r="P450" s="17">
        <v>2.7786839389421301E-2</v>
      </c>
      <c r="Q450" s="17">
        <v>2.7515547906129801E-2</v>
      </c>
      <c r="R450" s="17"/>
      <c r="S450" s="17">
        <v>3.08571743086332E-2</v>
      </c>
      <c r="T450" s="17">
        <v>3.4262014330111501E-2</v>
      </c>
      <c r="U450" s="17">
        <v>4.1751459780684903E-2</v>
      </c>
      <c r="V450" s="17">
        <v>3.5237473523433802E-2</v>
      </c>
      <c r="W450" s="17">
        <v>2.6997993772324699E-2</v>
      </c>
      <c r="X450" s="17">
        <v>2.7881453457042502E-2</v>
      </c>
      <c r="Y450" s="17">
        <v>2.87099521117017E-2</v>
      </c>
      <c r="Z450" s="17">
        <v>0</v>
      </c>
      <c r="AA450" s="17">
        <v>3.7764894159531499E-2</v>
      </c>
      <c r="AB450" s="17">
        <v>2.29749834270387E-2</v>
      </c>
      <c r="AC450" s="17">
        <v>4.3822338654623802E-2</v>
      </c>
      <c r="AD450" s="17">
        <v>4.1123583350756797E-2</v>
      </c>
      <c r="AE450" s="17"/>
      <c r="AF450" s="17">
        <v>2.9246556332554699E-2</v>
      </c>
      <c r="AG450" s="17">
        <v>3.6800612483665E-2</v>
      </c>
      <c r="AH450" s="17">
        <v>3.7105278007706702E-2</v>
      </c>
      <c r="AI450" s="17">
        <v>2.58019056432373E-2</v>
      </c>
      <c r="AJ450" s="17">
        <v>3.4530466387229897E-2</v>
      </c>
      <c r="AK450" s="17">
        <v>1.63669669364753E-2</v>
      </c>
      <c r="AL450" s="17"/>
      <c r="AM450" s="17">
        <v>3.1482924460826602E-2</v>
      </c>
      <c r="AN450" s="17">
        <v>3.6999633281307898E-2</v>
      </c>
      <c r="AO450" s="17">
        <v>2.7220494145185799E-2</v>
      </c>
      <c r="AP450" s="17">
        <v>3.10795147524245E-2</v>
      </c>
      <c r="AQ450" s="17">
        <v>0</v>
      </c>
      <c r="AR450" s="17"/>
      <c r="AS450" s="17">
        <v>3.2538874654634502E-2</v>
      </c>
      <c r="AT450" s="17">
        <v>2.8647440974478602E-2</v>
      </c>
      <c r="AU450" s="17"/>
      <c r="AV450" s="17">
        <v>3.2773274733442999E-2</v>
      </c>
      <c r="AW450" s="17">
        <v>2.36063460256642E-2</v>
      </c>
      <c r="AX450" s="17"/>
      <c r="AY450" s="17">
        <v>3.5636477248814601E-2</v>
      </c>
      <c r="AZ450" s="17">
        <v>2.7520406173169299E-2</v>
      </c>
      <c r="BA450" s="17">
        <v>4.5515808005143599E-2</v>
      </c>
      <c r="BB450" s="17"/>
      <c r="BC450" s="17">
        <v>3.2012354668446298E-2</v>
      </c>
      <c r="BD450" s="17">
        <v>2.8152984322244501E-2</v>
      </c>
      <c r="BE450" s="17">
        <v>3.5213992868384503E-2</v>
      </c>
      <c r="BF450" s="17"/>
      <c r="BG450" s="17">
        <v>2.6622882223178601E-2</v>
      </c>
      <c r="BH450" s="17">
        <v>3.0848274011391699E-2</v>
      </c>
      <c r="BI450" s="17"/>
      <c r="BJ450" s="17">
        <v>3.3549261164986903E-2</v>
      </c>
      <c r="BK450" s="17">
        <v>3.0680756135702699E-2</v>
      </c>
      <c r="BL450" s="17"/>
      <c r="BM450" s="17">
        <v>3.4419802145400101E-2</v>
      </c>
      <c r="BN450" s="17">
        <v>3.5924384459320301E-2</v>
      </c>
      <c r="BO450" s="17">
        <v>1.9408013814855501E-2</v>
      </c>
      <c r="BP450" s="17">
        <v>9.6076045598983105E-3</v>
      </c>
      <c r="BQ450" s="17">
        <v>3.8124593507267802E-2</v>
      </c>
      <c r="BR450" s="17">
        <v>2.9334299936603098E-2</v>
      </c>
      <c r="BS450" s="17">
        <v>3.0728128087482601E-2</v>
      </c>
      <c r="BT450" s="17"/>
      <c r="BU450" s="17">
        <v>8.1417211469684298E-3</v>
      </c>
      <c r="BV450" s="17">
        <v>1.5719254472094199E-2</v>
      </c>
      <c r="BW450" s="17"/>
      <c r="BX450" s="17">
        <v>2.5642706228153699E-2</v>
      </c>
      <c r="BY450" s="17">
        <v>3.7596751084577197E-2</v>
      </c>
      <c r="BZ450" s="17">
        <v>2.4344028806189098E-2</v>
      </c>
      <c r="CA450" s="17">
        <v>3.28481523159323E-2</v>
      </c>
    </row>
    <row r="451" spans="2:79" hidden="1" x14ac:dyDescent="0.3">
      <c r="B451" t="s">
        <v>299</v>
      </c>
      <c r="C451" s="17">
        <v>0.77989542345065999</v>
      </c>
      <c r="D451" s="17">
        <v>0.74387954313864502</v>
      </c>
      <c r="E451" s="17">
        <v>0.81394141228329697</v>
      </c>
      <c r="F451" s="17"/>
      <c r="G451" s="17">
        <v>0.74491366242169899</v>
      </c>
      <c r="H451" s="17">
        <v>0.81246781972498905</v>
      </c>
      <c r="I451" s="17">
        <v>0.77341981931811798</v>
      </c>
      <c r="J451" s="17">
        <v>0.79350740921922602</v>
      </c>
      <c r="K451" s="17">
        <v>0.78153570751457502</v>
      </c>
      <c r="L451" s="17">
        <v>0.76986214054441904</v>
      </c>
      <c r="M451" s="17"/>
      <c r="N451" s="17">
        <v>0.80979903852869095</v>
      </c>
      <c r="O451" s="17">
        <v>0.77603374856443696</v>
      </c>
      <c r="P451" s="17">
        <v>0.77735396634879905</v>
      </c>
      <c r="Q451" s="17">
        <v>0.75441232704475403</v>
      </c>
      <c r="R451" s="17"/>
      <c r="S451" s="17">
        <v>0.74705125384691995</v>
      </c>
      <c r="T451" s="17">
        <v>0.77870239830758403</v>
      </c>
      <c r="U451" s="17">
        <v>0.755882690977281</v>
      </c>
      <c r="V451" s="17">
        <v>0.75534560153308095</v>
      </c>
      <c r="W451" s="17">
        <v>0.77648248464545699</v>
      </c>
      <c r="X451" s="17">
        <v>0.803953448213785</v>
      </c>
      <c r="Y451" s="17">
        <v>0.80388396675141505</v>
      </c>
      <c r="Z451" s="17">
        <v>0.90559633097555203</v>
      </c>
      <c r="AA451" s="17">
        <v>0.72808946117995399</v>
      </c>
      <c r="AB451" s="17">
        <v>0.82815499955493899</v>
      </c>
      <c r="AC451" s="17">
        <v>0.76469412245625501</v>
      </c>
      <c r="AD451" s="17">
        <v>0.851692535465428</v>
      </c>
      <c r="AE451" s="17"/>
      <c r="AF451" s="17">
        <v>0.79399338270253395</v>
      </c>
      <c r="AG451" s="17">
        <v>0.760032519189074</v>
      </c>
      <c r="AH451" s="17">
        <v>0.763643625398155</v>
      </c>
      <c r="AI451" s="17">
        <v>0.78559178567297505</v>
      </c>
      <c r="AJ451" s="17">
        <v>0.78474675710898201</v>
      </c>
      <c r="AK451" s="17">
        <v>0.82786180894600603</v>
      </c>
      <c r="AL451" s="17"/>
      <c r="AM451" s="17">
        <v>0.78220819935381203</v>
      </c>
      <c r="AN451" s="17">
        <v>0.74368246512577796</v>
      </c>
      <c r="AO451" s="17">
        <v>0.77924530270373205</v>
      </c>
      <c r="AP451" s="17">
        <v>0.84405581311124001</v>
      </c>
      <c r="AQ451" s="17">
        <v>0.97755999731548304</v>
      </c>
      <c r="AR451" s="17"/>
      <c r="AS451" s="17">
        <v>0.80239094079765005</v>
      </c>
      <c r="AT451" s="17">
        <v>0.78073890895271703</v>
      </c>
      <c r="AU451" s="17"/>
      <c r="AV451" s="17">
        <v>0.787460367732566</v>
      </c>
      <c r="AW451" s="17">
        <v>0.78407121098893495</v>
      </c>
      <c r="AX451" s="17"/>
      <c r="AY451" s="17">
        <v>0.77552865870391496</v>
      </c>
      <c r="AZ451" s="17">
        <v>0.79119790672919099</v>
      </c>
      <c r="BA451" s="17">
        <v>0.71562193903930105</v>
      </c>
      <c r="BB451" s="17"/>
      <c r="BC451" s="17">
        <v>0.78288785988328502</v>
      </c>
      <c r="BD451" s="17">
        <v>0.77807507825640698</v>
      </c>
      <c r="BE451" s="17">
        <v>0.77765637959911704</v>
      </c>
      <c r="BF451" s="17"/>
      <c r="BG451" s="17">
        <v>0.79466852140575805</v>
      </c>
      <c r="BH451" s="17">
        <v>0.78690236315631201</v>
      </c>
      <c r="BI451" s="17"/>
      <c r="BJ451" s="17">
        <v>0.80661009081591095</v>
      </c>
      <c r="BK451" s="17">
        <v>0.77941630789738703</v>
      </c>
      <c r="BL451" s="17"/>
      <c r="BM451" s="17">
        <v>0.77192275866138305</v>
      </c>
      <c r="BN451" s="17">
        <v>0.79645816076443998</v>
      </c>
      <c r="BO451" s="17">
        <v>0.75160226967190202</v>
      </c>
      <c r="BP451" s="17">
        <v>0.80803783677265395</v>
      </c>
      <c r="BQ451" s="17">
        <v>0.79790889728272396</v>
      </c>
      <c r="BR451" s="17">
        <v>0.78068799117116405</v>
      </c>
      <c r="BS451" s="17">
        <v>0.77980113528316897</v>
      </c>
      <c r="BT451" s="17"/>
      <c r="BU451" s="17">
        <v>0.86976094127006098</v>
      </c>
      <c r="BV451" s="17">
        <v>0.81312811029001497</v>
      </c>
      <c r="BW451" s="17"/>
      <c r="BX451" s="17">
        <v>0.77396078189977402</v>
      </c>
      <c r="BY451" s="17">
        <v>0.76168836177881205</v>
      </c>
      <c r="BZ451" s="17">
        <v>0.82085591096938604</v>
      </c>
      <c r="CA451" s="17">
        <v>0.79224326302558501</v>
      </c>
    </row>
    <row r="452" spans="2:79" x14ac:dyDescent="0.3">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c r="CA452" s="17"/>
    </row>
    <row r="453" spans="2:79" x14ac:dyDescent="0.3">
      <c r="B453" s="6" t="s">
        <v>302</v>
      </c>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c r="CA453" s="17"/>
    </row>
    <row r="454" spans="2:79" x14ac:dyDescent="0.3">
      <c r="B454" s="24" t="s">
        <v>98</v>
      </c>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c r="CA454" s="17"/>
    </row>
    <row r="455" spans="2:79" x14ac:dyDescent="0.3">
      <c r="B455" t="s">
        <v>292</v>
      </c>
      <c r="C455" s="17">
        <v>0.301066950577078</v>
      </c>
      <c r="D455" s="17">
        <v>0.28406367294702001</v>
      </c>
      <c r="E455" s="17">
        <v>0.31706477660868798</v>
      </c>
      <c r="F455" s="17"/>
      <c r="G455" s="17">
        <v>0.30037486218190901</v>
      </c>
      <c r="H455" s="17">
        <v>0.40981696771203002</v>
      </c>
      <c r="I455" s="17">
        <v>0.36276802218024501</v>
      </c>
      <c r="J455" s="17">
        <v>0.25752196474890499</v>
      </c>
      <c r="K455" s="17">
        <v>0.25448098879324599</v>
      </c>
      <c r="L455" s="17">
        <v>0.22979070781980801</v>
      </c>
      <c r="M455" s="17"/>
      <c r="N455" s="17">
        <v>0.37071322158166298</v>
      </c>
      <c r="O455" s="17">
        <v>0.27292792872218102</v>
      </c>
      <c r="P455" s="17">
        <v>0.29743230035740997</v>
      </c>
      <c r="Q455" s="17">
        <v>0.25926869549728399</v>
      </c>
      <c r="R455" s="17"/>
      <c r="S455" s="17">
        <v>0.37270814957852</v>
      </c>
      <c r="T455" s="17">
        <v>0.29027270434173502</v>
      </c>
      <c r="U455" s="17">
        <v>0.29241209724133999</v>
      </c>
      <c r="V455" s="17">
        <v>0.27843957175017903</v>
      </c>
      <c r="W455" s="17">
        <v>0.26397656078169501</v>
      </c>
      <c r="X455" s="17">
        <v>0.23751126147200199</v>
      </c>
      <c r="Y455" s="17">
        <v>0.25184119492997997</v>
      </c>
      <c r="Z455" s="17">
        <v>0.37062305658101702</v>
      </c>
      <c r="AA455" s="17">
        <v>0.31887536355014301</v>
      </c>
      <c r="AB455" s="17">
        <v>0.26575855157948403</v>
      </c>
      <c r="AC455" s="17">
        <v>0.30622430112801602</v>
      </c>
      <c r="AD455" s="17">
        <v>0.45447879312769202</v>
      </c>
      <c r="AE455" s="17"/>
      <c r="AF455" s="17">
        <v>0.41225755681716703</v>
      </c>
      <c r="AG455" s="17">
        <v>0.25816586731449997</v>
      </c>
      <c r="AH455" s="17">
        <v>0.28617647391094803</v>
      </c>
      <c r="AI455" s="17">
        <v>0.22421785164142699</v>
      </c>
      <c r="AJ455" s="17">
        <v>0.27980551978419199</v>
      </c>
      <c r="AK455" s="17">
        <v>0.358916694978758</v>
      </c>
      <c r="AL455" s="17"/>
      <c r="AM455" s="17">
        <v>0.24421991166590401</v>
      </c>
      <c r="AN455" s="17">
        <v>0.25005083271734801</v>
      </c>
      <c r="AO455" s="17">
        <v>0.37013209700355298</v>
      </c>
      <c r="AP455" s="17">
        <v>0.42859845074020703</v>
      </c>
      <c r="AQ455" s="17">
        <v>0.49618354257227698</v>
      </c>
      <c r="AR455" s="17"/>
      <c r="AS455" s="17">
        <v>0.32182632229678199</v>
      </c>
      <c r="AT455" s="17">
        <v>0.32199907520606003</v>
      </c>
      <c r="AU455" s="17"/>
      <c r="AV455" s="17">
        <v>0.31460278783523299</v>
      </c>
      <c r="AW455" s="17">
        <v>0.32464628853148098</v>
      </c>
      <c r="AX455" s="17"/>
      <c r="AY455" s="17">
        <v>0.32028163885135702</v>
      </c>
      <c r="AZ455" s="17">
        <v>0.30032442401207299</v>
      </c>
      <c r="BA455" s="17">
        <v>0.24130760176937599</v>
      </c>
      <c r="BB455" s="17"/>
      <c r="BC455" s="17">
        <v>0.29502069484544502</v>
      </c>
      <c r="BD455" s="17">
        <v>0.29806148158759899</v>
      </c>
      <c r="BE455" s="17">
        <v>0.31802696449343898</v>
      </c>
      <c r="BF455" s="17"/>
      <c r="BG455" s="17">
        <v>0.318821796313837</v>
      </c>
      <c r="BH455" s="17">
        <v>0.30170537418893001</v>
      </c>
      <c r="BI455" s="17"/>
      <c r="BJ455" s="17">
        <v>0.36691797328694897</v>
      </c>
      <c r="BK455" s="17">
        <v>0.28432207948187399</v>
      </c>
      <c r="BL455" s="17"/>
      <c r="BM455" s="17">
        <v>0.34067942541950302</v>
      </c>
      <c r="BN455" s="17">
        <v>0.28630394400325299</v>
      </c>
      <c r="BO455" s="17">
        <v>0.282201162543468</v>
      </c>
      <c r="BP455" s="17">
        <v>0.32441554727591299</v>
      </c>
      <c r="BQ455" s="17">
        <v>0.25471849254697698</v>
      </c>
      <c r="BR455" s="17">
        <v>0.25524057550894502</v>
      </c>
      <c r="BS455" s="17">
        <v>0.24778986751821999</v>
      </c>
      <c r="BT455" s="17"/>
      <c r="BU455" s="17">
        <v>0.34183087324315797</v>
      </c>
      <c r="BV455" s="17">
        <v>0.41619875582698002</v>
      </c>
      <c r="BW455" s="17"/>
      <c r="BX455" s="17">
        <v>0.32320027433709397</v>
      </c>
      <c r="BY455" s="17">
        <v>0.323888084864143</v>
      </c>
      <c r="BZ455" s="17">
        <v>0.34767344786937998</v>
      </c>
      <c r="CA455" s="17">
        <v>0.312074299940586</v>
      </c>
    </row>
    <row r="456" spans="2:79" x14ac:dyDescent="0.3">
      <c r="B456" t="s">
        <v>293</v>
      </c>
      <c r="C456" s="17">
        <v>0.46735226436484001</v>
      </c>
      <c r="D456" s="17">
        <v>0.46831751015117301</v>
      </c>
      <c r="E456" s="17">
        <v>0.46675508760798001</v>
      </c>
      <c r="F456" s="17"/>
      <c r="G456" s="17">
        <v>0.40133730463002498</v>
      </c>
      <c r="H456" s="17">
        <v>0.38727661432556099</v>
      </c>
      <c r="I456" s="17">
        <v>0.41554692028274398</v>
      </c>
      <c r="J456" s="17">
        <v>0.51038170942912697</v>
      </c>
      <c r="K456" s="17">
        <v>0.471090337179011</v>
      </c>
      <c r="L456" s="17">
        <v>0.580808771430119</v>
      </c>
      <c r="M456" s="17"/>
      <c r="N456" s="17">
        <v>0.47651633883354999</v>
      </c>
      <c r="O456" s="17">
        <v>0.502396706231651</v>
      </c>
      <c r="P456" s="17">
        <v>0.45455324916495199</v>
      </c>
      <c r="Q456" s="17">
        <v>0.429977114247239</v>
      </c>
      <c r="R456" s="17"/>
      <c r="S456" s="17">
        <v>0.42319497468457901</v>
      </c>
      <c r="T456" s="17">
        <v>0.449634221664234</v>
      </c>
      <c r="U456" s="17">
        <v>0.49850165027865401</v>
      </c>
      <c r="V456" s="17">
        <v>0.42174741479019301</v>
      </c>
      <c r="W456" s="17">
        <v>0.41237142797665999</v>
      </c>
      <c r="X456" s="17">
        <v>0.52783973768058501</v>
      </c>
      <c r="Y456" s="17">
        <v>0.47792281736029502</v>
      </c>
      <c r="Z456" s="17">
        <v>0.45770991213248102</v>
      </c>
      <c r="AA456" s="17">
        <v>0.51664704678409201</v>
      </c>
      <c r="AB456" s="17">
        <v>0.49838420366787201</v>
      </c>
      <c r="AC456" s="17">
        <v>0.50049006328130796</v>
      </c>
      <c r="AD456" s="17">
        <v>0.405453385411154</v>
      </c>
      <c r="AE456" s="17"/>
      <c r="AF456" s="17">
        <v>0.40318009272977201</v>
      </c>
      <c r="AG456" s="17">
        <v>0.50760665632727298</v>
      </c>
      <c r="AH456" s="17">
        <v>0.44964173431750198</v>
      </c>
      <c r="AI456" s="17">
        <v>0.51130658211165403</v>
      </c>
      <c r="AJ456" s="17">
        <v>0.48509334084098599</v>
      </c>
      <c r="AK456" s="17">
        <v>0.40863763819263699</v>
      </c>
      <c r="AL456" s="17"/>
      <c r="AM456" s="17">
        <v>0.45705057516202102</v>
      </c>
      <c r="AN456" s="17">
        <v>0.51358230185902698</v>
      </c>
      <c r="AO456" s="17">
        <v>0.44911760176271098</v>
      </c>
      <c r="AP456" s="17">
        <v>0.41887110325174798</v>
      </c>
      <c r="AQ456" s="17">
        <v>0.32006202370711301</v>
      </c>
      <c r="AR456" s="17"/>
      <c r="AS456" s="17">
        <v>0.48812928831876301</v>
      </c>
      <c r="AT456" s="17">
        <v>0.42041911523827502</v>
      </c>
      <c r="AU456" s="17"/>
      <c r="AV456" s="17">
        <v>0.494444186334766</v>
      </c>
      <c r="AW456" s="17">
        <v>0.423457157098523</v>
      </c>
      <c r="AX456" s="17"/>
      <c r="AY456" s="17">
        <v>0.42557980887822</v>
      </c>
      <c r="AZ456" s="17">
        <v>0.48087800507579498</v>
      </c>
      <c r="BA456" s="17">
        <v>0.49473897392407101</v>
      </c>
      <c r="BB456" s="17"/>
      <c r="BC456" s="17">
        <v>0.48162134896846898</v>
      </c>
      <c r="BD456" s="17">
        <v>0.44646660466572202</v>
      </c>
      <c r="BE456" s="17">
        <v>0.45433622267997198</v>
      </c>
      <c r="BF456" s="17"/>
      <c r="BG456" s="17">
        <v>0.44777791450543297</v>
      </c>
      <c r="BH456" s="17">
        <v>0.48324831211824298</v>
      </c>
      <c r="BI456" s="17"/>
      <c r="BJ456" s="17">
        <v>0.438149654746464</v>
      </c>
      <c r="BK456" s="17">
        <v>0.48302780195317602</v>
      </c>
      <c r="BL456" s="17"/>
      <c r="BM456" s="17">
        <v>0.45346382754096698</v>
      </c>
      <c r="BN456" s="17">
        <v>0.453226097826401</v>
      </c>
      <c r="BO456" s="17">
        <v>0.46331844995249899</v>
      </c>
      <c r="BP456" s="17">
        <v>0.31646863905782902</v>
      </c>
      <c r="BQ456" s="17">
        <v>0.47591256374254898</v>
      </c>
      <c r="BR456" s="17">
        <v>0.53997016901885297</v>
      </c>
      <c r="BS456" s="17">
        <v>0.46393672502696298</v>
      </c>
      <c r="BT456" s="17"/>
      <c r="BU456" s="17">
        <v>0.48326775408045503</v>
      </c>
      <c r="BV456" s="17">
        <v>0.36604936089296503</v>
      </c>
      <c r="BW456" s="17"/>
      <c r="BX456" s="17">
        <v>0.41348127444889998</v>
      </c>
      <c r="BY456" s="17">
        <v>0.42871797205148499</v>
      </c>
      <c r="BZ456" s="17">
        <v>0.47167854167002898</v>
      </c>
      <c r="CA456" s="17">
        <v>0.47647630695714999</v>
      </c>
    </row>
    <row r="457" spans="2:79" x14ac:dyDescent="0.3">
      <c r="B457" t="s">
        <v>294</v>
      </c>
      <c r="C457" s="17">
        <v>0.158699071784455</v>
      </c>
      <c r="D457" s="17">
        <v>0.16941376429615601</v>
      </c>
      <c r="E457" s="17">
        <v>0.14813189838153501</v>
      </c>
      <c r="F457" s="17"/>
      <c r="G457" s="17">
        <v>0.19237876468630899</v>
      </c>
      <c r="H457" s="17">
        <v>0.13270098414908299</v>
      </c>
      <c r="I457" s="17">
        <v>0.142053093840176</v>
      </c>
      <c r="J457" s="17">
        <v>0.165171035645193</v>
      </c>
      <c r="K457" s="17">
        <v>0.19126314662014099</v>
      </c>
      <c r="L457" s="17">
        <v>0.14383447116684001</v>
      </c>
      <c r="M457" s="17"/>
      <c r="N457" s="17">
        <v>0.117915866249459</v>
      </c>
      <c r="O457" s="17">
        <v>0.14581794725581301</v>
      </c>
      <c r="P457" s="17">
        <v>0.177780920109882</v>
      </c>
      <c r="Q457" s="17">
        <v>0.19863773937850299</v>
      </c>
      <c r="R457" s="17"/>
      <c r="S457" s="17">
        <v>0.14645196913352099</v>
      </c>
      <c r="T457" s="17">
        <v>0.18399213219649399</v>
      </c>
      <c r="U457" s="17">
        <v>0.14425916167740199</v>
      </c>
      <c r="V457" s="17">
        <v>0.21260225223917001</v>
      </c>
      <c r="W457" s="17">
        <v>0.21746092581526699</v>
      </c>
      <c r="X457" s="17">
        <v>0.15327951574565901</v>
      </c>
      <c r="Y457" s="17">
        <v>0.185493974883744</v>
      </c>
      <c r="Z457" s="17">
        <v>0.14047754353018099</v>
      </c>
      <c r="AA457" s="17">
        <v>0.12635367219161101</v>
      </c>
      <c r="AB457" s="17">
        <v>0.13087475509622901</v>
      </c>
      <c r="AC457" s="17">
        <v>0.108481022945265</v>
      </c>
      <c r="AD457" s="17">
        <v>0.10044745811514701</v>
      </c>
      <c r="AE457" s="17"/>
      <c r="AF457" s="17">
        <v>0.13201128093613099</v>
      </c>
      <c r="AG457" s="17">
        <v>0.14938059158255301</v>
      </c>
      <c r="AH457" s="17">
        <v>0.18206005567994099</v>
      </c>
      <c r="AI457" s="17">
        <v>0.18961638758337299</v>
      </c>
      <c r="AJ457" s="17">
        <v>0.15597298032135701</v>
      </c>
      <c r="AK457" s="17">
        <v>0.17041234180140499</v>
      </c>
      <c r="AL457" s="17"/>
      <c r="AM457" s="17">
        <v>0.221856275111245</v>
      </c>
      <c r="AN457" s="17">
        <v>0.17387092413681901</v>
      </c>
      <c r="AO457" s="17">
        <v>0.12234529545596699</v>
      </c>
      <c r="AP457" s="17">
        <v>0.10403232730695799</v>
      </c>
      <c r="AQ457" s="17">
        <v>6.2389016964676101E-2</v>
      </c>
      <c r="AR457" s="17"/>
      <c r="AS457" s="17">
        <v>0.13468599631955799</v>
      </c>
      <c r="AT457" s="17">
        <v>0.154058232016615</v>
      </c>
      <c r="AU457" s="17"/>
      <c r="AV457" s="17">
        <v>0.13762741129481301</v>
      </c>
      <c r="AW457" s="17">
        <v>0.13607960745846001</v>
      </c>
      <c r="AX457" s="17"/>
      <c r="AY457" s="17">
        <v>0.16585733118746299</v>
      </c>
      <c r="AZ457" s="17">
        <v>0.15229968878238401</v>
      </c>
      <c r="BA457" s="17">
        <v>0.18632213908564099</v>
      </c>
      <c r="BB457" s="17"/>
      <c r="BC457" s="17">
        <v>0.149276333316607</v>
      </c>
      <c r="BD457" s="17">
        <v>0.178174481998951</v>
      </c>
      <c r="BE457" s="17">
        <v>0.162294718361154</v>
      </c>
      <c r="BF457" s="17"/>
      <c r="BG457" s="17">
        <v>0.161691906715379</v>
      </c>
      <c r="BH457" s="17">
        <v>0.15158815110853399</v>
      </c>
      <c r="BI457" s="17"/>
      <c r="BJ457" s="17">
        <v>0.121939924201851</v>
      </c>
      <c r="BK457" s="17">
        <v>0.164276078620856</v>
      </c>
      <c r="BL457" s="17"/>
      <c r="BM457" s="17">
        <v>0.145012487302495</v>
      </c>
      <c r="BN457" s="17">
        <v>0.16236788435591401</v>
      </c>
      <c r="BO457" s="17">
        <v>0.17475705813640299</v>
      </c>
      <c r="BP457" s="17">
        <v>0.21998589747088301</v>
      </c>
      <c r="BQ457" s="17">
        <v>0.19499777557143599</v>
      </c>
      <c r="BR457" s="17">
        <v>0.150437129499045</v>
      </c>
      <c r="BS457" s="17">
        <v>0.18764636438062299</v>
      </c>
      <c r="BT457" s="17"/>
      <c r="BU457" s="17">
        <v>0.14582709015275</v>
      </c>
      <c r="BV457" s="17">
        <v>0.17439283264577299</v>
      </c>
      <c r="BW457" s="17"/>
      <c r="BX457" s="17">
        <v>0.17451339754657499</v>
      </c>
      <c r="BY457" s="17">
        <v>0.180530198082066</v>
      </c>
      <c r="BZ457" s="17">
        <v>0.13261413863416299</v>
      </c>
      <c r="CA457" s="17">
        <v>0.15558292103721799</v>
      </c>
    </row>
    <row r="458" spans="2:79" x14ac:dyDescent="0.3">
      <c r="B458" t="s">
        <v>295</v>
      </c>
      <c r="C458" s="17">
        <v>2.86788517149822E-2</v>
      </c>
      <c r="D458" s="17">
        <v>3.01697036526897E-2</v>
      </c>
      <c r="E458" s="17">
        <v>2.7365905474252501E-2</v>
      </c>
      <c r="F458" s="17"/>
      <c r="G458" s="17">
        <v>3.9817420798528402E-2</v>
      </c>
      <c r="H458" s="17">
        <v>2.1118591232575201E-2</v>
      </c>
      <c r="I458" s="17">
        <v>2.1690375996132698E-2</v>
      </c>
      <c r="J458" s="17">
        <v>3.0580033451335201E-2</v>
      </c>
      <c r="K458" s="17">
        <v>4.9655588287646803E-2</v>
      </c>
      <c r="L458" s="17">
        <v>1.7469570364419901E-2</v>
      </c>
      <c r="M458" s="17"/>
      <c r="N458" s="17">
        <v>1.71315534784372E-2</v>
      </c>
      <c r="O458" s="17">
        <v>2.8591161677381099E-2</v>
      </c>
      <c r="P458" s="17">
        <v>3.9483123199409602E-2</v>
      </c>
      <c r="Q458" s="17">
        <v>3.2542446146563202E-2</v>
      </c>
      <c r="R458" s="17"/>
      <c r="S458" s="17">
        <v>2.38669750128385E-2</v>
      </c>
      <c r="T458" s="17">
        <v>2.8684329140499398E-2</v>
      </c>
      <c r="U458" s="17">
        <v>2.9927169034859799E-2</v>
      </c>
      <c r="V458" s="17">
        <v>3.5413589794084301E-2</v>
      </c>
      <c r="W458" s="17">
        <v>2.6096475824658402E-2</v>
      </c>
      <c r="X458" s="17">
        <v>2.27782880633778E-2</v>
      </c>
      <c r="Y458" s="17">
        <v>2.1603789447682702E-2</v>
      </c>
      <c r="Z458" s="17">
        <v>2.1057483688832299E-2</v>
      </c>
      <c r="AA458" s="17">
        <v>2.18777619322051E-2</v>
      </c>
      <c r="AB458" s="17">
        <v>4.28095030184392E-2</v>
      </c>
      <c r="AC458" s="17">
        <v>4.25436137587447E-2</v>
      </c>
      <c r="AD458" s="17">
        <v>3.9620363346007E-2</v>
      </c>
      <c r="AE458" s="17"/>
      <c r="AF458" s="17">
        <v>1.54720504384834E-2</v>
      </c>
      <c r="AG458" s="17">
        <v>3.6628280718503499E-2</v>
      </c>
      <c r="AH458" s="17">
        <v>3.0168302095937599E-2</v>
      </c>
      <c r="AI458" s="17">
        <v>2.94507778148923E-2</v>
      </c>
      <c r="AJ458" s="17">
        <v>3.10476899671208E-2</v>
      </c>
      <c r="AK458" s="17">
        <v>3.72242738988122E-2</v>
      </c>
      <c r="AL458" s="17"/>
      <c r="AM458" s="17">
        <v>3.2159647624227003E-2</v>
      </c>
      <c r="AN458" s="17">
        <v>2.0363658423551499E-2</v>
      </c>
      <c r="AO458" s="17">
        <v>1.97565743006177E-2</v>
      </c>
      <c r="AP458" s="17">
        <v>2.4232238141575602E-2</v>
      </c>
      <c r="AQ458" s="17">
        <v>8.6874389546079706E-2</v>
      </c>
      <c r="AR458" s="17"/>
      <c r="AS458" s="17">
        <v>2.48392193694103E-2</v>
      </c>
      <c r="AT458" s="17">
        <v>4.5808220864672899E-2</v>
      </c>
      <c r="AU458" s="17"/>
      <c r="AV458" s="17">
        <v>1.90053753490508E-2</v>
      </c>
      <c r="AW458" s="17">
        <v>3.7328060680955198E-2</v>
      </c>
      <c r="AX458" s="17"/>
      <c r="AY458" s="17">
        <v>2.8785279649124602E-2</v>
      </c>
      <c r="AZ458" s="17">
        <v>2.8515584315628E-2</v>
      </c>
      <c r="BA458" s="17">
        <v>3.2052805326439802E-2</v>
      </c>
      <c r="BB458" s="17"/>
      <c r="BC458" s="17">
        <v>2.3009416758774801E-2</v>
      </c>
      <c r="BD458" s="17">
        <v>4.3521666203869901E-2</v>
      </c>
      <c r="BE458" s="17">
        <v>2.9466851762977201E-2</v>
      </c>
      <c r="BF458" s="17"/>
      <c r="BG458" s="17">
        <v>2.2141061276806599E-2</v>
      </c>
      <c r="BH458" s="17">
        <v>3.0186793392909798E-2</v>
      </c>
      <c r="BI458" s="17"/>
      <c r="BJ458" s="17">
        <v>4.1814637295765497E-2</v>
      </c>
      <c r="BK458" s="17">
        <v>2.3287155849020899E-2</v>
      </c>
      <c r="BL458" s="17"/>
      <c r="BM458" s="17">
        <v>2.2578904704244701E-2</v>
      </c>
      <c r="BN458" s="17">
        <v>4.9640916135124502E-2</v>
      </c>
      <c r="BO458" s="17">
        <v>2.7504239071977101E-2</v>
      </c>
      <c r="BP458" s="17">
        <v>2.9363657035969201E-2</v>
      </c>
      <c r="BQ458" s="17">
        <v>3.0881088519872198E-2</v>
      </c>
      <c r="BR458" s="17">
        <v>2.77467654492345E-2</v>
      </c>
      <c r="BS458" s="17">
        <v>2.3416508459241099E-2</v>
      </c>
      <c r="BT458" s="17"/>
      <c r="BU458" s="17">
        <v>0</v>
      </c>
      <c r="BV458" s="17">
        <v>1.7225393703078701E-2</v>
      </c>
      <c r="BW458" s="17"/>
      <c r="BX458" s="17">
        <v>2.8299609417868899E-2</v>
      </c>
      <c r="BY458" s="17">
        <v>3.5943835770266497E-2</v>
      </c>
      <c r="BZ458" s="17">
        <v>2.1953840639240399E-2</v>
      </c>
      <c r="CA458" s="17">
        <v>3.4313646236390397E-2</v>
      </c>
    </row>
    <row r="459" spans="2:79" x14ac:dyDescent="0.3">
      <c r="B459" t="s">
        <v>296</v>
      </c>
      <c r="C459" s="17">
        <v>1.06092875644666E-2</v>
      </c>
      <c r="D459" s="17">
        <v>1.8989941504572502E-2</v>
      </c>
      <c r="E459" s="17">
        <v>2.4870382228951299E-3</v>
      </c>
      <c r="F459" s="17"/>
      <c r="G459" s="17">
        <v>2.7382157692404999E-2</v>
      </c>
      <c r="H459" s="17">
        <v>1.0257544334468601E-2</v>
      </c>
      <c r="I459" s="17">
        <v>9.1849480478228308E-3</v>
      </c>
      <c r="J459" s="17">
        <v>2.5596630527291902E-3</v>
      </c>
      <c r="K459" s="17">
        <v>3.1246929329899601E-3</v>
      </c>
      <c r="L459" s="17">
        <v>1.2444690348199301E-2</v>
      </c>
      <c r="M459" s="17"/>
      <c r="N459" s="17">
        <v>8.2254951334876803E-3</v>
      </c>
      <c r="O459" s="17">
        <v>7.1296271047412403E-3</v>
      </c>
      <c r="P459" s="17">
        <v>1.0015009229396901E-2</v>
      </c>
      <c r="Q459" s="17">
        <v>1.76237687546335E-2</v>
      </c>
      <c r="R459" s="17"/>
      <c r="S459" s="17">
        <v>0</v>
      </c>
      <c r="T459" s="17">
        <v>9.0452865988977504E-3</v>
      </c>
      <c r="U459" s="17">
        <v>5.3850535030167002E-3</v>
      </c>
      <c r="V459" s="17">
        <v>1.4819908876120599E-2</v>
      </c>
      <c r="W459" s="17">
        <v>1.9676910538943999E-2</v>
      </c>
      <c r="X459" s="17">
        <v>2.0218186016465099E-2</v>
      </c>
      <c r="Y459" s="17">
        <v>3.4590734633613902E-2</v>
      </c>
      <c r="Z459" s="17">
        <v>0</v>
      </c>
      <c r="AA459" s="17">
        <v>0</v>
      </c>
      <c r="AB459" s="17">
        <v>6.7640135205294504E-3</v>
      </c>
      <c r="AC459" s="17">
        <v>2.1653215290334701E-2</v>
      </c>
      <c r="AD459" s="17">
        <v>0</v>
      </c>
      <c r="AE459" s="17"/>
      <c r="AF459" s="17">
        <v>3.4230123787724102E-3</v>
      </c>
      <c r="AG459" s="17">
        <v>1.3138750289714099E-2</v>
      </c>
      <c r="AH459" s="17">
        <v>1.6392660156231E-2</v>
      </c>
      <c r="AI459" s="17">
        <v>9.14345490756268E-3</v>
      </c>
      <c r="AJ459" s="17">
        <v>1.32174689717075E-2</v>
      </c>
      <c r="AK459" s="17">
        <v>1.54958970232544E-2</v>
      </c>
      <c r="AL459" s="17"/>
      <c r="AM459" s="17">
        <v>1.1882580932134099E-2</v>
      </c>
      <c r="AN459" s="17">
        <v>5.4649059881719904E-3</v>
      </c>
      <c r="AO459" s="17">
        <v>7.7468665537673304E-3</v>
      </c>
      <c r="AP459" s="17">
        <v>8.0872168362073199E-3</v>
      </c>
      <c r="AQ459" s="17">
        <v>1.49787493751714E-2</v>
      </c>
      <c r="AR459" s="17"/>
      <c r="AS459" s="17">
        <v>6.3426366892020804E-3</v>
      </c>
      <c r="AT459" s="17">
        <v>1.4954115714402199E-2</v>
      </c>
      <c r="AU459" s="17"/>
      <c r="AV459" s="17">
        <v>6.8441087354715298E-3</v>
      </c>
      <c r="AW459" s="17">
        <v>1.93744629192334E-2</v>
      </c>
      <c r="AX459" s="17"/>
      <c r="AY459" s="17">
        <v>1.0364464731532399E-2</v>
      </c>
      <c r="AZ459" s="17">
        <v>9.5517262648837295E-3</v>
      </c>
      <c r="BA459" s="17">
        <v>1.9218676638900301E-2</v>
      </c>
      <c r="BB459" s="17"/>
      <c r="BC459" s="17">
        <v>1.0378653488124501E-2</v>
      </c>
      <c r="BD459" s="17">
        <v>1.3022369449760599E-2</v>
      </c>
      <c r="BE459" s="17">
        <v>9.0849492596549002E-3</v>
      </c>
      <c r="BF459" s="17"/>
      <c r="BG459" s="17">
        <v>1.4291627981718E-2</v>
      </c>
      <c r="BH459" s="17">
        <v>6.4779397318296301E-3</v>
      </c>
      <c r="BI459" s="17"/>
      <c r="BJ459" s="17">
        <v>7.3841449868702596E-3</v>
      </c>
      <c r="BK459" s="17">
        <v>1.19103495393204E-2</v>
      </c>
      <c r="BL459" s="17"/>
      <c r="BM459" s="17">
        <v>1.1476042328839701E-2</v>
      </c>
      <c r="BN459" s="17">
        <v>0</v>
      </c>
      <c r="BO459" s="17">
        <v>4.1837987933234899E-2</v>
      </c>
      <c r="BP459" s="17">
        <v>3.0743395603973701E-2</v>
      </c>
      <c r="BQ459" s="17">
        <v>0</v>
      </c>
      <c r="BR459" s="17">
        <v>1.04745850474633E-2</v>
      </c>
      <c r="BS459" s="17">
        <v>0</v>
      </c>
      <c r="BT459" s="17"/>
      <c r="BU459" s="17">
        <v>8.1417211469684298E-3</v>
      </c>
      <c r="BV459" s="17">
        <v>1.98542799798904E-2</v>
      </c>
      <c r="BW459" s="17"/>
      <c r="BX459" s="17">
        <v>1.9187808411234099E-2</v>
      </c>
      <c r="BY459" s="17">
        <v>1.6602467156061701E-2</v>
      </c>
      <c r="BZ459" s="17">
        <v>2.1074833338086498E-3</v>
      </c>
      <c r="CA459" s="17">
        <v>7.7901895886635904E-3</v>
      </c>
    </row>
    <row r="460" spans="2:79" x14ac:dyDescent="0.3">
      <c r="B460" t="s">
        <v>101</v>
      </c>
      <c r="C460" s="17">
        <v>3.3593573994178699E-2</v>
      </c>
      <c r="D460" s="17">
        <v>2.9045407448388301E-2</v>
      </c>
      <c r="E460" s="17">
        <v>3.81952937046494E-2</v>
      </c>
      <c r="F460" s="17"/>
      <c r="G460" s="17">
        <v>3.8709490010824299E-2</v>
      </c>
      <c r="H460" s="17">
        <v>3.8829298246282201E-2</v>
      </c>
      <c r="I460" s="17">
        <v>4.8756639652879102E-2</v>
      </c>
      <c r="J460" s="17">
        <v>3.3785593672711001E-2</v>
      </c>
      <c r="K460" s="17">
        <v>3.0385246186964799E-2</v>
      </c>
      <c r="L460" s="17">
        <v>1.5651788870614101E-2</v>
      </c>
      <c r="M460" s="17"/>
      <c r="N460" s="17">
        <v>9.4975247234031397E-3</v>
      </c>
      <c r="O460" s="17">
        <v>4.3136629008232501E-2</v>
      </c>
      <c r="P460" s="17">
        <v>2.0735397938949799E-2</v>
      </c>
      <c r="Q460" s="17">
        <v>6.1950235975778097E-2</v>
      </c>
      <c r="R460" s="17"/>
      <c r="S460" s="17">
        <v>3.3777931590541301E-2</v>
      </c>
      <c r="T460" s="17">
        <v>3.8371326058139803E-2</v>
      </c>
      <c r="U460" s="17">
        <v>2.9514868264727701E-2</v>
      </c>
      <c r="V460" s="17">
        <v>3.69772625502525E-2</v>
      </c>
      <c r="W460" s="17">
        <v>6.0417699062775401E-2</v>
      </c>
      <c r="X460" s="17">
        <v>3.8373011021910798E-2</v>
      </c>
      <c r="Y460" s="17">
        <v>2.8547488744684199E-2</v>
      </c>
      <c r="Z460" s="17">
        <v>1.0132004067488799E-2</v>
      </c>
      <c r="AA460" s="17">
        <v>1.6246155541949501E-2</v>
      </c>
      <c r="AB460" s="17">
        <v>5.5408973117446698E-2</v>
      </c>
      <c r="AC460" s="17">
        <v>2.0607783596330899E-2</v>
      </c>
      <c r="AD460" s="17">
        <v>0</v>
      </c>
      <c r="AE460" s="17"/>
      <c r="AF460" s="17">
        <v>3.3656006699674203E-2</v>
      </c>
      <c r="AG460" s="17">
        <v>3.5079853767457099E-2</v>
      </c>
      <c r="AH460" s="17">
        <v>3.5560773839441097E-2</v>
      </c>
      <c r="AI460" s="17">
        <v>3.6264945941090997E-2</v>
      </c>
      <c r="AJ460" s="17">
        <v>3.4863000114637097E-2</v>
      </c>
      <c r="AK460" s="17">
        <v>9.3131541051334997E-3</v>
      </c>
      <c r="AL460" s="17"/>
      <c r="AM460" s="17">
        <v>3.2831009504469599E-2</v>
      </c>
      <c r="AN460" s="17">
        <v>3.6667376875083202E-2</v>
      </c>
      <c r="AO460" s="17">
        <v>3.09015649233834E-2</v>
      </c>
      <c r="AP460" s="17">
        <v>1.6178663723304398E-2</v>
      </c>
      <c r="AQ460" s="17">
        <v>1.9512277834682699E-2</v>
      </c>
      <c r="AR460" s="17"/>
      <c r="AS460" s="17">
        <v>2.4176537006284901E-2</v>
      </c>
      <c r="AT460" s="17">
        <v>4.27612409599748E-2</v>
      </c>
      <c r="AU460" s="17"/>
      <c r="AV460" s="17">
        <v>2.7476130450665302E-2</v>
      </c>
      <c r="AW460" s="17">
        <v>5.9114423311347399E-2</v>
      </c>
      <c r="AX460" s="17"/>
      <c r="AY460" s="17">
        <v>4.9131476702303001E-2</v>
      </c>
      <c r="AZ460" s="17">
        <v>2.8430571549236301E-2</v>
      </c>
      <c r="BA460" s="17">
        <v>2.6359803255572901E-2</v>
      </c>
      <c r="BB460" s="17"/>
      <c r="BC460" s="17">
        <v>4.0693552622579898E-2</v>
      </c>
      <c r="BD460" s="17">
        <v>2.0753396094098198E-2</v>
      </c>
      <c r="BE460" s="17">
        <v>2.6790293442803401E-2</v>
      </c>
      <c r="BF460" s="17"/>
      <c r="BG460" s="17">
        <v>3.5275693206826997E-2</v>
      </c>
      <c r="BH460" s="17">
        <v>2.6793429459553202E-2</v>
      </c>
      <c r="BI460" s="17"/>
      <c r="BJ460" s="17">
        <v>2.3793665482100702E-2</v>
      </c>
      <c r="BK460" s="17">
        <v>3.3176534555753097E-2</v>
      </c>
      <c r="BL460" s="17"/>
      <c r="BM460" s="17">
        <v>2.67893127039503E-2</v>
      </c>
      <c r="BN460" s="17">
        <v>4.8461157679307698E-2</v>
      </c>
      <c r="BO460" s="17">
        <v>1.03811023624175E-2</v>
      </c>
      <c r="BP460" s="17">
        <v>7.9022863555432296E-2</v>
      </c>
      <c r="BQ460" s="17">
        <v>4.3490079619164998E-2</v>
      </c>
      <c r="BR460" s="17">
        <v>1.6130775476459299E-2</v>
      </c>
      <c r="BS460" s="17">
        <v>7.7210534614951906E-2</v>
      </c>
      <c r="BT460" s="17"/>
      <c r="BU460" s="17">
        <v>2.0932561376669299E-2</v>
      </c>
      <c r="BV460" s="17">
        <v>6.2793769513126499E-3</v>
      </c>
      <c r="BW460" s="17"/>
      <c r="BX460" s="17">
        <v>4.1317635838327899E-2</v>
      </c>
      <c r="BY460" s="17">
        <v>1.43174420759772E-2</v>
      </c>
      <c r="BZ460" s="17">
        <v>2.3972547853378899E-2</v>
      </c>
      <c r="CA460" s="17">
        <v>1.37626362399925E-2</v>
      </c>
    </row>
    <row r="461" spans="2:79" x14ac:dyDescent="0.3">
      <c r="B461" t="s">
        <v>297</v>
      </c>
      <c r="C461" s="17">
        <v>0.76841921494191801</v>
      </c>
      <c r="D461" s="17">
        <v>0.75238118309819302</v>
      </c>
      <c r="E461" s="17">
        <v>0.78381986421666805</v>
      </c>
      <c r="F461" s="17"/>
      <c r="G461" s="17">
        <v>0.70171216681193305</v>
      </c>
      <c r="H461" s="17">
        <v>0.79709358203759095</v>
      </c>
      <c r="I461" s="17">
        <v>0.77831494246298905</v>
      </c>
      <c r="J461" s="17">
        <v>0.76790367417803096</v>
      </c>
      <c r="K461" s="17">
        <v>0.72557132597225804</v>
      </c>
      <c r="L461" s="17">
        <v>0.81059947924992604</v>
      </c>
      <c r="M461" s="17"/>
      <c r="N461" s="17">
        <v>0.84722956041521302</v>
      </c>
      <c r="O461" s="17">
        <v>0.77532463495383197</v>
      </c>
      <c r="P461" s="17">
        <v>0.75198554952236196</v>
      </c>
      <c r="Q461" s="17">
        <v>0.68924580974452199</v>
      </c>
      <c r="R461" s="17"/>
      <c r="S461" s="17">
        <v>0.79590312426309895</v>
      </c>
      <c r="T461" s="17">
        <v>0.73990692600596897</v>
      </c>
      <c r="U461" s="17">
        <v>0.79091374751999399</v>
      </c>
      <c r="V461" s="17">
        <v>0.70018698654037204</v>
      </c>
      <c r="W461" s="17">
        <v>0.676347988758356</v>
      </c>
      <c r="X461" s="17">
        <v>0.76535099915258797</v>
      </c>
      <c r="Y461" s="17">
        <v>0.72976401229027499</v>
      </c>
      <c r="Z461" s="17">
        <v>0.82833296871349804</v>
      </c>
      <c r="AA461" s="17">
        <v>0.83552241033423502</v>
      </c>
      <c r="AB461" s="17">
        <v>0.76414275524735498</v>
      </c>
      <c r="AC461" s="17">
        <v>0.80671436440932398</v>
      </c>
      <c r="AD461" s="17">
        <v>0.85993217853884596</v>
      </c>
      <c r="AE461" s="17"/>
      <c r="AF461" s="17">
        <v>0.81543764954693898</v>
      </c>
      <c r="AG461" s="17">
        <v>0.76577252364177195</v>
      </c>
      <c r="AH461" s="17">
        <v>0.73581820822845001</v>
      </c>
      <c r="AI461" s="17">
        <v>0.73552443375308096</v>
      </c>
      <c r="AJ461" s="17">
        <v>0.76489886062517798</v>
      </c>
      <c r="AK461" s="17">
        <v>0.76755433317139499</v>
      </c>
      <c r="AL461" s="17"/>
      <c r="AM461" s="17">
        <v>0.70127048682792503</v>
      </c>
      <c r="AN461" s="17">
        <v>0.76363313457637405</v>
      </c>
      <c r="AO461" s="17">
        <v>0.81924969876626497</v>
      </c>
      <c r="AP461" s="17">
        <v>0.847469553991955</v>
      </c>
      <c r="AQ461" s="17">
        <v>0.81624556627939004</v>
      </c>
      <c r="AR461" s="17"/>
      <c r="AS461" s="17">
        <v>0.809955610615544</v>
      </c>
      <c r="AT461" s="17">
        <v>0.74241819044433499</v>
      </c>
      <c r="AU461" s="17"/>
      <c r="AV461" s="17">
        <v>0.80904697416999904</v>
      </c>
      <c r="AW461" s="17">
        <v>0.74810344563000397</v>
      </c>
      <c r="AX461" s="17"/>
      <c r="AY461" s="17">
        <v>0.74586144772957697</v>
      </c>
      <c r="AZ461" s="17">
        <v>0.78120242908786797</v>
      </c>
      <c r="BA461" s="17">
        <v>0.736046575693446</v>
      </c>
      <c r="BB461" s="17"/>
      <c r="BC461" s="17">
        <v>0.776642043813914</v>
      </c>
      <c r="BD461" s="17">
        <v>0.74452808625332101</v>
      </c>
      <c r="BE461" s="17">
        <v>0.77236318717341101</v>
      </c>
      <c r="BF461" s="17"/>
      <c r="BG461" s="17">
        <v>0.76659971081927003</v>
      </c>
      <c r="BH461" s="17">
        <v>0.78495368630717299</v>
      </c>
      <c r="BI461" s="17"/>
      <c r="BJ461" s="17">
        <v>0.80506762803341303</v>
      </c>
      <c r="BK461" s="17">
        <v>0.76734988143505001</v>
      </c>
      <c r="BL461" s="17"/>
      <c r="BM461" s="17">
        <v>0.79414325296047095</v>
      </c>
      <c r="BN461" s="17">
        <v>0.73953004182965398</v>
      </c>
      <c r="BO461" s="17">
        <v>0.74551961249596699</v>
      </c>
      <c r="BP461" s="17">
        <v>0.640884186333742</v>
      </c>
      <c r="BQ461" s="17">
        <v>0.73063105628952696</v>
      </c>
      <c r="BR461" s="17">
        <v>0.79521074452779805</v>
      </c>
      <c r="BS461" s="17">
        <v>0.711726592545184</v>
      </c>
      <c r="BT461" s="17"/>
      <c r="BU461" s="17">
        <v>0.82509862732361305</v>
      </c>
      <c r="BV461" s="17">
        <v>0.78224811671994499</v>
      </c>
      <c r="BW461" s="17"/>
      <c r="BX461" s="17">
        <v>0.73668154878599501</v>
      </c>
      <c r="BY461" s="17">
        <v>0.75260605691562799</v>
      </c>
      <c r="BZ461" s="17">
        <v>0.81935198953940902</v>
      </c>
      <c r="CA461" s="17">
        <v>0.78855060689773504</v>
      </c>
    </row>
    <row r="462" spans="2:79" x14ac:dyDescent="0.3">
      <c r="B462" t="s">
        <v>298</v>
      </c>
      <c r="C462" s="17">
        <v>3.9288139279448797E-2</v>
      </c>
      <c r="D462" s="17">
        <v>4.9159645157262302E-2</v>
      </c>
      <c r="E462" s="17">
        <v>2.98529436971476E-2</v>
      </c>
      <c r="F462" s="17"/>
      <c r="G462" s="17">
        <v>6.7199578490933401E-2</v>
      </c>
      <c r="H462" s="17">
        <v>3.13761355670438E-2</v>
      </c>
      <c r="I462" s="17">
        <v>3.0875324043955502E-2</v>
      </c>
      <c r="J462" s="17">
        <v>3.3139696504064398E-2</v>
      </c>
      <c r="K462" s="17">
        <v>5.2780281220636702E-2</v>
      </c>
      <c r="L462" s="17">
        <v>2.9914260712619201E-2</v>
      </c>
      <c r="M462" s="17"/>
      <c r="N462" s="17">
        <v>2.53570486119249E-2</v>
      </c>
      <c r="O462" s="17">
        <v>3.5720788782122398E-2</v>
      </c>
      <c r="P462" s="17">
        <v>4.94981324288064E-2</v>
      </c>
      <c r="Q462" s="17">
        <v>5.0166214901196597E-2</v>
      </c>
      <c r="R462" s="17"/>
      <c r="S462" s="17">
        <v>2.38669750128385E-2</v>
      </c>
      <c r="T462" s="17">
        <v>3.7729615739397197E-2</v>
      </c>
      <c r="U462" s="17">
        <v>3.5312222537876498E-2</v>
      </c>
      <c r="V462" s="17">
        <v>5.02334986702049E-2</v>
      </c>
      <c r="W462" s="17">
        <v>4.5773386363602397E-2</v>
      </c>
      <c r="X462" s="17">
        <v>4.2996474079842903E-2</v>
      </c>
      <c r="Y462" s="17">
        <v>5.6194524081296597E-2</v>
      </c>
      <c r="Z462" s="17">
        <v>2.1057483688832299E-2</v>
      </c>
      <c r="AA462" s="17">
        <v>2.18777619322051E-2</v>
      </c>
      <c r="AB462" s="17">
        <v>4.9573516538968701E-2</v>
      </c>
      <c r="AC462" s="17">
        <v>6.4196829049079404E-2</v>
      </c>
      <c r="AD462" s="17">
        <v>3.9620363346007E-2</v>
      </c>
      <c r="AE462" s="17"/>
      <c r="AF462" s="17">
        <v>1.8895062817255798E-2</v>
      </c>
      <c r="AG462" s="17">
        <v>4.9767031008217603E-2</v>
      </c>
      <c r="AH462" s="17">
        <v>4.6560962252168603E-2</v>
      </c>
      <c r="AI462" s="17">
        <v>3.8594232722454998E-2</v>
      </c>
      <c r="AJ462" s="17">
        <v>4.4265158938828299E-2</v>
      </c>
      <c r="AK462" s="17">
        <v>5.27201709220666E-2</v>
      </c>
      <c r="AL462" s="17"/>
      <c r="AM462" s="17">
        <v>4.4042228556361099E-2</v>
      </c>
      <c r="AN462" s="17">
        <v>2.5828564411723501E-2</v>
      </c>
      <c r="AO462" s="17">
        <v>2.7503440854385001E-2</v>
      </c>
      <c r="AP462" s="17">
        <v>3.2319454977782998E-2</v>
      </c>
      <c r="AQ462" s="17">
        <v>0.101853138921251</v>
      </c>
      <c r="AR462" s="17"/>
      <c r="AS462" s="17">
        <v>3.11818560586123E-2</v>
      </c>
      <c r="AT462" s="17">
        <v>6.07623365790751E-2</v>
      </c>
      <c r="AU462" s="17"/>
      <c r="AV462" s="17">
        <v>2.5849484084522301E-2</v>
      </c>
      <c r="AW462" s="17">
        <v>5.6702523600188598E-2</v>
      </c>
      <c r="AX462" s="17"/>
      <c r="AY462" s="17">
        <v>3.9149744380656999E-2</v>
      </c>
      <c r="AZ462" s="17">
        <v>3.8067310580511701E-2</v>
      </c>
      <c r="BA462" s="17">
        <v>5.1271481965340003E-2</v>
      </c>
      <c r="BB462" s="17"/>
      <c r="BC462" s="17">
        <v>3.3388070246899298E-2</v>
      </c>
      <c r="BD462" s="17">
        <v>5.6544035653630503E-2</v>
      </c>
      <c r="BE462" s="17">
        <v>3.8551801022632101E-2</v>
      </c>
      <c r="BF462" s="17"/>
      <c r="BG462" s="17">
        <v>3.6432689258524602E-2</v>
      </c>
      <c r="BH462" s="17">
        <v>3.6664733124739397E-2</v>
      </c>
      <c r="BI462" s="17"/>
      <c r="BJ462" s="17">
        <v>4.9198782282635703E-2</v>
      </c>
      <c r="BK462" s="17">
        <v>3.5197505388341203E-2</v>
      </c>
      <c r="BL462" s="17"/>
      <c r="BM462" s="17">
        <v>3.4054947033084398E-2</v>
      </c>
      <c r="BN462" s="17">
        <v>4.9640916135124502E-2</v>
      </c>
      <c r="BO462" s="17">
        <v>6.9342227005212004E-2</v>
      </c>
      <c r="BP462" s="17">
        <v>6.0107052639942898E-2</v>
      </c>
      <c r="BQ462" s="17">
        <v>3.0881088519872198E-2</v>
      </c>
      <c r="BR462" s="17">
        <v>3.8221350496697802E-2</v>
      </c>
      <c r="BS462" s="17">
        <v>2.3416508459241099E-2</v>
      </c>
      <c r="BT462" s="17"/>
      <c r="BU462" s="17">
        <v>8.1417211469684298E-3</v>
      </c>
      <c r="BV462" s="17">
        <v>3.7079673682969001E-2</v>
      </c>
      <c r="BW462" s="17"/>
      <c r="BX462" s="17">
        <v>4.7487417829102999E-2</v>
      </c>
      <c r="BY462" s="17">
        <v>5.2546302926328302E-2</v>
      </c>
      <c r="BZ462" s="17">
        <v>2.4061323973049002E-2</v>
      </c>
      <c r="CA462" s="17">
        <v>4.2103835825054003E-2</v>
      </c>
    </row>
    <row r="463" spans="2:79" hidden="1" x14ac:dyDescent="0.3">
      <c r="B463" t="s">
        <v>299</v>
      </c>
      <c r="C463" s="17">
        <v>0.72913107566246904</v>
      </c>
      <c r="D463" s="17">
        <v>0.70322153794093101</v>
      </c>
      <c r="E463" s="17">
        <v>0.75396692051951997</v>
      </c>
      <c r="F463" s="17"/>
      <c r="G463" s="17">
        <v>0.63451258832099999</v>
      </c>
      <c r="H463" s="17">
        <v>0.76571744647054796</v>
      </c>
      <c r="I463" s="17">
        <v>0.74743961841903395</v>
      </c>
      <c r="J463" s="17">
        <v>0.73476397767396695</v>
      </c>
      <c r="K463" s="17">
        <v>0.67279104475162099</v>
      </c>
      <c r="L463" s="17">
        <v>0.78068521853730699</v>
      </c>
      <c r="M463" s="17"/>
      <c r="N463" s="17">
        <v>0.82187251180328802</v>
      </c>
      <c r="O463" s="17">
        <v>0.73960384617171004</v>
      </c>
      <c r="P463" s="17">
        <v>0.702487417093556</v>
      </c>
      <c r="Q463" s="17">
        <v>0.63907959484332599</v>
      </c>
      <c r="R463" s="17"/>
      <c r="S463" s="17">
        <v>0.77203614925025998</v>
      </c>
      <c r="T463" s="17">
        <v>0.70217731026657204</v>
      </c>
      <c r="U463" s="17">
        <v>0.75560152498211797</v>
      </c>
      <c r="V463" s="17">
        <v>0.64995348787016705</v>
      </c>
      <c r="W463" s="17">
        <v>0.63057460239475305</v>
      </c>
      <c r="X463" s="17">
        <v>0.722354525072745</v>
      </c>
      <c r="Y463" s="17">
        <v>0.673569488208978</v>
      </c>
      <c r="Z463" s="17">
        <v>0.80727548502466595</v>
      </c>
      <c r="AA463" s="17">
        <v>0.81364464840202999</v>
      </c>
      <c r="AB463" s="17">
        <v>0.71456923870838696</v>
      </c>
      <c r="AC463" s="17">
        <v>0.74251753536024501</v>
      </c>
      <c r="AD463" s="17">
        <v>0.82031181519283902</v>
      </c>
      <c r="AE463" s="17"/>
      <c r="AF463" s="17">
        <v>0.79654258672968303</v>
      </c>
      <c r="AG463" s="17">
        <v>0.71600549263355495</v>
      </c>
      <c r="AH463" s="17">
        <v>0.68925724597628102</v>
      </c>
      <c r="AI463" s="17">
        <v>0.69693020103062597</v>
      </c>
      <c r="AJ463" s="17">
        <v>0.72063370168634899</v>
      </c>
      <c r="AK463" s="17">
        <v>0.71483416224932805</v>
      </c>
      <c r="AL463" s="17"/>
      <c r="AM463" s="17">
        <v>0.65722825827156395</v>
      </c>
      <c r="AN463" s="17">
        <v>0.73780457016465095</v>
      </c>
      <c r="AO463" s="17">
        <v>0.79174625791188002</v>
      </c>
      <c r="AP463" s="17">
        <v>0.81515009901417201</v>
      </c>
      <c r="AQ463" s="17">
        <v>0.71439242735813901</v>
      </c>
      <c r="AR463" s="17"/>
      <c r="AS463" s="17">
        <v>0.77877375455693199</v>
      </c>
      <c r="AT463" s="17">
        <v>0.68165585386525995</v>
      </c>
      <c r="AU463" s="17"/>
      <c r="AV463" s="17">
        <v>0.78319749008547701</v>
      </c>
      <c r="AW463" s="17">
        <v>0.69140092202981596</v>
      </c>
      <c r="AX463" s="17"/>
      <c r="AY463" s="17">
        <v>0.70671170334891997</v>
      </c>
      <c r="AZ463" s="17">
        <v>0.74313511850735603</v>
      </c>
      <c r="BA463" s="17">
        <v>0.68477509372810597</v>
      </c>
      <c r="BB463" s="17"/>
      <c r="BC463" s="17">
        <v>0.74325397356701395</v>
      </c>
      <c r="BD463" s="17">
        <v>0.68798405059969003</v>
      </c>
      <c r="BE463" s="17">
        <v>0.73381138615077901</v>
      </c>
      <c r="BF463" s="17"/>
      <c r="BG463" s="17">
        <v>0.73016702156074498</v>
      </c>
      <c r="BH463" s="17">
        <v>0.74828895318243305</v>
      </c>
      <c r="BI463" s="17"/>
      <c r="BJ463" s="17">
        <v>0.75586884575077695</v>
      </c>
      <c r="BK463" s="17">
        <v>0.73215237604670902</v>
      </c>
      <c r="BL463" s="17"/>
      <c r="BM463" s="17">
        <v>0.76008830592738597</v>
      </c>
      <c r="BN463" s="17">
        <v>0.68988912569452898</v>
      </c>
      <c r="BO463" s="17">
        <v>0.67617738549075501</v>
      </c>
      <c r="BP463" s="17">
        <v>0.58077713369379902</v>
      </c>
      <c r="BQ463" s="17">
        <v>0.69974996776965404</v>
      </c>
      <c r="BR463" s="17">
        <v>0.75698939403109999</v>
      </c>
      <c r="BS463" s="17">
        <v>0.68831008408594296</v>
      </c>
      <c r="BT463" s="17"/>
      <c r="BU463" s="17">
        <v>0.81695690617664396</v>
      </c>
      <c r="BV463" s="17">
        <v>0.74516844303697605</v>
      </c>
      <c r="BW463" s="17"/>
      <c r="BX463" s="17">
        <v>0.68919413095689197</v>
      </c>
      <c r="BY463" s="17">
        <v>0.70005975398929998</v>
      </c>
      <c r="BZ463" s="17">
        <v>0.79529066556635997</v>
      </c>
      <c r="CA463" s="17">
        <v>0.74644677107268098</v>
      </c>
    </row>
    <row r="464" spans="2:79" x14ac:dyDescent="0.3">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c r="CA464" s="17"/>
    </row>
    <row r="465" spans="2:79" x14ac:dyDescent="0.3">
      <c r="B465" s="6" t="s">
        <v>303</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c r="CA465" s="17"/>
    </row>
    <row r="466" spans="2:79" x14ac:dyDescent="0.3">
      <c r="B466" s="24" t="s">
        <v>98</v>
      </c>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c r="CA466" s="17"/>
    </row>
    <row r="467" spans="2:79" x14ac:dyDescent="0.3">
      <c r="B467" t="s">
        <v>292</v>
      </c>
      <c r="C467" s="17">
        <v>0.23840257718442801</v>
      </c>
      <c r="D467" s="17">
        <v>0.21431687098541199</v>
      </c>
      <c r="E467" s="17">
        <v>0.26010242851682502</v>
      </c>
      <c r="F467" s="17"/>
      <c r="G467" s="17">
        <v>0.27123087006262703</v>
      </c>
      <c r="H467" s="17">
        <v>0.33080711729585199</v>
      </c>
      <c r="I467" s="17">
        <v>0.29552196898547001</v>
      </c>
      <c r="J467" s="17">
        <v>0.21191170066877699</v>
      </c>
      <c r="K467" s="17">
        <v>0.15782767956665</v>
      </c>
      <c r="L467" s="17">
        <v>0.17085617526203101</v>
      </c>
      <c r="M467" s="17"/>
      <c r="N467" s="17">
        <v>0.278629082943262</v>
      </c>
      <c r="O467" s="17">
        <v>0.247235837223997</v>
      </c>
      <c r="P467" s="17">
        <v>0.227181875223083</v>
      </c>
      <c r="Q467" s="17">
        <v>0.19851884111669901</v>
      </c>
      <c r="R467" s="17"/>
      <c r="S467" s="17">
        <v>0.28248833561828102</v>
      </c>
      <c r="T467" s="17">
        <v>0.24383797092373299</v>
      </c>
      <c r="U467" s="17">
        <v>0.25902452559730299</v>
      </c>
      <c r="V467" s="17">
        <v>0.18684267683386699</v>
      </c>
      <c r="W467" s="17">
        <v>0.25848510196275098</v>
      </c>
      <c r="X467" s="17">
        <v>0.20389197384239699</v>
      </c>
      <c r="Y467" s="17">
        <v>0.20090801177589401</v>
      </c>
      <c r="Z467" s="17">
        <v>0.24987586720761301</v>
      </c>
      <c r="AA467" s="17">
        <v>0.26198784113443502</v>
      </c>
      <c r="AB467" s="17">
        <v>0.19168021113859801</v>
      </c>
      <c r="AC467" s="17">
        <v>0.23953277677479801</v>
      </c>
      <c r="AD467" s="17">
        <v>0.30291699619960699</v>
      </c>
      <c r="AE467" s="17"/>
      <c r="AF467" s="17">
        <v>0.32839513037095203</v>
      </c>
      <c r="AG467" s="17">
        <v>0.20757386114247001</v>
      </c>
      <c r="AH467" s="17">
        <v>0.207723382305286</v>
      </c>
      <c r="AI467" s="17">
        <v>0.207561731092965</v>
      </c>
      <c r="AJ467" s="17">
        <v>0.18373624206292899</v>
      </c>
      <c r="AK467" s="17">
        <v>0.28137683388268703</v>
      </c>
      <c r="AL467" s="17"/>
      <c r="AM467" s="17">
        <v>0.184915164669888</v>
      </c>
      <c r="AN467" s="17">
        <v>0.21669998826549899</v>
      </c>
      <c r="AO467" s="17">
        <v>0.308283390799787</v>
      </c>
      <c r="AP467" s="17">
        <v>0.30858639841580998</v>
      </c>
      <c r="AQ467" s="17">
        <v>0.39012066599619</v>
      </c>
      <c r="AR467" s="17"/>
      <c r="AS467" s="17">
        <v>0.24543582618607601</v>
      </c>
      <c r="AT467" s="17">
        <v>0.28435385915703099</v>
      </c>
      <c r="AU467" s="17"/>
      <c r="AV467" s="17">
        <v>0.24298272035442101</v>
      </c>
      <c r="AW467" s="17">
        <v>0.25987830934272299</v>
      </c>
      <c r="AX467" s="17"/>
      <c r="AY467" s="17">
        <v>0.259466347042559</v>
      </c>
      <c r="AZ467" s="17">
        <v>0.24013785380636901</v>
      </c>
      <c r="BA467" s="17">
        <v>0.162453093837575</v>
      </c>
      <c r="BB467" s="17"/>
      <c r="BC467" s="17">
        <v>0.233769451730026</v>
      </c>
      <c r="BD467" s="17">
        <v>0.243941665423763</v>
      </c>
      <c r="BE467" s="17">
        <v>0.243210432479114</v>
      </c>
      <c r="BF467" s="17"/>
      <c r="BG467" s="17">
        <v>0.26678416578551201</v>
      </c>
      <c r="BH467" s="17">
        <v>0.230610927143101</v>
      </c>
      <c r="BI467" s="17"/>
      <c r="BJ467" s="17">
        <v>0.31066542776243899</v>
      </c>
      <c r="BK467" s="17">
        <v>0.220887558598898</v>
      </c>
      <c r="BL467" s="17"/>
      <c r="BM467" s="17">
        <v>0.28009493779612998</v>
      </c>
      <c r="BN467" s="17">
        <v>0.223961472002251</v>
      </c>
      <c r="BO467" s="17">
        <v>0.22640788637243101</v>
      </c>
      <c r="BP467" s="17">
        <v>0.28319688323837</v>
      </c>
      <c r="BQ467" s="17">
        <v>0.190351175611325</v>
      </c>
      <c r="BR467" s="17">
        <v>0.17968928224041</v>
      </c>
      <c r="BS467" s="17">
        <v>0.19141796606622899</v>
      </c>
      <c r="BT467" s="17"/>
      <c r="BU467" s="17">
        <v>0.241756729337152</v>
      </c>
      <c r="BV467" s="17">
        <v>0.34001135039340802</v>
      </c>
      <c r="BW467" s="17"/>
      <c r="BX467" s="17">
        <v>0.28887896419887099</v>
      </c>
      <c r="BY467" s="17">
        <v>0.236562541882475</v>
      </c>
      <c r="BZ467" s="17">
        <v>0.297065887930688</v>
      </c>
      <c r="CA467" s="17">
        <v>0.256398851554336</v>
      </c>
    </row>
    <row r="468" spans="2:79" x14ac:dyDescent="0.3">
      <c r="B468" t="s">
        <v>293</v>
      </c>
      <c r="C468" s="17">
        <v>0.409341280605383</v>
      </c>
      <c r="D468" s="17">
        <v>0.40747813034250602</v>
      </c>
      <c r="E468" s="17">
        <v>0.412168290691794</v>
      </c>
      <c r="F468" s="17"/>
      <c r="G468" s="17">
        <v>0.413669413684218</v>
      </c>
      <c r="H468" s="17">
        <v>0.39819327717756298</v>
      </c>
      <c r="I468" s="17">
        <v>0.40869587813036901</v>
      </c>
      <c r="J468" s="17">
        <v>0.396045503081775</v>
      </c>
      <c r="K468" s="17">
        <v>0.35042979717582801</v>
      </c>
      <c r="L468" s="17">
        <v>0.46630443391277399</v>
      </c>
      <c r="M468" s="17"/>
      <c r="N468" s="17">
        <v>0.45526942408371501</v>
      </c>
      <c r="O468" s="17">
        <v>0.39632218510035</v>
      </c>
      <c r="P468" s="17">
        <v>0.39988745844260998</v>
      </c>
      <c r="Q468" s="17">
        <v>0.38096056235440001</v>
      </c>
      <c r="R468" s="17"/>
      <c r="S468" s="17">
        <v>0.413954618273222</v>
      </c>
      <c r="T468" s="17">
        <v>0.39754429739290498</v>
      </c>
      <c r="U468" s="17">
        <v>0.39948447430881201</v>
      </c>
      <c r="V468" s="17">
        <v>0.41599196341368999</v>
      </c>
      <c r="W468" s="17">
        <v>0.33429926008569</v>
      </c>
      <c r="X468" s="17">
        <v>0.41078532145762903</v>
      </c>
      <c r="Y468" s="17">
        <v>0.386269092288825</v>
      </c>
      <c r="Z468" s="17">
        <v>0.47321835013268998</v>
      </c>
      <c r="AA468" s="17">
        <v>0.41742242337604801</v>
      </c>
      <c r="AB468" s="17">
        <v>0.45810187315753598</v>
      </c>
      <c r="AC468" s="17">
        <v>0.376180138821053</v>
      </c>
      <c r="AD468" s="17">
        <v>0.47311624113985401</v>
      </c>
      <c r="AE468" s="17"/>
      <c r="AF468" s="17">
        <v>0.40401610909195401</v>
      </c>
      <c r="AG468" s="17">
        <v>0.42765169605966302</v>
      </c>
      <c r="AH468" s="17">
        <v>0.41306259178634902</v>
      </c>
      <c r="AI468" s="17">
        <v>0.38980386340845702</v>
      </c>
      <c r="AJ468" s="17">
        <v>0.39979340206595398</v>
      </c>
      <c r="AK468" s="17">
        <v>0.410367420664564</v>
      </c>
      <c r="AL468" s="17"/>
      <c r="AM468" s="17">
        <v>0.37883395906432399</v>
      </c>
      <c r="AN468" s="17">
        <v>0.41719247758573202</v>
      </c>
      <c r="AO468" s="17">
        <v>0.40568866085960698</v>
      </c>
      <c r="AP468" s="17">
        <v>0.46698303633662303</v>
      </c>
      <c r="AQ468" s="17">
        <v>0.22414121615270499</v>
      </c>
      <c r="AR468" s="17"/>
      <c r="AS468" s="17">
        <v>0.43980900121293998</v>
      </c>
      <c r="AT468" s="17">
        <v>0.35564870825427403</v>
      </c>
      <c r="AU468" s="17"/>
      <c r="AV468" s="17">
        <v>0.43070720230561199</v>
      </c>
      <c r="AW468" s="17">
        <v>0.35807537627993202</v>
      </c>
      <c r="AX468" s="17"/>
      <c r="AY468" s="17">
        <v>0.39034304601310299</v>
      </c>
      <c r="AZ468" s="17">
        <v>0.42534446304140899</v>
      </c>
      <c r="BA468" s="17">
        <v>0.34940798689246599</v>
      </c>
      <c r="BB468" s="17"/>
      <c r="BC468" s="17">
        <v>0.42850073398675498</v>
      </c>
      <c r="BD468" s="17">
        <v>0.379353007611759</v>
      </c>
      <c r="BE468" s="17">
        <v>0.39278717864982399</v>
      </c>
      <c r="BF468" s="17"/>
      <c r="BG468" s="17">
        <v>0.35550423575926499</v>
      </c>
      <c r="BH468" s="17">
        <v>0.43742262764096301</v>
      </c>
      <c r="BI468" s="17"/>
      <c r="BJ468" s="17">
        <v>0.39609736343197199</v>
      </c>
      <c r="BK468" s="17">
        <v>0.41179526985825099</v>
      </c>
      <c r="BL468" s="17"/>
      <c r="BM468" s="17">
        <v>0.39956622161841099</v>
      </c>
      <c r="BN468" s="17">
        <v>0.42056148016497003</v>
      </c>
      <c r="BO468" s="17">
        <v>0.41217881505453802</v>
      </c>
      <c r="BP468" s="17">
        <v>0.30643629598988698</v>
      </c>
      <c r="BQ468" s="17">
        <v>0.47473884698011398</v>
      </c>
      <c r="BR468" s="17">
        <v>0.43964877691253801</v>
      </c>
      <c r="BS468" s="17">
        <v>0.38191787797083299</v>
      </c>
      <c r="BT468" s="17"/>
      <c r="BU468" s="17">
        <v>0.41298026462325099</v>
      </c>
      <c r="BV468" s="17">
        <v>0.41856532727647699</v>
      </c>
      <c r="BW468" s="17"/>
      <c r="BX468" s="17">
        <v>0.36965111661792699</v>
      </c>
      <c r="BY468" s="17">
        <v>0.38531001198089598</v>
      </c>
      <c r="BZ468" s="17">
        <v>0.43794521531707498</v>
      </c>
      <c r="CA468" s="17">
        <v>0.39974934271367901</v>
      </c>
    </row>
    <row r="469" spans="2:79" x14ac:dyDescent="0.3">
      <c r="B469" t="s">
        <v>294</v>
      </c>
      <c r="C469" s="17">
        <v>0.22219099459098199</v>
      </c>
      <c r="D469" s="17">
        <v>0.23460603114013401</v>
      </c>
      <c r="E469" s="17">
        <v>0.21117556031366</v>
      </c>
      <c r="F469" s="17"/>
      <c r="G469" s="17">
        <v>0.19291489479043</v>
      </c>
      <c r="H469" s="17">
        <v>0.167096689363294</v>
      </c>
      <c r="I469" s="17">
        <v>0.197764656588622</v>
      </c>
      <c r="J469" s="17">
        <v>0.23349011299087499</v>
      </c>
      <c r="K469" s="17">
        <v>0.32790646911993299</v>
      </c>
      <c r="L469" s="17">
        <v>0.22603236829586801</v>
      </c>
      <c r="M469" s="17"/>
      <c r="N469" s="17">
        <v>0.17449648943884499</v>
      </c>
      <c r="O469" s="17">
        <v>0.23956245081024</v>
      </c>
      <c r="P469" s="17">
        <v>0.23432989990307701</v>
      </c>
      <c r="Q469" s="17">
        <v>0.24440376047526799</v>
      </c>
      <c r="R469" s="17"/>
      <c r="S469" s="17">
        <v>0.174682196707304</v>
      </c>
      <c r="T469" s="17">
        <v>0.235307202475356</v>
      </c>
      <c r="U469" s="17">
        <v>0.22619003121662201</v>
      </c>
      <c r="V469" s="17">
        <v>0.233102580397099</v>
      </c>
      <c r="W469" s="17">
        <v>0.27551847691095799</v>
      </c>
      <c r="X469" s="17">
        <v>0.22106604536712701</v>
      </c>
      <c r="Y469" s="17">
        <v>0.29258034283908102</v>
      </c>
      <c r="Z469" s="17">
        <v>0.191017567230477</v>
      </c>
      <c r="AA469" s="17">
        <v>0.20845912067033501</v>
      </c>
      <c r="AB469" s="17">
        <v>0.19902030227784001</v>
      </c>
      <c r="AC469" s="17">
        <v>0.28909451618501403</v>
      </c>
      <c r="AD469" s="17">
        <v>8.2599698257139906E-2</v>
      </c>
      <c r="AE469" s="17"/>
      <c r="AF469" s="17">
        <v>0.17537027856972701</v>
      </c>
      <c r="AG469" s="17">
        <v>0.21275310251204099</v>
      </c>
      <c r="AH469" s="17">
        <v>0.23225673315760401</v>
      </c>
      <c r="AI469" s="17">
        <v>0.28884757127154997</v>
      </c>
      <c r="AJ469" s="17">
        <v>0.23374092512582101</v>
      </c>
      <c r="AK469" s="17">
        <v>0.21061539556866299</v>
      </c>
      <c r="AL469" s="17"/>
      <c r="AM469" s="17">
        <v>0.29211060591694898</v>
      </c>
      <c r="AN469" s="17">
        <v>0.22967721877539901</v>
      </c>
      <c r="AO469" s="17">
        <v>0.18800579885605201</v>
      </c>
      <c r="AP469" s="17">
        <v>0.130900472888826</v>
      </c>
      <c r="AQ469" s="17">
        <v>0.185103531993729</v>
      </c>
      <c r="AR469" s="17"/>
      <c r="AS469" s="17">
        <v>0.20550254161940701</v>
      </c>
      <c r="AT469" s="17">
        <v>0.20341587369054201</v>
      </c>
      <c r="AU469" s="17"/>
      <c r="AV469" s="17">
        <v>0.20786855738145901</v>
      </c>
      <c r="AW469" s="17">
        <v>0.24733589245188001</v>
      </c>
      <c r="AX469" s="17"/>
      <c r="AY469" s="17">
        <v>0.224483947827291</v>
      </c>
      <c r="AZ469" s="17">
        <v>0.210402871283561</v>
      </c>
      <c r="BA469" s="17">
        <v>0.30958052387663698</v>
      </c>
      <c r="BB469" s="17"/>
      <c r="BC469" s="17">
        <v>0.21121475262858899</v>
      </c>
      <c r="BD469" s="17">
        <v>0.24509416431950801</v>
      </c>
      <c r="BE469" s="17">
        <v>0.2240821559601</v>
      </c>
      <c r="BF469" s="17"/>
      <c r="BG469" s="17">
        <v>0.22912010406538899</v>
      </c>
      <c r="BH469" s="17">
        <v>0.215431600008225</v>
      </c>
      <c r="BI469" s="17"/>
      <c r="BJ469" s="17">
        <v>0.17323412016622</v>
      </c>
      <c r="BK469" s="17">
        <v>0.23623653663567201</v>
      </c>
      <c r="BL469" s="17"/>
      <c r="BM469" s="17">
        <v>0.210235432689657</v>
      </c>
      <c r="BN469" s="17">
        <v>0.215142655861535</v>
      </c>
      <c r="BO469" s="17">
        <v>0.190223163079831</v>
      </c>
      <c r="BP469" s="17">
        <v>0.19412074801142301</v>
      </c>
      <c r="BQ469" s="17">
        <v>0.23492318943639601</v>
      </c>
      <c r="BR469" s="17">
        <v>0.25517038760778099</v>
      </c>
      <c r="BS469" s="17">
        <v>0.24332217777006099</v>
      </c>
      <c r="BT469" s="17"/>
      <c r="BU469" s="17">
        <v>0.275917605515688</v>
      </c>
      <c r="BV469" s="17">
        <v>0.155730175889737</v>
      </c>
      <c r="BW469" s="17"/>
      <c r="BX469" s="17">
        <v>0.20929909612664199</v>
      </c>
      <c r="BY469" s="17">
        <v>0.23177791084275401</v>
      </c>
      <c r="BZ469" s="17">
        <v>0.17365336309632601</v>
      </c>
      <c r="CA469" s="17">
        <v>0.221287942517781</v>
      </c>
    </row>
    <row r="470" spans="2:79" x14ac:dyDescent="0.3">
      <c r="B470" t="s">
        <v>295</v>
      </c>
      <c r="C470" s="17">
        <v>6.4737241310532004E-2</v>
      </c>
      <c r="D470" s="17">
        <v>8.5302235357833794E-2</v>
      </c>
      <c r="E470" s="17">
        <v>4.4996936347009901E-2</v>
      </c>
      <c r="F470" s="17"/>
      <c r="G470" s="17">
        <v>8.3792272460092701E-2</v>
      </c>
      <c r="H470" s="17">
        <v>5.3149086998584699E-2</v>
      </c>
      <c r="I470" s="17">
        <v>4.68123737481956E-2</v>
      </c>
      <c r="J470" s="17">
        <v>6.0316422681134498E-2</v>
      </c>
      <c r="K470" s="17">
        <v>9.7452461936100299E-2</v>
      </c>
      <c r="L470" s="17">
        <v>5.7643380336317197E-2</v>
      </c>
      <c r="M470" s="17"/>
      <c r="N470" s="17">
        <v>4.9334207990181497E-2</v>
      </c>
      <c r="O470" s="17">
        <v>5.9650028937103597E-2</v>
      </c>
      <c r="P470" s="17">
        <v>6.9132460065421203E-2</v>
      </c>
      <c r="Q470" s="17">
        <v>8.1194153732599E-2</v>
      </c>
      <c r="R470" s="17"/>
      <c r="S470" s="17">
        <v>6.3174338736807806E-2</v>
      </c>
      <c r="T470" s="17">
        <v>5.7512047074584099E-2</v>
      </c>
      <c r="U470" s="17">
        <v>4.8031736250512103E-2</v>
      </c>
      <c r="V470" s="17">
        <v>9.1129299115264906E-2</v>
      </c>
      <c r="W470" s="17">
        <v>6.4991092621050101E-2</v>
      </c>
      <c r="X470" s="17">
        <v>7.1967419529267093E-2</v>
      </c>
      <c r="Y470" s="17">
        <v>5.8264226050038399E-2</v>
      </c>
      <c r="Z470" s="17">
        <v>6.3350013076921896E-2</v>
      </c>
      <c r="AA470" s="17">
        <v>4.3628585129090403E-2</v>
      </c>
      <c r="AB470" s="17">
        <v>7.2158318124902796E-2</v>
      </c>
      <c r="AC470" s="17">
        <v>7.60973288229429E-2</v>
      </c>
      <c r="AD470" s="17">
        <v>0.101746701057392</v>
      </c>
      <c r="AE470" s="17"/>
      <c r="AF470" s="17">
        <v>4.5307279278678302E-2</v>
      </c>
      <c r="AG470" s="17">
        <v>7.6896581027041097E-2</v>
      </c>
      <c r="AH470" s="17">
        <v>8.2933154217445501E-2</v>
      </c>
      <c r="AI470" s="17">
        <v>4.5268628970363399E-2</v>
      </c>
      <c r="AJ470" s="17">
        <v>0.107626607859236</v>
      </c>
      <c r="AK470" s="17">
        <v>2.5120400194027701E-2</v>
      </c>
      <c r="AL470" s="17"/>
      <c r="AM470" s="17">
        <v>7.9089203588366602E-2</v>
      </c>
      <c r="AN470" s="17">
        <v>5.6748813777918003E-2</v>
      </c>
      <c r="AO470" s="17">
        <v>5.2131621298218099E-2</v>
      </c>
      <c r="AP470" s="17">
        <v>5.3336816894407099E-2</v>
      </c>
      <c r="AQ470" s="17">
        <v>0.14464343638315899</v>
      </c>
      <c r="AR470" s="17"/>
      <c r="AS470" s="17">
        <v>6.3186883115321002E-2</v>
      </c>
      <c r="AT470" s="17">
        <v>5.5004019758998199E-2</v>
      </c>
      <c r="AU470" s="17"/>
      <c r="AV470" s="17">
        <v>5.7980023194592702E-2</v>
      </c>
      <c r="AW470" s="17">
        <v>6.5193751797436902E-2</v>
      </c>
      <c r="AX470" s="17"/>
      <c r="AY470" s="17">
        <v>5.9134092617214098E-2</v>
      </c>
      <c r="AZ470" s="17">
        <v>6.4505232380369995E-2</v>
      </c>
      <c r="BA470" s="17">
        <v>8.3752151550509704E-2</v>
      </c>
      <c r="BB470" s="17"/>
      <c r="BC470" s="17">
        <v>5.99069658936928E-2</v>
      </c>
      <c r="BD470" s="17">
        <v>6.9303338108071003E-2</v>
      </c>
      <c r="BE470" s="17">
        <v>7.4989328211900005E-2</v>
      </c>
      <c r="BF470" s="17"/>
      <c r="BG470" s="17">
        <v>7.0982529296790595E-2</v>
      </c>
      <c r="BH470" s="17">
        <v>6.0747859073290701E-2</v>
      </c>
      <c r="BI470" s="17"/>
      <c r="BJ470" s="17">
        <v>7.0057838254484597E-2</v>
      </c>
      <c r="BK470" s="17">
        <v>6.2375832051323098E-2</v>
      </c>
      <c r="BL470" s="17"/>
      <c r="BM470" s="17">
        <v>6.3571325425852296E-2</v>
      </c>
      <c r="BN470" s="17">
        <v>7.1820901784662397E-2</v>
      </c>
      <c r="BO470" s="17">
        <v>0.11214712424414</v>
      </c>
      <c r="BP470" s="17">
        <v>9.6383334913954094E-2</v>
      </c>
      <c r="BQ470" s="17">
        <v>3.86772699152758E-2</v>
      </c>
      <c r="BR470" s="17">
        <v>5.3950963434820198E-2</v>
      </c>
      <c r="BS470" s="17">
        <v>5.1644032719852503E-2</v>
      </c>
      <c r="BT470" s="17"/>
      <c r="BU470" s="17">
        <v>3.7908139094428903E-2</v>
      </c>
      <c r="BV470" s="17">
        <v>6.6747905243926695E-2</v>
      </c>
      <c r="BW470" s="17"/>
      <c r="BX470" s="17">
        <v>5.7641265043520497E-2</v>
      </c>
      <c r="BY470" s="17">
        <v>9.3696395357976206E-2</v>
      </c>
      <c r="BZ470" s="17">
        <v>4.33031447061809E-2</v>
      </c>
      <c r="CA470" s="17">
        <v>6.9231811297585794E-2</v>
      </c>
    </row>
    <row r="471" spans="2:79" x14ac:dyDescent="0.3">
      <c r="B471" t="s">
        <v>296</v>
      </c>
      <c r="C471" s="17">
        <v>1.6343569293423801E-2</v>
      </c>
      <c r="D471" s="17">
        <v>2.2151037657081998E-2</v>
      </c>
      <c r="E471" s="17">
        <v>1.07594460216788E-2</v>
      </c>
      <c r="F471" s="17"/>
      <c r="G471" s="17">
        <v>1.2781071250703499E-2</v>
      </c>
      <c r="H471" s="17">
        <v>1.81540187412556E-2</v>
      </c>
      <c r="I471" s="17">
        <v>5.6216786350291896E-3</v>
      </c>
      <c r="J471" s="17">
        <v>2.3853909210308701E-2</v>
      </c>
      <c r="K471" s="17">
        <v>1.39130831996778E-2</v>
      </c>
      <c r="L471" s="17">
        <v>2.14963408112833E-2</v>
      </c>
      <c r="M471" s="17"/>
      <c r="N471" s="17">
        <v>8.9336461755899592E-3</v>
      </c>
      <c r="O471" s="17">
        <v>1.7800618923892501E-2</v>
      </c>
      <c r="P471" s="17">
        <v>2.23638044916196E-2</v>
      </c>
      <c r="Q471" s="17">
        <v>1.6070318864073702E-2</v>
      </c>
      <c r="R471" s="17"/>
      <c r="S471" s="17">
        <v>1.05522973939269E-2</v>
      </c>
      <c r="T471" s="17">
        <v>1.2432606634834101E-2</v>
      </c>
      <c r="U471" s="17">
        <v>1.09101064344102E-2</v>
      </c>
      <c r="V471" s="17">
        <v>2.4895502741648201E-2</v>
      </c>
      <c r="W471" s="17">
        <v>3.2242991385137101E-2</v>
      </c>
      <c r="X471" s="17">
        <v>2.79364570370676E-2</v>
      </c>
      <c r="Y471" s="17">
        <v>2.2382862990203901E-2</v>
      </c>
      <c r="Z471" s="17">
        <v>0</v>
      </c>
      <c r="AA471" s="17">
        <v>1.6933732581282099E-2</v>
      </c>
      <c r="AB471" s="17">
        <v>5.8113558099453797E-3</v>
      </c>
      <c r="AC471" s="17">
        <v>0</v>
      </c>
      <c r="AD471" s="17">
        <v>3.9620363346007E-2</v>
      </c>
      <c r="AE471" s="17"/>
      <c r="AF471" s="17">
        <v>1.2867433122254E-2</v>
      </c>
      <c r="AG471" s="17">
        <v>1.37321202737756E-2</v>
      </c>
      <c r="AH471" s="17">
        <v>2.225465524985E-2</v>
      </c>
      <c r="AI471" s="17">
        <v>1.7040670662795299E-2</v>
      </c>
      <c r="AJ471" s="17">
        <v>1.2444086841479801E-2</v>
      </c>
      <c r="AK471" s="17">
        <v>3.6143587538173198E-2</v>
      </c>
      <c r="AL471" s="17"/>
      <c r="AM471" s="17">
        <v>1.9451359411922001E-2</v>
      </c>
      <c r="AN471" s="17">
        <v>1.3496239493977E-2</v>
      </c>
      <c r="AO471" s="17">
        <v>1.0921044707607099E-2</v>
      </c>
      <c r="AP471" s="17">
        <v>1.27622350248702E-2</v>
      </c>
      <c r="AQ471" s="17">
        <v>3.6478871639533401E-2</v>
      </c>
      <c r="AR471" s="17"/>
      <c r="AS471" s="17">
        <v>8.6126431085923397E-3</v>
      </c>
      <c r="AT471" s="17">
        <v>3.6437683257996303E-2</v>
      </c>
      <c r="AU471" s="17"/>
      <c r="AV471" s="17">
        <v>1.20232343868838E-2</v>
      </c>
      <c r="AW471" s="17">
        <v>1.9394669736689699E-2</v>
      </c>
      <c r="AX471" s="17"/>
      <c r="AY471" s="17">
        <v>1.1041447687212699E-2</v>
      </c>
      <c r="AZ471" s="17">
        <v>1.51823172522213E-2</v>
      </c>
      <c r="BA471" s="17">
        <v>3.5898909094934602E-2</v>
      </c>
      <c r="BB471" s="17"/>
      <c r="BC471" s="17">
        <v>9.1547192839158808E-3</v>
      </c>
      <c r="BD471" s="17">
        <v>2.3779347762072502E-2</v>
      </c>
      <c r="BE471" s="17">
        <v>2.8392910546875701E-2</v>
      </c>
      <c r="BF471" s="17"/>
      <c r="BG471" s="17">
        <v>1.6272645401120701E-2</v>
      </c>
      <c r="BH471" s="17">
        <v>1.6229284776717499E-2</v>
      </c>
      <c r="BI471" s="17"/>
      <c r="BJ471" s="17">
        <v>1.6606454647050201E-2</v>
      </c>
      <c r="BK471" s="17">
        <v>1.60915567958257E-2</v>
      </c>
      <c r="BL471" s="17"/>
      <c r="BM471" s="17">
        <v>1.7277630866054799E-2</v>
      </c>
      <c r="BN471" s="17">
        <v>7.0644006453297803E-3</v>
      </c>
      <c r="BO471" s="17">
        <v>3.8761722965460897E-2</v>
      </c>
      <c r="BP471" s="17">
        <v>3.8058124627014703E-2</v>
      </c>
      <c r="BQ471" s="17">
        <v>9.87445343350234E-3</v>
      </c>
      <c r="BR471" s="17">
        <v>1.2649547882633399E-2</v>
      </c>
      <c r="BS471" s="17">
        <v>1.5733946402087098E-2</v>
      </c>
      <c r="BT471" s="17"/>
      <c r="BU471" s="17">
        <v>1.1261101043186599E-2</v>
      </c>
      <c r="BV471" s="17">
        <v>1.26658642451392E-2</v>
      </c>
      <c r="BW471" s="17"/>
      <c r="BX471" s="17">
        <v>2.00209818489628E-2</v>
      </c>
      <c r="BY471" s="17">
        <v>2.3281213747458101E-2</v>
      </c>
      <c r="BZ471" s="17">
        <v>1.30320462912136E-2</v>
      </c>
      <c r="CA471" s="17">
        <v>1.92514254053988E-2</v>
      </c>
    </row>
    <row r="472" spans="2:79" x14ac:dyDescent="0.3">
      <c r="B472" t="s">
        <v>101</v>
      </c>
      <c r="C472" s="17">
        <v>4.89843370152514E-2</v>
      </c>
      <c r="D472" s="17">
        <v>3.6145694517032402E-2</v>
      </c>
      <c r="E472" s="17">
        <v>6.0797338109032102E-2</v>
      </c>
      <c r="F472" s="17"/>
      <c r="G472" s="17">
        <v>2.5611477751928999E-2</v>
      </c>
      <c r="H472" s="17">
        <v>3.2599810423450302E-2</v>
      </c>
      <c r="I472" s="17">
        <v>4.5583443912314198E-2</v>
      </c>
      <c r="J472" s="17">
        <v>7.4382351367130201E-2</v>
      </c>
      <c r="K472" s="17">
        <v>5.2470509001811501E-2</v>
      </c>
      <c r="L472" s="17">
        <v>5.7667301381726002E-2</v>
      </c>
      <c r="M472" s="17"/>
      <c r="N472" s="17">
        <v>3.3337149368406101E-2</v>
      </c>
      <c r="O472" s="17">
        <v>3.9428879004416197E-2</v>
      </c>
      <c r="P472" s="17">
        <v>4.71045018741897E-2</v>
      </c>
      <c r="Q472" s="17">
        <v>7.8852363456960103E-2</v>
      </c>
      <c r="R472" s="17"/>
      <c r="S472" s="17">
        <v>5.51482132704584E-2</v>
      </c>
      <c r="T472" s="17">
        <v>5.3365875498586998E-2</v>
      </c>
      <c r="U472" s="17">
        <v>5.6359126192341798E-2</v>
      </c>
      <c r="V472" s="17">
        <v>4.8037977498430501E-2</v>
      </c>
      <c r="W472" s="17">
        <v>3.4463077034414903E-2</v>
      </c>
      <c r="X472" s="17">
        <v>6.4352782766511907E-2</v>
      </c>
      <c r="Y472" s="17">
        <v>3.9595464055957201E-2</v>
      </c>
      <c r="Z472" s="17">
        <v>2.2538202352297899E-2</v>
      </c>
      <c r="AA472" s="17">
        <v>5.1568297108808801E-2</v>
      </c>
      <c r="AB472" s="17">
        <v>7.3227939491177896E-2</v>
      </c>
      <c r="AC472" s="17">
        <v>1.90952393961927E-2</v>
      </c>
      <c r="AD472" s="17">
        <v>0</v>
      </c>
      <c r="AE472" s="17"/>
      <c r="AF472" s="17">
        <v>3.4043769566435497E-2</v>
      </c>
      <c r="AG472" s="17">
        <v>6.1392638985009601E-2</v>
      </c>
      <c r="AH472" s="17">
        <v>4.1769483283465698E-2</v>
      </c>
      <c r="AI472" s="17">
        <v>5.1477534593868897E-2</v>
      </c>
      <c r="AJ472" s="17">
        <v>6.2658736044579694E-2</v>
      </c>
      <c r="AK472" s="17">
        <v>3.6376362151885902E-2</v>
      </c>
      <c r="AL472" s="17"/>
      <c r="AM472" s="17">
        <v>4.55997073485509E-2</v>
      </c>
      <c r="AN472" s="17">
        <v>6.6185262101475198E-2</v>
      </c>
      <c r="AO472" s="17">
        <v>3.4969483478728199E-2</v>
      </c>
      <c r="AP472" s="17">
        <v>2.7431040439464101E-2</v>
      </c>
      <c r="AQ472" s="17">
        <v>1.9512277834682699E-2</v>
      </c>
      <c r="AR472" s="17"/>
      <c r="AS472" s="17">
        <v>3.74531047576626E-2</v>
      </c>
      <c r="AT472" s="17">
        <v>6.5139855881158906E-2</v>
      </c>
      <c r="AU472" s="17"/>
      <c r="AV472" s="17">
        <v>4.8438262377031201E-2</v>
      </c>
      <c r="AW472" s="17">
        <v>5.0122000391338802E-2</v>
      </c>
      <c r="AX472" s="17"/>
      <c r="AY472" s="17">
        <v>5.5531118812619899E-2</v>
      </c>
      <c r="AZ472" s="17">
        <v>4.4427262236069499E-2</v>
      </c>
      <c r="BA472" s="17">
        <v>5.89073347478773E-2</v>
      </c>
      <c r="BB472" s="17"/>
      <c r="BC472" s="17">
        <v>5.7453376477021298E-2</v>
      </c>
      <c r="BD472" s="17">
        <v>3.8528476774825897E-2</v>
      </c>
      <c r="BE472" s="17">
        <v>3.6537994152187003E-2</v>
      </c>
      <c r="BF472" s="17"/>
      <c r="BG472" s="17">
        <v>6.13363196919222E-2</v>
      </c>
      <c r="BH472" s="17">
        <v>3.9557701357702001E-2</v>
      </c>
      <c r="BI472" s="17"/>
      <c r="BJ472" s="17">
        <v>3.3338795737834097E-2</v>
      </c>
      <c r="BK472" s="17">
        <v>5.2613246060030601E-2</v>
      </c>
      <c r="BL472" s="17"/>
      <c r="BM472" s="17">
        <v>2.9254451603895601E-2</v>
      </c>
      <c r="BN472" s="17">
        <v>6.1449089541251001E-2</v>
      </c>
      <c r="BO472" s="17">
        <v>2.0281288283598702E-2</v>
      </c>
      <c r="BP472" s="17">
        <v>8.1804613219350703E-2</v>
      </c>
      <c r="BQ472" s="17">
        <v>5.1435064623387601E-2</v>
      </c>
      <c r="BR472" s="17">
        <v>5.8891041921817502E-2</v>
      </c>
      <c r="BS472" s="17">
        <v>0.115963999070938</v>
      </c>
      <c r="BT472" s="17"/>
      <c r="BU472" s="17">
        <v>2.0176160386292798E-2</v>
      </c>
      <c r="BV472" s="17">
        <v>6.2793769513126499E-3</v>
      </c>
      <c r="BW472" s="17"/>
      <c r="BX472" s="17">
        <v>5.4508576164075201E-2</v>
      </c>
      <c r="BY472" s="17">
        <v>2.9371926188440901E-2</v>
      </c>
      <c r="BZ472" s="17">
        <v>3.5000342658516301E-2</v>
      </c>
      <c r="CA472" s="17">
        <v>3.4080626511218799E-2</v>
      </c>
    </row>
    <row r="473" spans="2:79" x14ac:dyDescent="0.3">
      <c r="B473" t="s">
        <v>297</v>
      </c>
      <c r="C473" s="17">
        <v>0.64774385778981003</v>
      </c>
      <c r="D473" s="17">
        <v>0.62179500132791798</v>
      </c>
      <c r="E473" s="17">
        <v>0.67227071920861903</v>
      </c>
      <c r="F473" s="17"/>
      <c r="G473" s="17">
        <v>0.68490028374684497</v>
      </c>
      <c r="H473" s="17">
        <v>0.72900039447341503</v>
      </c>
      <c r="I473" s="17">
        <v>0.70421784711584001</v>
      </c>
      <c r="J473" s="17">
        <v>0.60795720375055196</v>
      </c>
      <c r="K473" s="17">
        <v>0.50825747674247801</v>
      </c>
      <c r="L473" s="17">
        <v>0.63716060917480499</v>
      </c>
      <c r="M473" s="17"/>
      <c r="N473" s="17">
        <v>0.73389850702697701</v>
      </c>
      <c r="O473" s="17">
        <v>0.643558022324347</v>
      </c>
      <c r="P473" s="17">
        <v>0.62706933366569195</v>
      </c>
      <c r="Q473" s="17">
        <v>0.57947940347109905</v>
      </c>
      <c r="R473" s="17"/>
      <c r="S473" s="17">
        <v>0.69644295389150301</v>
      </c>
      <c r="T473" s="17">
        <v>0.64138226831663803</v>
      </c>
      <c r="U473" s="17">
        <v>0.658508999906114</v>
      </c>
      <c r="V473" s="17">
        <v>0.60283464024755695</v>
      </c>
      <c r="W473" s="17">
        <v>0.59278436204843998</v>
      </c>
      <c r="X473" s="17">
        <v>0.61467729530002702</v>
      </c>
      <c r="Y473" s="17">
        <v>0.58717710406471901</v>
      </c>
      <c r="Z473" s="17">
        <v>0.72309421734030299</v>
      </c>
      <c r="AA473" s="17">
        <v>0.67941026451048303</v>
      </c>
      <c r="AB473" s="17">
        <v>0.64978208429613404</v>
      </c>
      <c r="AC473" s="17">
        <v>0.61571291559584995</v>
      </c>
      <c r="AD473" s="17">
        <v>0.77603323733946095</v>
      </c>
      <c r="AE473" s="17"/>
      <c r="AF473" s="17">
        <v>0.73241123946290598</v>
      </c>
      <c r="AG473" s="17">
        <v>0.63522555720213303</v>
      </c>
      <c r="AH473" s="17">
        <v>0.62078597409163505</v>
      </c>
      <c r="AI473" s="17">
        <v>0.59736559450142201</v>
      </c>
      <c r="AJ473" s="17">
        <v>0.58352964412888297</v>
      </c>
      <c r="AK473" s="17">
        <v>0.69174425454724997</v>
      </c>
      <c r="AL473" s="17"/>
      <c r="AM473" s="17">
        <v>0.56374912373421204</v>
      </c>
      <c r="AN473" s="17">
        <v>0.63389246585123105</v>
      </c>
      <c r="AO473" s="17">
        <v>0.71397205165939504</v>
      </c>
      <c r="AP473" s="17">
        <v>0.77556943475243301</v>
      </c>
      <c r="AQ473" s="17">
        <v>0.61426188214889499</v>
      </c>
      <c r="AR473" s="17"/>
      <c r="AS473" s="17">
        <v>0.68524482739901704</v>
      </c>
      <c r="AT473" s="17">
        <v>0.64000256741130501</v>
      </c>
      <c r="AU473" s="17"/>
      <c r="AV473" s="17">
        <v>0.67368992266003302</v>
      </c>
      <c r="AW473" s="17">
        <v>0.61795368562265496</v>
      </c>
      <c r="AX473" s="17"/>
      <c r="AY473" s="17">
        <v>0.64980939305566299</v>
      </c>
      <c r="AZ473" s="17">
        <v>0.66548231684777803</v>
      </c>
      <c r="BA473" s="17">
        <v>0.511861080730041</v>
      </c>
      <c r="BB473" s="17"/>
      <c r="BC473" s="17">
        <v>0.66227018571678098</v>
      </c>
      <c r="BD473" s="17">
        <v>0.62329467303552299</v>
      </c>
      <c r="BE473" s="17">
        <v>0.63599761112893805</v>
      </c>
      <c r="BF473" s="17"/>
      <c r="BG473" s="17">
        <v>0.62228840154477705</v>
      </c>
      <c r="BH473" s="17">
        <v>0.66803355478406501</v>
      </c>
      <c r="BI473" s="17"/>
      <c r="BJ473" s="17">
        <v>0.70676279119441099</v>
      </c>
      <c r="BK473" s="17">
        <v>0.63268282845714896</v>
      </c>
      <c r="BL473" s="17"/>
      <c r="BM473" s="17">
        <v>0.67966115941453997</v>
      </c>
      <c r="BN473" s="17">
        <v>0.644522952167221</v>
      </c>
      <c r="BO473" s="17">
        <v>0.63858670142696905</v>
      </c>
      <c r="BP473" s="17">
        <v>0.58963317922825798</v>
      </c>
      <c r="BQ473" s="17">
        <v>0.66509002259143901</v>
      </c>
      <c r="BR473" s="17">
        <v>0.61933805915294804</v>
      </c>
      <c r="BS473" s="17">
        <v>0.57333584403706195</v>
      </c>
      <c r="BT473" s="17"/>
      <c r="BU473" s="17">
        <v>0.65473699396040397</v>
      </c>
      <c r="BV473" s="17">
        <v>0.75857667766988501</v>
      </c>
      <c r="BW473" s="17"/>
      <c r="BX473" s="17">
        <v>0.65853008081679898</v>
      </c>
      <c r="BY473" s="17">
        <v>0.62187255386337104</v>
      </c>
      <c r="BZ473" s="17">
        <v>0.73501110324776298</v>
      </c>
      <c r="CA473" s="17">
        <v>0.65614819426801596</v>
      </c>
    </row>
    <row r="474" spans="2:79" x14ac:dyDescent="0.3">
      <c r="B474" t="s">
        <v>298</v>
      </c>
      <c r="C474" s="17">
        <v>8.1080810603955805E-2</v>
      </c>
      <c r="D474" s="17">
        <v>0.107453273014916</v>
      </c>
      <c r="E474" s="17">
        <v>5.5756382368688698E-2</v>
      </c>
      <c r="F474" s="17"/>
      <c r="G474" s="17">
        <v>9.6573343710796206E-2</v>
      </c>
      <c r="H474" s="17">
        <v>7.1303105739840306E-2</v>
      </c>
      <c r="I474" s="17">
        <v>5.2434052383224801E-2</v>
      </c>
      <c r="J474" s="17">
        <v>8.4170331891443295E-2</v>
      </c>
      <c r="K474" s="17">
        <v>0.111365545135778</v>
      </c>
      <c r="L474" s="17">
        <v>7.9139721147600497E-2</v>
      </c>
      <c r="M474" s="17"/>
      <c r="N474" s="17">
        <v>5.8267854165771502E-2</v>
      </c>
      <c r="O474" s="17">
        <v>7.7450647860996105E-2</v>
      </c>
      <c r="P474" s="17">
        <v>9.1496264557040893E-2</v>
      </c>
      <c r="Q474" s="17">
        <v>9.7264472596672702E-2</v>
      </c>
      <c r="R474" s="17"/>
      <c r="S474" s="17">
        <v>7.3726636130734699E-2</v>
      </c>
      <c r="T474" s="17">
        <v>6.9944653709418103E-2</v>
      </c>
      <c r="U474" s="17">
        <v>5.8941842684922301E-2</v>
      </c>
      <c r="V474" s="17">
        <v>0.116024801856913</v>
      </c>
      <c r="W474" s="17">
        <v>9.7234084006187202E-2</v>
      </c>
      <c r="X474" s="17">
        <v>9.9903876566334607E-2</v>
      </c>
      <c r="Y474" s="17">
        <v>8.0647089040242301E-2</v>
      </c>
      <c r="Z474" s="17">
        <v>6.3350013076921896E-2</v>
      </c>
      <c r="AA474" s="17">
        <v>6.0562317710372501E-2</v>
      </c>
      <c r="AB474" s="17">
        <v>7.7969673934848105E-2</v>
      </c>
      <c r="AC474" s="17">
        <v>7.60973288229429E-2</v>
      </c>
      <c r="AD474" s="17">
        <v>0.141367064403399</v>
      </c>
      <c r="AE474" s="17"/>
      <c r="AF474" s="17">
        <v>5.8174712400932298E-2</v>
      </c>
      <c r="AG474" s="17">
        <v>9.0628701300816697E-2</v>
      </c>
      <c r="AH474" s="17">
        <v>0.105187809467295</v>
      </c>
      <c r="AI474" s="17">
        <v>6.23092996331586E-2</v>
      </c>
      <c r="AJ474" s="17">
        <v>0.120070694700716</v>
      </c>
      <c r="AK474" s="17">
        <v>6.1263987732200903E-2</v>
      </c>
      <c r="AL474" s="17"/>
      <c r="AM474" s="17">
        <v>9.85405630002886E-2</v>
      </c>
      <c r="AN474" s="17">
        <v>7.0245053271894994E-2</v>
      </c>
      <c r="AO474" s="17">
        <v>6.3052666005825098E-2</v>
      </c>
      <c r="AP474" s="17">
        <v>6.6099051919277299E-2</v>
      </c>
      <c r="AQ474" s="17">
        <v>0.181122308022693</v>
      </c>
      <c r="AR474" s="17"/>
      <c r="AS474" s="17">
        <v>7.1799526223913293E-2</v>
      </c>
      <c r="AT474" s="17">
        <v>9.1441703016994502E-2</v>
      </c>
      <c r="AU474" s="17"/>
      <c r="AV474" s="17">
        <v>7.0003257581476505E-2</v>
      </c>
      <c r="AW474" s="17">
        <v>8.4588421534126601E-2</v>
      </c>
      <c r="AX474" s="17"/>
      <c r="AY474" s="17">
        <v>7.0175540304426895E-2</v>
      </c>
      <c r="AZ474" s="17">
        <v>7.9687549632591295E-2</v>
      </c>
      <c r="BA474" s="17">
        <v>0.11965106064544399</v>
      </c>
      <c r="BB474" s="17"/>
      <c r="BC474" s="17">
        <v>6.9061685177608606E-2</v>
      </c>
      <c r="BD474" s="17">
        <v>9.3082685870143497E-2</v>
      </c>
      <c r="BE474" s="17">
        <v>0.103382238758776</v>
      </c>
      <c r="BF474" s="17"/>
      <c r="BG474" s="17">
        <v>8.7255174697911303E-2</v>
      </c>
      <c r="BH474" s="17">
        <v>7.6977143850008201E-2</v>
      </c>
      <c r="BI474" s="17"/>
      <c r="BJ474" s="17">
        <v>8.6664292901534906E-2</v>
      </c>
      <c r="BK474" s="17">
        <v>7.8467388847148795E-2</v>
      </c>
      <c r="BL474" s="17"/>
      <c r="BM474" s="17">
        <v>8.0848956291907206E-2</v>
      </c>
      <c r="BN474" s="17">
        <v>7.8885302429992199E-2</v>
      </c>
      <c r="BO474" s="17">
        <v>0.15090884720960099</v>
      </c>
      <c r="BP474" s="17">
        <v>0.134441459540969</v>
      </c>
      <c r="BQ474" s="17">
        <v>4.8551723348778102E-2</v>
      </c>
      <c r="BR474" s="17">
        <v>6.6600511317453606E-2</v>
      </c>
      <c r="BS474" s="17">
        <v>6.7377979121939505E-2</v>
      </c>
      <c r="BT474" s="17"/>
      <c r="BU474" s="17">
        <v>4.9169240137615498E-2</v>
      </c>
      <c r="BV474" s="17">
        <v>7.9413769489065797E-2</v>
      </c>
      <c r="BW474" s="17"/>
      <c r="BX474" s="17">
        <v>7.7662246892483397E-2</v>
      </c>
      <c r="BY474" s="17">
        <v>0.11697760910543401</v>
      </c>
      <c r="BZ474" s="17">
        <v>5.6335190997394403E-2</v>
      </c>
      <c r="CA474" s="17">
        <v>8.8483236702984594E-2</v>
      </c>
    </row>
    <row r="475" spans="2:79" hidden="1" x14ac:dyDescent="0.3">
      <c r="B475" t="s">
        <v>299</v>
      </c>
      <c r="C475" s="17">
        <v>0.56666304718585503</v>
      </c>
      <c r="D475" s="17">
        <v>0.51434172831300196</v>
      </c>
      <c r="E475" s="17">
        <v>0.61651433683992996</v>
      </c>
      <c r="F475" s="17"/>
      <c r="G475" s="17">
        <v>0.58832694003604802</v>
      </c>
      <c r="H475" s="17">
        <v>0.65769728873357503</v>
      </c>
      <c r="I475" s="17">
        <v>0.65178379473261505</v>
      </c>
      <c r="J475" s="17">
        <v>0.52378687185910899</v>
      </c>
      <c r="K475" s="17">
        <v>0.3968919316067</v>
      </c>
      <c r="L475" s="17">
        <v>0.55802088802720495</v>
      </c>
      <c r="M475" s="17"/>
      <c r="N475" s="17">
        <v>0.67563065286120605</v>
      </c>
      <c r="O475" s="17">
        <v>0.56610737446335102</v>
      </c>
      <c r="P475" s="17">
        <v>0.53557306910865199</v>
      </c>
      <c r="Q475" s="17">
        <v>0.48221493087442602</v>
      </c>
      <c r="R475" s="17"/>
      <c r="S475" s="17">
        <v>0.62271631776076797</v>
      </c>
      <c r="T475" s="17">
        <v>0.57143761460721998</v>
      </c>
      <c r="U475" s="17">
        <v>0.59956715722119203</v>
      </c>
      <c r="V475" s="17">
        <v>0.48680983839064401</v>
      </c>
      <c r="W475" s="17">
        <v>0.49555027804225299</v>
      </c>
      <c r="X475" s="17">
        <v>0.51477341873369198</v>
      </c>
      <c r="Y475" s="17">
        <v>0.50653001502447703</v>
      </c>
      <c r="Z475" s="17">
        <v>0.65974420426338098</v>
      </c>
      <c r="AA475" s="17">
        <v>0.61884794680011102</v>
      </c>
      <c r="AB475" s="17">
        <v>0.57181241036128605</v>
      </c>
      <c r="AC475" s="17">
        <v>0.539615586772908</v>
      </c>
      <c r="AD475" s="17">
        <v>0.63466617293606198</v>
      </c>
      <c r="AE475" s="17"/>
      <c r="AF475" s="17">
        <v>0.67423652706197301</v>
      </c>
      <c r="AG475" s="17">
        <v>0.54459685590131601</v>
      </c>
      <c r="AH475" s="17">
        <v>0.51559816462433905</v>
      </c>
      <c r="AI475" s="17">
        <v>0.535056294868264</v>
      </c>
      <c r="AJ475" s="17">
        <v>0.46345894942816701</v>
      </c>
      <c r="AK475" s="17">
        <v>0.63048026681504898</v>
      </c>
      <c r="AL475" s="17"/>
      <c r="AM475" s="17">
        <v>0.46520856073392303</v>
      </c>
      <c r="AN475" s="17">
        <v>0.56364741257933604</v>
      </c>
      <c r="AO475" s="17">
        <v>0.65091938565356899</v>
      </c>
      <c r="AP475" s="17">
        <v>0.709470382833156</v>
      </c>
      <c r="AQ475" s="17">
        <v>0.43313957412620302</v>
      </c>
      <c r="AR475" s="17"/>
      <c r="AS475" s="17">
        <v>0.61344530117510299</v>
      </c>
      <c r="AT475" s="17">
        <v>0.54856086439430995</v>
      </c>
      <c r="AU475" s="17"/>
      <c r="AV475" s="17">
        <v>0.60368666507855695</v>
      </c>
      <c r="AW475" s="17">
        <v>0.53336526408852802</v>
      </c>
      <c r="AX475" s="17"/>
      <c r="AY475" s="17">
        <v>0.57963385275123602</v>
      </c>
      <c r="AZ475" s="17">
        <v>0.58579476721518697</v>
      </c>
      <c r="BA475" s="17">
        <v>0.39221002008459699</v>
      </c>
      <c r="BB475" s="17"/>
      <c r="BC475" s="17">
        <v>0.59320850053917296</v>
      </c>
      <c r="BD475" s="17">
        <v>0.53021198716537898</v>
      </c>
      <c r="BE475" s="17">
        <v>0.53261537237016199</v>
      </c>
      <c r="BF475" s="17"/>
      <c r="BG475" s="17">
        <v>0.53503322684686605</v>
      </c>
      <c r="BH475" s="17">
        <v>0.59105641093405603</v>
      </c>
      <c r="BI475" s="17"/>
      <c r="BJ475" s="17">
        <v>0.620098498292876</v>
      </c>
      <c r="BK475" s="17">
        <v>0.55421543960999997</v>
      </c>
      <c r="BL475" s="17"/>
      <c r="BM475" s="17">
        <v>0.59881220312263295</v>
      </c>
      <c r="BN475" s="17">
        <v>0.56563764973722896</v>
      </c>
      <c r="BO475" s="17">
        <v>0.48767785421736698</v>
      </c>
      <c r="BP475" s="17">
        <v>0.455191719687289</v>
      </c>
      <c r="BQ475" s="17">
        <v>0.61653829924266101</v>
      </c>
      <c r="BR475" s="17">
        <v>0.552737547835494</v>
      </c>
      <c r="BS475" s="17">
        <v>0.50595786491512196</v>
      </c>
      <c r="BT475" s="17"/>
      <c r="BU475" s="17">
        <v>0.60556775382278805</v>
      </c>
      <c r="BV475" s="17">
        <v>0.67916290818081904</v>
      </c>
      <c r="BW475" s="17"/>
      <c r="BX475" s="17">
        <v>0.58086783392431596</v>
      </c>
      <c r="BY475" s="17">
        <v>0.50489494475793695</v>
      </c>
      <c r="BZ475" s="17">
        <v>0.67867591225036905</v>
      </c>
      <c r="CA475" s="17">
        <v>0.56766495756503099</v>
      </c>
    </row>
    <row r="476" spans="2:79" x14ac:dyDescent="0.3">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c r="CA476" s="17"/>
    </row>
    <row r="477" spans="2:79" x14ac:dyDescent="0.3">
      <c r="B477" s="6" t="s">
        <v>304</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c r="CA477" s="17"/>
    </row>
    <row r="478" spans="2:79" x14ac:dyDescent="0.3">
      <c r="B478" s="24" t="s">
        <v>98</v>
      </c>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c r="CA478" s="17"/>
    </row>
    <row r="479" spans="2:79" x14ac:dyDescent="0.3">
      <c r="B479" t="s">
        <v>292</v>
      </c>
      <c r="C479" s="17">
        <v>0.38883388337991798</v>
      </c>
      <c r="D479" s="17">
        <v>0.37184090473303</v>
      </c>
      <c r="E479" s="17">
        <v>0.40340524877103801</v>
      </c>
      <c r="F479" s="17"/>
      <c r="G479" s="17">
        <v>0.34669217956624798</v>
      </c>
      <c r="H479" s="17">
        <v>0.459962601647389</v>
      </c>
      <c r="I479" s="17">
        <v>0.439702163747759</v>
      </c>
      <c r="J479" s="17">
        <v>0.36851901085002298</v>
      </c>
      <c r="K479" s="17">
        <v>0.38173592457693101</v>
      </c>
      <c r="L479" s="17">
        <v>0.33908071487733998</v>
      </c>
      <c r="M479" s="17"/>
      <c r="N479" s="17">
        <v>0.44465608700394399</v>
      </c>
      <c r="O479" s="17">
        <v>0.36976006698055902</v>
      </c>
      <c r="P479" s="17">
        <v>0.39547056787899099</v>
      </c>
      <c r="Q479" s="17">
        <v>0.342956160275455</v>
      </c>
      <c r="R479" s="17"/>
      <c r="S479" s="17">
        <v>0.41551388360095698</v>
      </c>
      <c r="T479" s="17">
        <v>0.37089165884276998</v>
      </c>
      <c r="U479" s="17">
        <v>0.38329865682922798</v>
      </c>
      <c r="V479" s="17">
        <v>0.321679171049225</v>
      </c>
      <c r="W479" s="17">
        <v>0.384357152901731</v>
      </c>
      <c r="X479" s="17">
        <v>0.36136266375548798</v>
      </c>
      <c r="Y479" s="17">
        <v>0.35924770567016001</v>
      </c>
      <c r="Z479" s="17">
        <v>0.53271009002902303</v>
      </c>
      <c r="AA479" s="17">
        <v>0.432065954273955</v>
      </c>
      <c r="AB479" s="17">
        <v>0.35888128721262402</v>
      </c>
      <c r="AC479" s="17">
        <v>0.40004965707064699</v>
      </c>
      <c r="AD479" s="17">
        <v>0.4525636239534</v>
      </c>
      <c r="AE479" s="17"/>
      <c r="AF479" s="17">
        <v>0.46640566866396199</v>
      </c>
      <c r="AG479" s="17">
        <v>0.36217187917958199</v>
      </c>
      <c r="AH479" s="17">
        <v>0.39844547685078502</v>
      </c>
      <c r="AI479" s="17">
        <v>0.315324225356371</v>
      </c>
      <c r="AJ479" s="17">
        <v>0.36007071484397202</v>
      </c>
      <c r="AK479" s="17">
        <v>0.44945758214241999</v>
      </c>
      <c r="AL479" s="17"/>
      <c r="AM479" s="17">
        <v>0.34014524362022702</v>
      </c>
      <c r="AN479" s="17">
        <v>0.36761641764545899</v>
      </c>
      <c r="AO479" s="17">
        <v>0.42112829230338</v>
      </c>
      <c r="AP479" s="17">
        <v>0.52199420228402305</v>
      </c>
      <c r="AQ479" s="17">
        <v>0.55837257134757801</v>
      </c>
      <c r="AR479" s="17"/>
      <c r="AS479" s="17">
        <v>0.40071748304059601</v>
      </c>
      <c r="AT479" s="17">
        <v>0.484527608247111</v>
      </c>
      <c r="AU479" s="17"/>
      <c r="AV479" s="17">
        <v>0.40159212926800097</v>
      </c>
      <c r="AW479" s="17">
        <v>0.42982750241331102</v>
      </c>
      <c r="AX479" s="17"/>
      <c r="AY479" s="17">
        <v>0.407159102121389</v>
      </c>
      <c r="AZ479" s="17">
        <v>0.386186678136762</v>
      </c>
      <c r="BA479" s="17">
        <v>0.34294827440739101</v>
      </c>
      <c r="BB479" s="17"/>
      <c r="BC479" s="17">
        <v>0.37640076024247698</v>
      </c>
      <c r="BD479" s="17">
        <v>0.39566513032498402</v>
      </c>
      <c r="BE479" s="17">
        <v>0.41313943738643</v>
      </c>
      <c r="BF479" s="17"/>
      <c r="BG479" s="17">
        <v>0.46957962379603302</v>
      </c>
      <c r="BH479" s="17">
        <v>0.36186788831351002</v>
      </c>
      <c r="BI479" s="17"/>
      <c r="BJ479" s="17">
        <v>0.41723897859520698</v>
      </c>
      <c r="BK479" s="17">
        <v>0.385159866900043</v>
      </c>
      <c r="BL479" s="17"/>
      <c r="BM479" s="17">
        <v>0.41768499899309203</v>
      </c>
      <c r="BN479" s="17">
        <v>0.37980661183708297</v>
      </c>
      <c r="BO479" s="17">
        <v>0.41683243633238698</v>
      </c>
      <c r="BP479" s="17">
        <v>0.42575441562567801</v>
      </c>
      <c r="BQ479" s="17">
        <v>0.36096588839674698</v>
      </c>
      <c r="BR479" s="17">
        <v>0.33909805411073002</v>
      </c>
      <c r="BS479" s="17">
        <v>0.34303890236131601</v>
      </c>
      <c r="BT479" s="17"/>
      <c r="BU479" s="17">
        <v>0.41498737490823601</v>
      </c>
      <c r="BV479" s="17">
        <v>0.427155634432412</v>
      </c>
      <c r="BW479" s="17"/>
      <c r="BX479" s="17">
        <v>0.44721856800772802</v>
      </c>
      <c r="BY479" s="17">
        <v>0.38471702000024999</v>
      </c>
      <c r="BZ479" s="17">
        <v>0.418693520317312</v>
      </c>
      <c r="CA479" s="17">
        <v>0.37483290258074398</v>
      </c>
    </row>
    <row r="480" spans="2:79" x14ac:dyDescent="0.3">
      <c r="B480" t="s">
        <v>293</v>
      </c>
      <c r="C480" s="17">
        <v>0.47793500380196302</v>
      </c>
      <c r="D480" s="17">
        <v>0.47682506759975102</v>
      </c>
      <c r="E480" s="17">
        <v>0.480365124830676</v>
      </c>
      <c r="F480" s="17"/>
      <c r="G480" s="17">
        <v>0.452764760886743</v>
      </c>
      <c r="H480" s="17">
        <v>0.38791401641756101</v>
      </c>
      <c r="I480" s="17">
        <v>0.42300125105971298</v>
      </c>
      <c r="J480" s="17">
        <v>0.52298854596209199</v>
      </c>
      <c r="K480" s="17">
        <v>0.499138591903245</v>
      </c>
      <c r="L480" s="17">
        <v>0.56152034406088902</v>
      </c>
      <c r="M480" s="17"/>
      <c r="N480" s="17">
        <v>0.46193172707765401</v>
      </c>
      <c r="O480" s="17">
        <v>0.49722601211530498</v>
      </c>
      <c r="P480" s="17">
        <v>0.46894361140027302</v>
      </c>
      <c r="Q480" s="17">
        <v>0.482602062258986</v>
      </c>
      <c r="R480" s="17"/>
      <c r="S480" s="17">
        <v>0.41054751961483099</v>
      </c>
      <c r="T480" s="17">
        <v>0.48368850343702502</v>
      </c>
      <c r="U480" s="17">
        <v>0.54235153594756302</v>
      </c>
      <c r="V480" s="17">
        <v>0.54159202870217704</v>
      </c>
      <c r="W480" s="17">
        <v>0.453512955844732</v>
      </c>
      <c r="X480" s="17">
        <v>0.47501999377027398</v>
      </c>
      <c r="Y480" s="17">
        <v>0.49736904456117798</v>
      </c>
      <c r="Z480" s="17">
        <v>0.35946615633580697</v>
      </c>
      <c r="AA480" s="17">
        <v>0.44064013166559102</v>
      </c>
      <c r="AB480" s="17">
        <v>0.53184908767787797</v>
      </c>
      <c r="AC480" s="17">
        <v>0.52700479278466195</v>
      </c>
      <c r="AD480" s="17">
        <v>0.46771648219863698</v>
      </c>
      <c r="AE480" s="17"/>
      <c r="AF480" s="17">
        <v>0.38811454965342501</v>
      </c>
      <c r="AG480" s="17">
        <v>0.51113876254492496</v>
      </c>
      <c r="AH480" s="17">
        <v>0.44211820505307697</v>
      </c>
      <c r="AI480" s="17">
        <v>0.54903217970429197</v>
      </c>
      <c r="AJ480" s="17">
        <v>0.54540530159822498</v>
      </c>
      <c r="AK480" s="17">
        <v>0.435719748681695</v>
      </c>
      <c r="AL480" s="17"/>
      <c r="AM480" s="17">
        <v>0.52848091145457698</v>
      </c>
      <c r="AN480" s="17">
        <v>0.49743390516163899</v>
      </c>
      <c r="AO480" s="17">
        <v>0.45332207307803601</v>
      </c>
      <c r="AP480" s="17">
        <v>0.36432070467114003</v>
      </c>
      <c r="AQ480" s="17">
        <v>0.34009085875511702</v>
      </c>
      <c r="AR480" s="17"/>
      <c r="AS480" s="17">
        <v>0.48201961843844499</v>
      </c>
      <c r="AT480" s="17">
        <v>0.37713329999900502</v>
      </c>
      <c r="AU480" s="17"/>
      <c r="AV480" s="17">
        <v>0.48364393609915701</v>
      </c>
      <c r="AW480" s="17">
        <v>0.43085066286781698</v>
      </c>
      <c r="AX480" s="17"/>
      <c r="AY480" s="17">
        <v>0.45089615367582098</v>
      </c>
      <c r="AZ480" s="17">
        <v>0.48120532755992401</v>
      </c>
      <c r="BA480" s="17">
        <v>0.53242278034426904</v>
      </c>
      <c r="BB480" s="17"/>
      <c r="BC480" s="17">
        <v>0.50242971154289295</v>
      </c>
      <c r="BD480" s="17">
        <v>0.45227183683023803</v>
      </c>
      <c r="BE480" s="17">
        <v>0.44537049069407197</v>
      </c>
      <c r="BF480" s="17"/>
      <c r="BG480" s="17">
        <v>0.40830017989623901</v>
      </c>
      <c r="BH480" s="17">
        <v>0.51058105992900005</v>
      </c>
      <c r="BI480" s="17"/>
      <c r="BJ480" s="17">
        <v>0.44156819634225197</v>
      </c>
      <c r="BK480" s="17">
        <v>0.49170361436431897</v>
      </c>
      <c r="BL480" s="17"/>
      <c r="BM480" s="17">
        <v>0.44076741058059099</v>
      </c>
      <c r="BN480" s="17">
        <v>0.46430082522620603</v>
      </c>
      <c r="BO480" s="17">
        <v>0.45301085555700099</v>
      </c>
      <c r="BP480" s="17">
        <v>0.45215536740574602</v>
      </c>
      <c r="BQ480" s="17">
        <v>0.48068306701661501</v>
      </c>
      <c r="BR480" s="17">
        <v>0.56117616914822199</v>
      </c>
      <c r="BS480" s="17">
        <v>0.53215437755296002</v>
      </c>
      <c r="BT480" s="17"/>
      <c r="BU480" s="17">
        <v>0.46190016461706301</v>
      </c>
      <c r="BV480" s="17">
        <v>0.41148830165440697</v>
      </c>
      <c r="BW480" s="17"/>
      <c r="BX480" s="17">
        <v>0.40314020952799801</v>
      </c>
      <c r="BY480" s="17">
        <v>0.47441491958557402</v>
      </c>
      <c r="BZ480" s="17">
        <v>0.44992073633852497</v>
      </c>
      <c r="CA480" s="17">
        <v>0.49394382914801699</v>
      </c>
    </row>
    <row r="481" spans="2:79" x14ac:dyDescent="0.3">
      <c r="B481" t="s">
        <v>294</v>
      </c>
      <c r="C481" s="17">
        <v>8.9027714758639201E-2</v>
      </c>
      <c r="D481" s="17">
        <v>0.106469239179329</v>
      </c>
      <c r="E481" s="17">
        <v>7.2453665092676506E-2</v>
      </c>
      <c r="F481" s="17"/>
      <c r="G481" s="17">
        <v>0.105175223630635</v>
      </c>
      <c r="H481" s="17">
        <v>0.11035304229635499</v>
      </c>
      <c r="I481" s="17">
        <v>9.0636148111385706E-2</v>
      </c>
      <c r="J481" s="17">
        <v>8.0574310453492795E-2</v>
      </c>
      <c r="K481" s="17">
        <v>8.1922840719693302E-2</v>
      </c>
      <c r="L481" s="17">
        <v>7.1318706312254093E-2</v>
      </c>
      <c r="M481" s="17"/>
      <c r="N481" s="17">
        <v>7.19620210547645E-2</v>
      </c>
      <c r="O481" s="17">
        <v>9.6997691460032898E-2</v>
      </c>
      <c r="P481" s="17">
        <v>8.5430817403190598E-2</v>
      </c>
      <c r="Q481" s="17">
        <v>0.101141733978262</v>
      </c>
      <c r="R481" s="17"/>
      <c r="S481" s="17">
        <v>0.12264987106369001</v>
      </c>
      <c r="T481" s="17">
        <v>0.10541816911361999</v>
      </c>
      <c r="U481" s="17">
        <v>4.5664647339353097E-2</v>
      </c>
      <c r="V481" s="17">
        <v>7.8231462552790398E-2</v>
      </c>
      <c r="W481" s="17">
        <v>0.126439259680039</v>
      </c>
      <c r="X481" s="17">
        <v>9.8510021882977694E-2</v>
      </c>
      <c r="Y481" s="17">
        <v>9.8694500277749495E-2</v>
      </c>
      <c r="Z481" s="17">
        <v>6.2988083308755202E-2</v>
      </c>
      <c r="AA481" s="17">
        <v>8.5027188521557495E-2</v>
      </c>
      <c r="AB481" s="17">
        <v>5.52622598676345E-2</v>
      </c>
      <c r="AC481" s="17">
        <v>5.24012400797755E-2</v>
      </c>
      <c r="AD481" s="17">
        <v>7.9719893847963394E-2</v>
      </c>
      <c r="AE481" s="17"/>
      <c r="AF481" s="17">
        <v>0.107221219831151</v>
      </c>
      <c r="AG481" s="17">
        <v>7.9340229604682094E-2</v>
      </c>
      <c r="AH481" s="17">
        <v>0.102552153277543</v>
      </c>
      <c r="AI481" s="17">
        <v>9.6326932216258002E-2</v>
      </c>
      <c r="AJ481" s="17">
        <v>5.16692502652445E-2</v>
      </c>
      <c r="AK481" s="17">
        <v>7.2273024585905399E-2</v>
      </c>
      <c r="AL481" s="17"/>
      <c r="AM481" s="17">
        <v>8.0918617952965899E-2</v>
      </c>
      <c r="AN481" s="17">
        <v>8.9719613905956702E-2</v>
      </c>
      <c r="AO481" s="17">
        <v>8.3447082377264004E-2</v>
      </c>
      <c r="AP481" s="17">
        <v>9.48557706927219E-2</v>
      </c>
      <c r="AQ481" s="17">
        <v>4.0603275126682603E-2</v>
      </c>
      <c r="AR481" s="17"/>
      <c r="AS481" s="17">
        <v>8.1702524739650895E-2</v>
      </c>
      <c r="AT481" s="17">
        <v>7.7905000224798002E-2</v>
      </c>
      <c r="AU481" s="17"/>
      <c r="AV481" s="17">
        <v>7.8887374028794893E-2</v>
      </c>
      <c r="AW481" s="17">
        <v>8.1697606497452196E-2</v>
      </c>
      <c r="AX481" s="17"/>
      <c r="AY481" s="17">
        <v>8.6437213082985895E-2</v>
      </c>
      <c r="AZ481" s="17">
        <v>9.1159962351085699E-2</v>
      </c>
      <c r="BA481" s="17">
        <v>9.04704730925497E-2</v>
      </c>
      <c r="BB481" s="17"/>
      <c r="BC481" s="17">
        <v>7.7582390264741605E-2</v>
      </c>
      <c r="BD481" s="17">
        <v>0.105717020650785</v>
      </c>
      <c r="BE481" s="17">
        <v>9.6434012153005302E-2</v>
      </c>
      <c r="BF481" s="17"/>
      <c r="BG481" s="17">
        <v>8.18602865380198E-2</v>
      </c>
      <c r="BH481" s="17">
        <v>8.7317988302078306E-2</v>
      </c>
      <c r="BI481" s="17"/>
      <c r="BJ481" s="17">
        <v>9.5166163730991502E-2</v>
      </c>
      <c r="BK481" s="17">
        <v>8.5092106657683103E-2</v>
      </c>
      <c r="BL481" s="17"/>
      <c r="BM481" s="17">
        <v>9.39642767752467E-2</v>
      </c>
      <c r="BN481" s="17">
        <v>0.106633756541634</v>
      </c>
      <c r="BO481" s="17">
        <v>8.3706640149653497E-2</v>
      </c>
      <c r="BP481" s="17">
        <v>7.0426602197580193E-2</v>
      </c>
      <c r="BQ481" s="17">
        <v>0.118539903109322</v>
      </c>
      <c r="BR481" s="17">
        <v>7.3565508775700103E-2</v>
      </c>
      <c r="BS481" s="17">
        <v>6.2116582513197301E-2</v>
      </c>
      <c r="BT481" s="17"/>
      <c r="BU481" s="17">
        <v>8.4765505045495904E-2</v>
      </c>
      <c r="BV481" s="17">
        <v>0.121668136243389</v>
      </c>
      <c r="BW481" s="17"/>
      <c r="BX481" s="17">
        <v>9.6863806959109205E-2</v>
      </c>
      <c r="BY481" s="17">
        <v>9.5232601851851895E-2</v>
      </c>
      <c r="BZ481" s="17">
        <v>8.9102029858227794E-2</v>
      </c>
      <c r="CA481" s="17">
        <v>8.6435392892175306E-2</v>
      </c>
    </row>
    <row r="482" spans="2:79" x14ac:dyDescent="0.3">
      <c r="B482" t="s">
        <v>295</v>
      </c>
      <c r="C482" s="17">
        <v>2.2106366500897801E-2</v>
      </c>
      <c r="D482" s="17">
        <v>2.4096372236901101E-2</v>
      </c>
      <c r="E482" s="17">
        <v>2.0274178446654599E-2</v>
      </c>
      <c r="F482" s="17"/>
      <c r="G482" s="17">
        <v>5.5363888582097599E-2</v>
      </c>
      <c r="H482" s="17">
        <v>1.13288731423483E-2</v>
      </c>
      <c r="I482" s="17">
        <v>2.6789985446140901E-2</v>
      </c>
      <c r="J482" s="17">
        <v>1.6590759282839498E-2</v>
      </c>
      <c r="K482" s="17">
        <v>1.9727889901827701E-2</v>
      </c>
      <c r="L482" s="17">
        <v>1.10203955759367E-2</v>
      </c>
      <c r="M482" s="17"/>
      <c r="N482" s="17">
        <v>1.1447705767983801E-2</v>
      </c>
      <c r="O482" s="17">
        <v>2.1718731340581901E-2</v>
      </c>
      <c r="P482" s="17">
        <v>2.5160706180485201E-2</v>
      </c>
      <c r="Q482" s="17">
        <v>3.1955734827387297E-2</v>
      </c>
      <c r="R482" s="17"/>
      <c r="S482" s="17">
        <v>1.7304424278671401E-2</v>
      </c>
      <c r="T482" s="17">
        <v>2.3990447104749499E-2</v>
      </c>
      <c r="U482" s="17">
        <v>1.12626349387288E-2</v>
      </c>
      <c r="V482" s="17">
        <v>2.6929756054433401E-2</v>
      </c>
      <c r="W482" s="17">
        <v>7.3210832333807097E-3</v>
      </c>
      <c r="X482" s="17">
        <v>4.3312253915357202E-2</v>
      </c>
      <c r="Y482" s="17">
        <v>2.2345234549186101E-2</v>
      </c>
      <c r="Z482" s="17">
        <v>2.1727541067634401E-2</v>
      </c>
      <c r="AA482" s="17">
        <v>1.6822306633711401E-2</v>
      </c>
      <c r="AB482" s="17">
        <v>4.2231648704016397E-2</v>
      </c>
      <c r="AC482" s="17">
        <v>1.04223694506725E-2</v>
      </c>
      <c r="AD482" s="17">
        <v>0</v>
      </c>
      <c r="AE482" s="17"/>
      <c r="AF482" s="17">
        <v>9.5154592335738499E-3</v>
      </c>
      <c r="AG482" s="17">
        <v>2.2871380745132501E-2</v>
      </c>
      <c r="AH482" s="17">
        <v>3.3217861173491202E-2</v>
      </c>
      <c r="AI482" s="17">
        <v>2.69797852707774E-2</v>
      </c>
      <c r="AJ482" s="17">
        <v>2.0938947075016898E-2</v>
      </c>
      <c r="AK482" s="17">
        <v>3.3236490484846198E-2</v>
      </c>
      <c r="AL482" s="17"/>
      <c r="AM482" s="17">
        <v>2.4138792884323301E-2</v>
      </c>
      <c r="AN482" s="17">
        <v>1.7410321477688399E-2</v>
      </c>
      <c r="AO482" s="17">
        <v>2.7015823685017301E-2</v>
      </c>
      <c r="AP482" s="17">
        <v>4.2522941467224001E-3</v>
      </c>
      <c r="AQ482" s="17">
        <v>4.5954545395450901E-2</v>
      </c>
      <c r="AR482" s="17"/>
      <c r="AS482" s="17">
        <v>2.0304506735283601E-2</v>
      </c>
      <c r="AT482" s="17">
        <v>2.3873555487001399E-2</v>
      </c>
      <c r="AU482" s="17"/>
      <c r="AV482" s="17">
        <v>1.75310036647729E-2</v>
      </c>
      <c r="AW482" s="17">
        <v>2.3720731485507601E-2</v>
      </c>
      <c r="AX482" s="17"/>
      <c r="AY482" s="17">
        <v>2.1387071924461501E-2</v>
      </c>
      <c r="AZ482" s="17">
        <v>2.4687128699961099E-2</v>
      </c>
      <c r="BA482" s="17">
        <v>9.2013636576500496E-3</v>
      </c>
      <c r="BB482" s="17"/>
      <c r="BC482" s="17">
        <v>1.9345553348358899E-2</v>
      </c>
      <c r="BD482" s="17">
        <v>2.7972837428211401E-2</v>
      </c>
      <c r="BE482" s="17">
        <v>2.4147503250535701E-2</v>
      </c>
      <c r="BF482" s="17"/>
      <c r="BG482" s="17">
        <v>2.1727245405860199E-2</v>
      </c>
      <c r="BH482" s="17">
        <v>2.2184276395742601E-2</v>
      </c>
      <c r="BI482" s="17"/>
      <c r="BJ482" s="17">
        <v>3.3783761227645003E-2</v>
      </c>
      <c r="BK482" s="17">
        <v>1.7174369489377998E-2</v>
      </c>
      <c r="BL482" s="17"/>
      <c r="BM482" s="17">
        <v>2.7285193616520102E-2</v>
      </c>
      <c r="BN482" s="17">
        <v>1.9468841933946299E-2</v>
      </c>
      <c r="BO482" s="17">
        <v>2.7042054146102602E-2</v>
      </c>
      <c r="BP482" s="17">
        <v>2.09329881454683E-2</v>
      </c>
      <c r="BQ482" s="17">
        <v>1.9748906867004701E-2</v>
      </c>
      <c r="BR482" s="17">
        <v>1.5477150990660601E-2</v>
      </c>
      <c r="BS482" s="17">
        <v>1.36063412161912E-2</v>
      </c>
      <c r="BT482" s="17"/>
      <c r="BU482" s="17">
        <v>1.9137331272728601E-2</v>
      </c>
      <c r="BV482" s="17">
        <v>2.8789343622937801E-2</v>
      </c>
      <c r="BW482" s="17"/>
      <c r="BX482" s="17">
        <v>2.2820449373224701E-2</v>
      </c>
      <c r="BY482" s="17">
        <v>2.54105622833663E-2</v>
      </c>
      <c r="BZ482" s="17">
        <v>2.2065979229747401E-2</v>
      </c>
      <c r="CA482" s="17">
        <v>2.4576404811880101E-2</v>
      </c>
    </row>
    <row r="483" spans="2:79" x14ac:dyDescent="0.3">
      <c r="B483" t="s">
        <v>296</v>
      </c>
      <c r="C483" s="17">
        <v>1.0087116065322701E-2</v>
      </c>
      <c r="D483" s="17">
        <v>1.3897474036262699E-2</v>
      </c>
      <c r="E483" s="17">
        <v>6.42016517711721E-3</v>
      </c>
      <c r="F483" s="17"/>
      <c r="G483" s="17">
        <v>2.3163263603714599E-2</v>
      </c>
      <c r="H483" s="17">
        <v>1.6183249210537199E-2</v>
      </c>
      <c r="I483" s="17">
        <v>3.02408512537006E-3</v>
      </c>
      <c r="J483" s="17">
        <v>2.6847378652308899E-3</v>
      </c>
      <c r="K483" s="17">
        <v>1.0189011797652E-2</v>
      </c>
      <c r="L483" s="17">
        <v>8.1101107653139895E-3</v>
      </c>
      <c r="M483" s="17"/>
      <c r="N483" s="17">
        <v>1.00024590956537E-2</v>
      </c>
      <c r="O483" s="17">
        <v>6.6907719965846497E-3</v>
      </c>
      <c r="P483" s="17">
        <v>1.24722665499501E-2</v>
      </c>
      <c r="Q483" s="17">
        <v>1.18956756655025E-2</v>
      </c>
      <c r="R483" s="17"/>
      <c r="S483" s="17">
        <v>2.6950403913756402E-2</v>
      </c>
      <c r="T483" s="17">
        <v>5.7004529714819998E-3</v>
      </c>
      <c r="U483" s="17">
        <v>0</v>
      </c>
      <c r="V483" s="17">
        <v>1.5320082726786101E-2</v>
      </c>
      <c r="W483" s="17">
        <v>1.34213385452506E-2</v>
      </c>
      <c r="X483" s="17">
        <v>5.08868812471556E-3</v>
      </c>
      <c r="Y483" s="17">
        <v>5.5207975468549103E-3</v>
      </c>
      <c r="Z483" s="17">
        <v>2.3108129258779801E-2</v>
      </c>
      <c r="AA483" s="17">
        <v>1.3079628321646899E-2</v>
      </c>
      <c r="AB483" s="17">
        <v>0</v>
      </c>
      <c r="AC483" s="17">
        <v>0</v>
      </c>
      <c r="AD483" s="17">
        <v>0</v>
      </c>
      <c r="AE483" s="17"/>
      <c r="AF483" s="17">
        <v>2.0463550490670501E-2</v>
      </c>
      <c r="AG483" s="17">
        <v>5.2336505323347503E-3</v>
      </c>
      <c r="AH483" s="17">
        <v>1.7135995534927999E-2</v>
      </c>
      <c r="AI483" s="17">
        <v>1.9852992582177799E-3</v>
      </c>
      <c r="AJ483" s="17">
        <v>8.7433539707993703E-3</v>
      </c>
      <c r="AK483" s="17">
        <v>0</v>
      </c>
      <c r="AL483" s="17"/>
      <c r="AM483" s="17">
        <v>1.40218794140376E-2</v>
      </c>
      <c r="AN483" s="17">
        <v>5.8199885561905501E-3</v>
      </c>
      <c r="AO483" s="17">
        <v>5.3157780756747496E-3</v>
      </c>
      <c r="AP483" s="17">
        <v>1.45770282053932E-2</v>
      </c>
      <c r="AQ483" s="17">
        <v>1.49787493751714E-2</v>
      </c>
      <c r="AR483" s="17"/>
      <c r="AS483" s="17">
        <v>7.9148385765664409E-3</v>
      </c>
      <c r="AT483" s="17">
        <v>1.9703373759843101E-2</v>
      </c>
      <c r="AU483" s="17"/>
      <c r="AV483" s="17">
        <v>9.8794890879993005E-3</v>
      </c>
      <c r="AW483" s="17">
        <v>1.724176088696E-2</v>
      </c>
      <c r="AX483" s="17"/>
      <c r="AY483" s="17">
        <v>1.4201538302467001E-2</v>
      </c>
      <c r="AZ483" s="17">
        <v>6.8923176905531696E-3</v>
      </c>
      <c r="BA483" s="17">
        <v>2.0289687404484402E-2</v>
      </c>
      <c r="BB483" s="17"/>
      <c r="BC483" s="17">
        <v>8.1226991364140595E-3</v>
      </c>
      <c r="BD483" s="17">
        <v>1.3911032149997799E-2</v>
      </c>
      <c r="BE483" s="17">
        <v>1.17191405084839E-2</v>
      </c>
      <c r="BF483" s="17"/>
      <c r="BG483" s="17">
        <v>6.8010613062722399E-3</v>
      </c>
      <c r="BH483" s="17">
        <v>9.7483173623734796E-3</v>
      </c>
      <c r="BI483" s="17"/>
      <c r="BJ483" s="17">
        <v>4.0121398714802201E-3</v>
      </c>
      <c r="BK483" s="17">
        <v>9.9623800171976997E-3</v>
      </c>
      <c r="BL483" s="17"/>
      <c r="BM483" s="17">
        <v>1.35893104343634E-2</v>
      </c>
      <c r="BN483" s="17">
        <v>1.6038458439201202E-2</v>
      </c>
      <c r="BO483" s="17">
        <v>1.9408013814855501E-2</v>
      </c>
      <c r="BP483" s="17">
        <v>0</v>
      </c>
      <c r="BQ483" s="17">
        <v>0</v>
      </c>
      <c r="BR483" s="17">
        <v>3.9104240355409296E-3</v>
      </c>
      <c r="BS483" s="17">
        <v>0</v>
      </c>
      <c r="BT483" s="17"/>
      <c r="BU483" s="17">
        <v>8.1417211469684298E-3</v>
      </c>
      <c r="BV483" s="17">
        <v>4.6192070955418498E-3</v>
      </c>
      <c r="BW483" s="17"/>
      <c r="BX483" s="17">
        <v>3.0243732097992898E-3</v>
      </c>
      <c r="BY483" s="17">
        <v>1.22653124854599E-2</v>
      </c>
      <c r="BZ483" s="17">
        <v>1.0112694833019501E-2</v>
      </c>
      <c r="CA483" s="17">
        <v>1.36905598708866E-2</v>
      </c>
    </row>
    <row r="484" spans="2:79" x14ac:dyDescent="0.3">
      <c r="B484" t="s">
        <v>101</v>
      </c>
      <c r="C484" s="17">
        <v>1.2009915493259001E-2</v>
      </c>
      <c r="D484" s="17">
        <v>6.8709422147261202E-3</v>
      </c>
      <c r="E484" s="17">
        <v>1.70816176818381E-2</v>
      </c>
      <c r="F484" s="17"/>
      <c r="G484" s="17">
        <v>1.6840683730562401E-2</v>
      </c>
      <c r="H484" s="17">
        <v>1.42582172858099E-2</v>
      </c>
      <c r="I484" s="17">
        <v>1.6846366509631599E-2</v>
      </c>
      <c r="J484" s="17">
        <v>8.6426355863224395E-3</v>
      </c>
      <c r="K484" s="17">
        <v>7.2857411006511602E-3</v>
      </c>
      <c r="L484" s="17">
        <v>8.9497284082652607E-3</v>
      </c>
      <c r="M484" s="17"/>
      <c r="N484" s="17">
        <v>0</v>
      </c>
      <c r="O484" s="17">
        <v>7.6067261069368303E-3</v>
      </c>
      <c r="P484" s="17">
        <v>1.25220305871101E-2</v>
      </c>
      <c r="Q484" s="17">
        <v>2.9448632994407E-2</v>
      </c>
      <c r="R484" s="17"/>
      <c r="S484" s="17">
        <v>7.0338975280940198E-3</v>
      </c>
      <c r="T484" s="17">
        <v>1.03107685303534E-2</v>
      </c>
      <c r="U484" s="17">
        <v>1.7422524945127499E-2</v>
      </c>
      <c r="V484" s="17">
        <v>1.6247498914588199E-2</v>
      </c>
      <c r="W484" s="17">
        <v>1.4948209794867001E-2</v>
      </c>
      <c r="X484" s="17">
        <v>1.6706378551187499E-2</v>
      </c>
      <c r="Y484" s="17">
        <v>1.68227173948714E-2</v>
      </c>
      <c r="Z484" s="17">
        <v>0</v>
      </c>
      <c r="AA484" s="17">
        <v>1.23647905835381E-2</v>
      </c>
      <c r="AB484" s="17">
        <v>1.1775716537846599E-2</v>
      </c>
      <c r="AC484" s="17">
        <v>1.01219406142433E-2</v>
      </c>
      <c r="AD484" s="17">
        <v>0</v>
      </c>
      <c r="AE484" s="17"/>
      <c r="AF484" s="17">
        <v>8.2795521272177406E-3</v>
      </c>
      <c r="AG484" s="17">
        <v>1.9244097393343498E-2</v>
      </c>
      <c r="AH484" s="17">
        <v>6.5303081101758696E-3</v>
      </c>
      <c r="AI484" s="17">
        <v>1.0351578194084001E-2</v>
      </c>
      <c r="AJ484" s="17">
        <v>1.31724322467423E-2</v>
      </c>
      <c r="AK484" s="17">
        <v>9.3131541051334997E-3</v>
      </c>
      <c r="AL484" s="17"/>
      <c r="AM484" s="17">
        <v>1.22945546738694E-2</v>
      </c>
      <c r="AN484" s="17">
        <v>2.1999753253067099E-2</v>
      </c>
      <c r="AO484" s="17">
        <v>9.7709504806283692E-3</v>
      </c>
      <c r="AP484" s="17">
        <v>0</v>
      </c>
      <c r="AQ484" s="17">
        <v>0</v>
      </c>
      <c r="AR484" s="17"/>
      <c r="AS484" s="17">
        <v>7.3410284694581697E-3</v>
      </c>
      <c r="AT484" s="17">
        <v>1.6857162282241E-2</v>
      </c>
      <c r="AU484" s="17"/>
      <c r="AV484" s="17">
        <v>8.4660678512750494E-3</v>
      </c>
      <c r="AW484" s="17">
        <v>1.6661735848951399E-2</v>
      </c>
      <c r="AX484" s="17"/>
      <c r="AY484" s="17">
        <v>1.9918920892875901E-2</v>
      </c>
      <c r="AZ484" s="17">
        <v>9.8685855617141501E-3</v>
      </c>
      <c r="BA484" s="17">
        <v>4.6674210936563602E-3</v>
      </c>
      <c r="BB484" s="17"/>
      <c r="BC484" s="17">
        <v>1.6118885465115501E-2</v>
      </c>
      <c r="BD484" s="17">
        <v>4.4621426157828697E-3</v>
      </c>
      <c r="BE484" s="17">
        <v>9.1894160074732605E-3</v>
      </c>
      <c r="BF484" s="17"/>
      <c r="BG484" s="17">
        <v>1.1731603057575099E-2</v>
      </c>
      <c r="BH484" s="17">
        <v>8.3004696972955299E-3</v>
      </c>
      <c r="BI484" s="17"/>
      <c r="BJ484" s="17">
        <v>8.2307602324238407E-3</v>
      </c>
      <c r="BK484" s="17">
        <v>1.0907662571379E-2</v>
      </c>
      <c r="BL484" s="17"/>
      <c r="BM484" s="17">
        <v>6.7088096001865398E-3</v>
      </c>
      <c r="BN484" s="17">
        <v>1.37515060219295E-2</v>
      </c>
      <c r="BO484" s="17">
        <v>0</v>
      </c>
      <c r="BP484" s="17">
        <v>3.0730626625528001E-2</v>
      </c>
      <c r="BQ484" s="17">
        <v>2.0062234610310301E-2</v>
      </c>
      <c r="BR484" s="17">
        <v>6.7726929391459002E-3</v>
      </c>
      <c r="BS484" s="17">
        <v>4.9083796356335502E-2</v>
      </c>
      <c r="BT484" s="17"/>
      <c r="BU484" s="17">
        <v>1.1067903009508001E-2</v>
      </c>
      <c r="BV484" s="17">
        <v>6.2793769513126499E-3</v>
      </c>
      <c r="BW484" s="17"/>
      <c r="BX484" s="17">
        <v>2.6932592922140199E-2</v>
      </c>
      <c r="BY484" s="17">
        <v>7.9595837934983201E-3</v>
      </c>
      <c r="BZ484" s="17">
        <v>1.0105039423167801E-2</v>
      </c>
      <c r="CA484" s="17">
        <v>6.5209106962976103E-3</v>
      </c>
    </row>
    <row r="485" spans="2:79" x14ac:dyDescent="0.3">
      <c r="B485" t="s">
        <v>297</v>
      </c>
      <c r="C485" s="17">
        <v>0.86676888718188105</v>
      </c>
      <c r="D485" s="17">
        <v>0.84866597233278096</v>
      </c>
      <c r="E485" s="17">
        <v>0.88377037360171395</v>
      </c>
      <c r="F485" s="17"/>
      <c r="G485" s="17">
        <v>0.79945694045299098</v>
      </c>
      <c r="H485" s="17">
        <v>0.84787661806494996</v>
      </c>
      <c r="I485" s="17">
        <v>0.86270341480747204</v>
      </c>
      <c r="J485" s="17">
        <v>0.89150755681211402</v>
      </c>
      <c r="K485" s="17">
        <v>0.88087451648017601</v>
      </c>
      <c r="L485" s="17">
        <v>0.90060105893822995</v>
      </c>
      <c r="M485" s="17"/>
      <c r="N485" s="17">
        <v>0.90658781408159805</v>
      </c>
      <c r="O485" s="17">
        <v>0.866986079095864</v>
      </c>
      <c r="P485" s="17">
        <v>0.86441417927926401</v>
      </c>
      <c r="Q485" s="17">
        <v>0.825558222534442</v>
      </c>
      <c r="R485" s="17"/>
      <c r="S485" s="17">
        <v>0.82606140321578803</v>
      </c>
      <c r="T485" s="17">
        <v>0.85458016227979505</v>
      </c>
      <c r="U485" s="17">
        <v>0.92565019277679095</v>
      </c>
      <c r="V485" s="17">
        <v>0.86327119975140199</v>
      </c>
      <c r="W485" s="17">
        <v>0.83787010874646295</v>
      </c>
      <c r="X485" s="17">
        <v>0.83638265752576202</v>
      </c>
      <c r="Y485" s="17">
        <v>0.85661675023133799</v>
      </c>
      <c r="Z485" s="17">
        <v>0.89217624636483095</v>
      </c>
      <c r="AA485" s="17">
        <v>0.87270608593954602</v>
      </c>
      <c r="AB485" s="17">
        <v>0.890730374890502</v>
      </c>
      <c r="AC485" s="17">
        <v>0.92705444985530905</v>
      </c>
      <c r="AD485" s="17">
        <v>0.92028010615203704</v>
      </c>
      <c r="AE485" s="17"/>
      <c r="AF485" s="17">
        <v>0.854520218317386</v>
      </c>
      <c r="AG485" s="17">
        <v>0.87331064172450701</v>
      </c>
      <c r="AH485" s="17">
        <v>0.84056368190386199</v>
      </c>
      <c r="AI485" s="17">
        <v>0.86435640506066302</v>
      </c>
      <c r="AJ485" s="17">
        <v>0.905476016442197</v>
      </c>
      <c r="AK485" s="17">
        <v>0.88517733082411498</v>
      </c>
      <c r="AL485" s="17"/>
      <c r="AM485" s="17">
        <v>0.86862615507480401</v>
      </c>
      <c r="AN485" s="17">
        <v>0.86505032280709704</v>
      </c>
      <c r="AO485" s="17">
        <v>0.87445036538141596</v>
      </c>
      <c r="AP485" s="17">
        <v>0.88631490695516302</v>
      </c>
      <c r="AQ485" s="17">
        <v>0.89846343010269503</v>
      </c>
      <c r="AR485" s="17"/>
      <c r="AS485" s="17">
        <v>0.88273710147904105</v>
      </c>
      <c r="AT485" s="17">
        <v>0.86166090824611696</v>
      </c>
      <c r="AU485" s="17"/>
      <c r="AV485" s="17">
        <v>0.88523606536715804</v>
      </c>
      <c r="AW485" s="17">
        <v>0.86067816528112895</v>
      </c>
      <c r="AX485" s="17"/>
      <c r="AY485" s="17">
        <v>0.85805525579720998</v>
      </c>
      <c r="AZ485" s="17">
        <v>0.86739200569668595</v>
      </c>
      <c r="BA485" s="17">
        <v>0.87537105475165899</v>
      </c>
      <c r="BB485" s="17"/>
      <c r="BC485" s="17">
        <v>0.87883047178536999</v>
      </c>
      <c r="BD485" s="17">
        <v>0.84793696715522204</v>
      </c>
      <c r="BE485" s="17">
        <v>0.85850992808050197</v>
      </c>
      <c r="BF485" s="17"/>
      <c r="BG485" s="17">
        <v>0.87787980369227303</v>
      </c>
      <c r="BH485" s="17">
        <v>0.87244894824250996</v>
      </c>
      <c r="BI485" s="17"/>
      <c r="BJ485" s="17">
        <v>0.85880717493745995</v>
      </c>
      <c r="BK485" s="17">
        <v>0.87686348126436198</v>
      </c>
      <c r="BL485" s="17"/>
      <c r="BM485" s="17">
        <v>0.85845240957368296</v>
      </c>
      <c r="BN485" s="17">
        <v>0.84410743706328994</v>
      </c>
      <c r="BO485" s="17">
        <v>0.86984329188938803</v>
      </c>
      <c r="BP485" s="17">
        <v>0.87790978303142397</v>
      </c>
      <c r="BQ485" s="17">
        <v>0.84164895541336204</v>
      </c>
      <c r="BR485" s="17">
        <v>0.90027422325895201</v>
      </c>
      <c r="BS485" s="17">
        <v>0.87519327991427598</v>
      </c>
      <c r="BT485" s="17"/>
      <c r="BU485" s="17">
        <v>0.87688753952529896</v>
      </c>
      <c r="BV485" s="17">
        <v>0.83864393608681798</v>
      </c>
      <c r="BW485" s="17"/>
      <c r="BX485" s="17">
        <v>0.85035877753572697</v>
      </c>
      <c r="BY485" s="17">
        <v>0.85913193958582401</v>
      </c>
      <c r="BZ485" s="17">
        <v>0.86861425665583702</v>
      </c>
      <c r="CA485" s="17">
        <v>0.86877673172876102</v>
      </c>
    </row>
    <row r="486" spans="2:79" x14ac:dyDescent="0.3">
      <c r="B486" t="s">
        <v>298</v>
      </c>
      <c r="C486" s="17">
        <v>3.2193482566220497E-2</v>
      </c>
      <c r="D486" s="17">
        <v>3.7993846273163899E-2</v>
      </c>
      <c r="E486" s="17">
        <v>2.66943436237718E-2</v>
      </c>
      <c r="F486" s="17"/>
      <c r="G486" s="17">
        <v>7.8527152185812105E-2</v>
      </c>
      <c r="H486" s="17">
        <v>2.7512122352885401E-2</v>
      </c>
      <c r="I486" s="17">
        <v>2.9814070571510899E-2</v>
      </c>
      <c r="J486" s="17">
        <v>1.9275497148070399E-2</v>
      </c>
      <c r="K486" s="17">
        <v>2.9916901699479699E-2</v>
      </c>
      <c r="L486" s="17">
        <v>1.91305063412507E-2</v>
      </c>
      <c r="M486" s="17"/>
      <c r="N486" s="17">
        <v>2.1450164863637499E-2</v>
      </c>
      <c r="O486" s="17">
        <v>2.8409503337166499E-2</v>
      </c>
      <c r="P486" s="17">
        <v>3.7632972730435303E-2</v>
      </c>
      <c r="Q486" s="17">
        <v>4.3851410492889799E-2</v>
      </c>
      <c r="R486" s="17"/>
      <c r="S486" s="17">
        <v>4.4254828192427799E-2</v>
      </c>
      <c r="T486" s="17">
        <v>2.96909000762315E-2</v>
      </c>
      <c r="U486" s="17">
        <v>1.12626349387288E-2</v>
      </c>
      <c r="V486" s="17">
        <v>4.22498387812194E-2</v>
      </c>
      <c r="W486" s="17">
        <v>2.0742421778631299E-2</v>
      </c>
      <c r="X486" s="17">
        <v>4.8400942040072802E-2</v>
      </c>
      <c r="Y486" s="17">
        <v>2.7866032096041E-2</v>
      </c>
      <c r="Z486" s="17">
        <v>4.4835670326414202E-2</v>
      </c>
      <c r="AA486" s="17">
        <v>2.99019349553582E-2</v>
      </c>
      <c r="AB486" s="17">
        <v>4.2231648704016397E-2</v>
      </c>
      <c r="AC486" s="17">
        <v>1.04223694506725E-2</v>
      </c>
      <c r="AD486" s="17">
        <v>0</v>
      </c>
      <c r="AE486" s="17"/>
      <c r="AF486" s="17">
        <v>2.9979009724244301E-2</v>
      </c>
      <c r="AG486" s="17">
        <v>2.8105031277467302E-2</v>
      </c>
      <c r="AH486" s="17">
        <v>5.0353856708419201E-2</v>
      </c>
      <c r="AI486" s="17">
        <v>2.89650845289952E-2</v>
      </c>
      <c r="AJ486" s="17">
        <v>2.96823010458163E-2</v>
      </c>
      <c r="AK486" s="17">
        <v>3.3236490484846198E-2</v>
      </c>
      <c r="AL486" s="17"/>
      <c r="AM486" s="17">
        <v>3.8160672298360898E-2</v>
      </c>
      <c r="AN486" s="17">
        <v>2.32303100338789E-2</v>
      </c>
      <c r="AO486" s="17">
        <v>3.2331601760691997E-2</v>
      </c>
      <c r="AP486" s="17">
        <v>1.88293223521156E-2</v>
      </c>
      <c r="AQ486" s="17">
        <v>6.0933294770622301E-2</v>
      </c>
      <c r="AR486" s="17"/>
      <c r="AS486" s="17">
        <v>2.8219345311850101E-2</v>
      </c>
      <c r="AT486" s="17">
        <v>4.3576929246844399E-2</v>
      </c>
      <c r="AU486" s="17"/>
      <c r="AV486" s="17">
        <v>2.74104927527722E-2</v>
      </c>
      <c r="AW486" s="17">
        <v>4.0962492372467602E-2</v>
      </c>
      <c r="AX486" s="17"/>
      <c r="AY486" s="17">
        <v>3.5588610226928503E-2</v>
      </c>
      <c r="AZ486" s="17">
        <v>3.1579446390514299E-2</v>
      </c>
      <c r="BA486" s="17">
        <v>2.94910510621345E-2</v>
      </c>
      <c r="BB486" s="17"/>
      <c r="BC486" s="17">
        <v>2.7468252484773002E-2</v>
      </c>
      <c r="BD486" s="17">
        <v>4.18838695782092E-2</v>
      </c>
      <c r="BE486" s="17">
        <v>3.5866643759019601E-2</v>
      </c>
      <c r="BF486" s="17"/>
      <c r="BG486" s="17">
        <v>2.8528306712132499E-2</v>
      </c>
      <c r="BH486" s="17">
        <v>3.19325937581161E-2</v>
      </c>
      <c r="BI486" s="17"/>
      <c r="BJ486" s="17">
        <v>3.7795901099125201E-2</v>
      </c>
      <c r="BK486" s="17">
        <v>2.71367495065757E-2</v>
      </c>
      <c r="BL486" s="17"/>
      <c r="BM486" s="17">
        <v>4.0874504050883401E-2</v>
      </c>
      <c r="BN486" s="17">
        <v>3.5507300373147498E-2</v>
      </c>
      <c r="BO486" s="17">
        <v>4.64500679609582E-2</v>
      </c>
      <c r="BP486" s="17">
        <v>2.09329881454683E-2</v>
      </c>
      <c r="BQ486" s="17">
        <v>1.9748906867004701E-2</v>
      </c>
      <c r="BR486" s="17">
        <v>1.93875750262015E-2</v>
      </c>
      <c r="BS486" s="17">
        <v>1.36063412161912E-2</v>
      </c>
      <c r="BT486" s="17"/>
      <c r="BU486" s="17">
        <v>2.7279052419697001E-2</v>
      </c>
      <c r="BV486" s="17">
        <v>3.3408550718479701E-2</v>
      </c>
      <c r="BW486" s="17"/>
      <c r="BX486" s="17">
        <v>2.5844822583024001E-2</v>
      </c>
      <c r="BY486" s="17">
        <v>3.7675874768826299E-2</v>
      </c>
      <c r="BZ486" s="17">
        <v>3.21786740627669E-2</v>
      </c>
      <c r="CA486" s="17">
        <v>3.8266964682766698E-2</v>
      </c>
    </row>
    <row r="487" spans="2:79" hidden="1" x14ac:dyDescent="0.3">
      <c r="B487" t="s">
        <v>299</v>
      </c>
      <c r="C487" s="17">
        <v>0.83457540461566104</v>
      </c>
      <c r="D487" s="17">
        <v>0.81067212605961703</v>
      </c>
      <c r="E487" s="17">
        <v>0.85707602997794197</v>
      </c>
      <c r="F487" s="17"/>
      <c r="G487" s="17">
        <v>0.72092978826717902</v>
      </c>
      <c r="H487" s="17">
        <v>0.82036449571206405</v>
      </c>
      <c r="I487" s="17">
        <v>0.83288934423596095</v>
      </c>
      <c r="J487" s="17">
        <v>0.87223205966404405</v>
      </c>
      <c r="K487" s="17">
        <v>0.85095761478069598</v>
      </c>
      <c r="L487" s="17">
        <v>0.88147055259697904</v>
      </c>
      <c r="M487" s="17"/>
      <c r="N487" s="17">
        <v>0.88513764921796001</v>
      </c>
      <c r="O487" s="17">
        <v>0.83857657575869704</v>
      </c>
      <c r="P487" s="17">
        <v>0.82678120654882903</v>
      </c>
      <c r="Q487" s="17">
        <v>0.78170681204155201</v>
      </c>
      <c r="R487" s="17"/>
      <c r="S487" s="17">
        <v>0.78180657502336004</v>
      </c>
      <c r="T487" s="17">
        <v>0.82488926220356396</v>
      </c>
      <c r="U487" s="17">
        <v>0.91438755783806203</v>
      </c>
      <c r="V487" s="17">
        <v>0.82102136097018297</v>
      </c>
      <c r="W487" s="17">
        <v>0.817127686967831</v>
      </c>
      <c r="X487" s="17">
        <v>0.78798171548568896</v>
      </c>
      <c r="Y487" s="17">
        <v>0.82875071813529699</v>
      </c>
      <c r="Z487" s="17">
        <v>0.84734057603841595</v>
      </c>
      <c r="AA487" s="17">
        <v>0.84280415098418804</v>
      </c>
      <c r="AB487" s="17">
        <v>0.84849872618648603</v>
      </c>
      <c r="AC487" s="17">
        <v>0.91663208040463595</v>
      </c>
      <c r="AD487" s="17">
        <v>0.92028010615203704</v>
      </c>
      <c r="AE487" s="17"/>
      <c r="AF487" s="17">
        <v>0.82454120859314195</v>
      </c>
      <c r="AG487" s="17">
        <v>0.84520561044704001</v>
      </c>
      <c r="AH487" s="17">
        <v>0.79020982519544303</v>
      </c>
      <c r="AI487" s="17">
        <v>0.83539132053166798</v>
      </c>
      <c r="AJ487" s="17">
        <v>0.87579371539638096</v>
      </c>
      <c r="AK487" s="17">
        <v>0.85194084033926898</v>
      </c>
      <c r="AL487" s="17"/>
      <c r="AM487" s="17">
        <v>0.83046548277644305</v>
      </c>
      <c r="AN487" s="17">
        <v>0.84182001277321805</v>
      </c>
      <c r="AO487" s="17">
        <v>0.84211876362072302</v>
      </c>
      <c r="AP487" s="17">
        <v>0.86748558460304703</v>
      </c>
      <c r="AQ487" s="17">
        <v>0.83753013533207299</v>
      </c>
      <c r="AR487" s="17"/>
      <c r="AS487" s="17">
        <v>0.85451775616719094</v>
      </c>
      <c r="AT487" s="17">
        <v>0.81808397899927199</v>
      </c>
      <c r="AU487" s="17"/>
      <c r="AV487" s="17">
        <v>0.85782557261438597</v>
      </c>
      <c r="AW487" s="17">
        <v>0.81971567290866099</v>
      </c>
      <c r="AX487" s="17"/>
      <c r="AY487" s="17">
        <v>0.82246664557028104</v>
      </c>
      <c r="AZ487" s="17">
        <v>0.83581255930617204</v>
      </c>
      <c r="BA487" s="17">
        <v>0.84588000368952498</v>
      </c>
      <c r="BB487" s="17"/>
      <c r="BC487" s="17">
        <v>0.85136221930059697</v>
      </c>
      <c r="BD487" s="17">
        <v>0.80605309757701304</v>
      </c>
      <c r="BE487" s="17">
        <v>0.82264328432148204</v>
      </c>
      <c r="BF487" s="17"/>
      <c r="BG487" s="17">
        <v>0.84935149698014001</v>
      </c>
      <c r="BH487" s="17">
        <v>0.84051635448439399</v>
      </c>
      <c r="BI487" s="17"/>
      <c r="BJ487" s="17">
        <v>0.82101127383833405</v>
      </c>
      <c r="BK487" s="17">
        <v>0.84972673175778601</v>
      </c>
      <c r="BL487" s="17"/>
      <c r="BM487" s="17">
        <v>0.81757790552279996</v>
      </c>
      <c r="BN487" s="17">
        <v>0.80860013669014197</v>
      </c>
      <c r="BO487" s="17">
        <v>0.82339322392842995</v>
      </c>
      <c r="BP487" s="17">
        <v>0.85697679488595502</v>
      </c>
      <c r="BQ487" s="17">
        <v>0.82190004854635801</v>
      </c>
      <c r="BR487" s="17">
        <v>0.88088664823275098</v>
      </c>
      <c r="BS487" s="17">
        <v>0.861586938698085</v>
      </c>
      <c r="BT487" s="17"/>
      <c r="BU487" s="17">
        <v>0.84960848710560199</v>
      </c>
      <c r="BV487" s="17">
        <v>0.80523538536833905</v>
      </c>
      <c r="BW487" s="17"/>
      <c r="BX487" s="17">
        <v>0.82451395495270297</v>
      </c>
      <c r="BY487" s="17">
        <v>0.82145606481699696</v>
      </c>
      <c r="BZ487" s="17">
        <v>0.83643558259307105</v>
      </c>
      <c r="CA487" s="17">
        <v>0.830509767045994</v>
      </c>
    </row>
    <row r="488" spans="2:79" x14ac:dyDescent="0.3">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c r="CA488" s="17"/>
    </row>
    <row r="489" spans="2:79" x14ac:dyDescent="0.3">
      <c r="B489" s="6" t="s">
        <v>305</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c r="CA489" s="17"/>
    </row>
    <row r="490" spans="2:79" x14ac:dyDescent="0.3">
      <c r="B490" s="24" t="s">
        <v>98</v>
      </c>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c r="CA490" s="17"/>
    </row>
    <row r="491" spans="2:79" x14ac:dyDescent="0.3">
      <c r="B491" t="s">
        <v>292</v>
      </c>
      <c r="C491" s="17">
        <v>0.30755974789039198</v>
      </c>
      <c r="D491" s="17">
        <v>0.28264180269098199</v>
      </c>
      <c r="E491" s="17">
        <v>0.32935232362125699</v>
      </c>
      <c r="F491" s="17"/>
      <c r="G491" s="17">
        <v>0.356334612376913</v>
      </c>
      <c r="H491" s="17">
        <v>0.38510189218069202</v>
      </c>
      <c r="I491" s="17">
        <v>0.36514618016042899</v>
      </c>
      <c r="J491" s="17">
        <v>0.29492858551284601</v>
      </c>
      <c r="K491" s="17">
        <v>0.26165243518039</v>
      </c>
      <c r="L491" s="17">
        <v>0.20662978516710001</v>
      </c>
      <c r="M491" s="17"/>
      <c r="N491" s="17">
        <v>0.36514839258260501</v>
      </c>
      <c r="O491" s="17">
        <v>0.299667900962927</v>
      </c>
      <c r="P491" s="17">
        <v>0.29587398535923998</v>
      </c>
      <c r="Q491" s="17">
        <v>0.26577247275424898</v>
      </c>
      <c r="R491" s="17"/>
      <c r="S491" s="17">
        <v>0.36281301093079099</v>
      </c>
      <c r="T491" s="17">
        <v>0.35353010148033898</v>
      </c>
      <c r="U491" s="17">
        <v>0.31720210555892597</v>
      </c>
      <c r="V491" s="17">
        <v>0.237869439048354</v>
      </c>
      <c r="W491" s="17">
        <v>0.214581551992783</v>
      </c>
      <c r="X491" s="17">
        <v>0.26279394492484598</v>
      </c>
      <c r="Y491" s="17">
        <v>0.27947083858587701</v>
      </c>
      <c r="Z491" s="17">
        <v>0.37163118418414598</v>
      </c>
      <c r="AA491" s="17">
        <v>0.34014988407007501</v>
      </c>
      <c r="AB491" s="17">
        <v>0.287282949929408</v>
      </c>
      <c r="AC491" s="17">
        <v>0.31248290424696501</v>
      </c>
      <c r="AD491" s="17">
        <v>0.30952792301265802</v>
      </c>
      <c r="AE491" s="17"/>
      <c r="AF491" s="17">
        <v>0.40368240943897499</v>
      </c>
      <c r="AG491" s="17">
        <v>0.27434542711801302</v>
      </c>
      <c r="AH491" s="17">
        <v>0.26815475503981401</v>
      </c>
      <c r="AI491" s="17">
        <v>0.246813377237075</v>
      </c>
      <c r="AJ491" s="17">
        <v>0.32213559785421098</v>
      </c>
      <c r="AK491" s="17">
        <v>0.32025538887330901</v>
      </c>
      <c r="AL491" s="17"/>
      <c r="AM491" s="17">
        <v>0.232768412269233</v>
      </c>
      <c r="AN491" s="17">
        <v>0.275348951954554</v>
      </c>
      <c r="AO491" s="17">
        <v>0.38387992123519399</v>
      </c>
      <c r="AP491" s="17">
        <v>0.42260755850134102</v>
      </c>
      <c r="AQ491" s="17">
        <v>0.415992985562606</v>
      </c>
      <c r="AR491" s="17"/>
      <c r="AS491" s="17">
        <v>0.318182377124133</v>
      </c>
      <c r="AT491" s="17">
        <v>0.36181116501861899</v>
      </c>
      <c r="AU491" s="17"/>
      <c r="AV491" s="17">
        <v>0.30881057287129698</v>
      </c>
      <c r="AW491" s="17">
        <v>0.37206887837945302</v>
      </c>
      <c r="AX491" s="17"/>
      <c r="AY491" s="17">
        <v>0.35620280363643098</v>
      </c>
      <c r="AZ491" s="17">
        <v>0.29280439366202199</v>
      </c>
      <c r="BA491" s="17">
        <v>0.25236213144247199</v>
      </c>
      <c r="BB491" s="17"/>
      <c r="BC491" s="17">
        <v>0.31216780291051299</v>
      </c>
      <c r="BD491" s="17">
        <v>0.28731428759569</v>
      </c>
      <c r="BE491" s="17">
        <v>0.30962123043621997</v>
      </c>
      <c r="BF491" s="17"/>
      <c r="BG491" s="17">
        <v>0.352120984643705</v>
      </c>
      <c r="BH491" s="17">
        <v>0.29403452138571001</v>
      </c>
      <c r="BI491" s="17"/>
      <c r="BJ491" s="17">
        <v>0.36954242625167699</v>
      </c>
      <c r="BK491" s="17">
        <v>0.29387943340482198</v>
      </c>
      <c r="BL491" s="17"/>
      <c r="BM491" s="17">
        <v>0.33941950756385397</v>
      </c>
      <c r="BN491" s="17">
        <v>0.31075552466126499</v>
      </c>
      <c r="BO491" s="17">
        <v>0.29588661462790899</v>
      </c>
      <c r="BP491" s="17">
        <v>0.39600353416651801</v>
      </c>
      <c r="BQ491" s="17">
        <v>0.34711868718182998</v>
      </c>
      <c r="BR491" s="17">
        <v>0.20326414062445999</v>
      </c>
      <c r="BS491" s="17">
        <v>0.32907379774273798</v>
      </c>
      <c r="BT491" s="17"/>
      <c r="BU491" s="17">
        <v>0.31467426017143202</v>
      </c>
      <c r="BV491" s="17">
        <v>0.42674586354835597</v>
      </c>
      <c r="BW491" s="17"/>
      <c r="BX491" s="17">
        <v>0.30528633870483202</v>
      </c>
      <c r="BY491" s="17">
        <v>0.29879741144185901</v>
      </c>
      <c r="BZ491" s="17">
        <v>0.367849611062457</v>
      </c>
      <c r="CA491" s="17">
        <v>0.28796475633503699</v>
      </c>
    </row>
    <row r="492" spans="2:79" x14ac:dyDescent="0.3">
      <c r="B492" t="s">
        <v>293</v>
      </c>
      <c r="C492" s="17">
        <v>0.52017437203203998</v>
      </c>
      <c r="D492" s="17">
        <v>0.51343708881274297</v>
      </c>
      <c r="E492" s="17">
        <v>0.52840998849812104</v>
      </c>
      <c r="F492" s="17"/>
      <c r="G492" s="17">
        <v>0.40986849553124899</v>
      </c>
      <c r="H492" s="17">
        <v>0.46765240774324002</v>
      </c>
      <c r="I492" s="17">
        <v>0.47726962347875401</v>
      </c>
      <c r="J492" s="17">
        <v>0.55465560687012105</v>
      </c>
      <c r="K492" s="17">
        <v>0.55430922686560202</v>
      </c>
      <c r="L492" s="17">
        <v>0.61999599895802404</v>
      </c>
      <c r="M492" s="17"/>
      <c r="N492" s="17">
        <v>0.50120212063685698</v>
      </c>
      <c r="O492" s="17">
        <v>0.55764658819482005</v>
      </c>
      <c r="P492" s="17">
        <v>0.52665515814121699</v>
      </c>
      <c r="Q492" s="17">
        <v>0.49427871410598501</v>
      </c>
      <c r="R492" s="17"/>
      <c r="S492" s="17">
        <v>0.43944995390479402</v>
      </c>
      <c r="T492" s="17">
        <v>0.47461034525796503</v>
      </c>
      <c r="U492" s="17">
        <v>0.525626772247626</v>
      </c>
      <c r="V492" s="17">
        <v>0.50767215625996098</v>
      </c>
      <c r="W492" s="17">
        <v>0.59271666002484402</v>
      </c>
      <c r="X492" s="17">
        <v>0.53653072293650395</v>
      </c>
      <c r="Y492" s="17">
        <v>0.574344068107844</v>
      </c>
      <c r="Z492" s="17">
        <v>0.52347721398235403</v>
      </c>
      <c r="AA492" s="17">
        <v>0.51557506526516605</v>
      </c>
      <c r="AB492" s="17">
        <v>0.54323008546227602</v>
      </c>
      <c r="AC492" s="17">
        <v>0.56016225813737197</v>
      </c>
      <c r="AD492" s="17">
        <v>0.62998941742197301</v>
      </c>
      <c r="AE492" s="17"/>
      <c r="AF492" s="17">
        <v>0.44291960533531999</v>
      </c>
      <c r="AG492" s="17">
        <v>0.53871377635536599</v>
      </c>
      <c r="AH492" s="17">
        <v>0.55128530831823797</v>
      </c>
      <c r="AI492" s="17">
        <v>0.56484719537530004</v>
      </c>
      <c r="AJ492" s="17">
        <v>0.51681392669257997</v>
      </c>
      <c r="AK492" s="17">
        <v>0.54844528839138695</v>
      </c>
      <c r="AL492" s="17"/>
      <c r="AM492" s="17">
        <v>0.55519572457867905</v>
      </c>
      <c r="AN492" s="17">
        <v>0.52753373869559195</v>
      </c>
      <c r="AO492" s="17">
        <v>0.49009045090066899</v>
      </c>
      <c r="AP492" s="17">
        <v>0.47375039502882499</v>
      </c>
      <c r="AQ492" s="17">
        <v>0.450136946128327</v>
      </c>
      <c r="AR492" s="17"/>
      <c r="AS492" s="17">
        <v>0.52291103171759501</v>
      </c>
      <c r="AT492" s="17">
        <v>0.48775936661482</v>
      </c>
      <c r="AU492" s="17"/>
      <c r="AV492" s="17">
        <v>0.53613843808595796</v>
      </c>
      <c r="AW492" s="17">
        <v>0.44704344710148702</v>
      </c>
      <c r="AX492" s="17"/>
      <c r="AY492" s="17">
        <v>0.45464604968856398</v>
      </c>
      <c r="AZ492" s="17">
        <v>0.54421412616782205</v>
      </c>
      <c r="BA492" s="17">
        <v>0.56130845745951696</v>
      </c>
      <c r="BB492" s="17"/>
      <c r="BC492" s="17">
        <v>0.52260303641525996</v>
      </c>
      <c r="BD492" s="17">
        <v>0.52018263622045802</v>
      </c>
      <c r="BE492" s="17">
        <v>0.52141886161900797</v>
      </c>
      <c r="BF492" s="17"/>
      <c r="BG492" s="17">
        <v>0.48111936798127902</v>
      </c>
      <c r="BH492" s="17">
        <v>0.541327894042402</v>
      </c>
      <c r="BI492" s="17"/>
      <c r="BJ492" s="17">
        <v>0.49616687427448403</v>
      </c>
      <c r="BK492" s="17">
        <v>0.53015346216708403</v>
      </c>
      <c r="BL492" s="17"/>
      <c r="BM492" s="17">
        <v>0.502980356121004</v>
      </c>
      <c r="BN492" s="17">
        <v>0.52644974661373301</v>
      </c>
      <c r="BO492" s="17">
        <v>0.48518853894053099</v>
      </c>
      <c r="BP492" s="17">
        <v>0.38328583059233201</v>
      </c>
      <c r="BQ492" s="17">
        <v>0.45555068923022501</v>
      </c>
      <c r="BR492" s="17">
        <v>0.618673709590009</v>
      </c>
      <c r="BS492" s="17">
        <v>0.48262161309371998</v>
      </c>
      <c r="BT492" s="17"/>
      <c r="BU492" s="17">
        <v>0.55501081992808299</v>
      </c>
      <c r="BV492" s="17">
        <v>0.418827692212352</v>
      </c>
      <c r="BW492" s="17"/>
      <c r="BX492" s="17">
        <v>0.52346440876851796</v>
      </c>
      <c r="BY492" s="17">
        <v>0.50473924201765696</v>
      </c>
      <c r="BZ492" s="17">
        <v>0.49520535151721801</v>
      </c>
      <c r="CA492" s="17">
        <v>0.53765776923812103</v>
      </c>
    </row>
    <row r="493" spans="2:79" x14ac:dyDescent="0.3">
      <c r="B493" t="s">
        <v>294</v>
      </c>
      <c r="C493" s="17">
        <v>0.125396977670198</v>
      </c>
      <c r="D493" s="17">
        <v>0.159177344515046</v>
      </c>
      <c r="E493" s="17">
        <v>9.3065113465335206E-2</v>
      </c>
      <c r="F493" s="17"/>
      <c r="G493" s="17">
        <v>0.14873928701163799</v>
      </c>
      <c r="H493" s="17">
        <v>0.106334791920352</v>
      </c>
      <c r="I493" s="17">
        <v>0.115085223472602</v>
      </c>
      <c r="J493" s="17">
        <v>0.11085551594656499</v>
      </c>
      <c r="K493" s="17">
        <v>0.13759794790369601</v>
      </c>
      <c r="L493" s="17">
        <v>0.137286892140556</v>
      </c>
      <c r="M493" s="17"/>
      <c r="N493" s="17">
        <v>0.10375879293140799</v>
      </c>
      <c r="O493" s="17">
        <v>9.8177157511711799E-2</v>
      </c>
      <c r="P493" s="17">
        <v>0.13299620851632299</v>
      </c>
      <c r="Q493" s="17">
        <v>0.16886423596351899</v>
      </c>
      <c r="R493" s="17"/>
      <c r="S493" s="17">
        <v>0.141364779295889</v>
      </c>
      <c r="T493" s="17">
        <v>0.127291115333103</v>
      </c>
      <c r="U493" s="17">
        <v>0.11082047172778101</v>
      </c>
      <c r="V493" s="17">
        <v>0.185254101161514</v>
      </c>
      <c r="W493" s="17">
        <v>0.14304823414170501</v>
      </c>
      <c r="X493" s="17">
        <v>0.156708986642424</v>
      </c>
      <c r="Y493" s="17">
        <v>0.100411912012231</v>
      </c>
      <c r="Z493" s="17">
        <v>8.31640607658653E-2</v>
      </c>
      <c r="AA493" s="17">
        <v>0.10091831218075099</v>
      </c>
      <c r="AB493" s="17">
        <v>0.12864362989286299</v>
      </c>
      <c r="AC493" s="17">
        <v>0.10681052755074701</v>
      </c>
      <c r="AD493" s="17">
        <v>0</v>
      </c>
      <c r="AE493" s="17"/>
      <c r="AF493" s="17">
        <v>0.115551712698741</v>
      </c>
      <c r="AG493" s="17">
        <v>0.13246208247706601</v>
      </c>
      <c r="AH493" s="17">
        <v>0.148670875636951</v>
      </c>
      <c r="AI493" s="17">
        <v>0.136208793319708</v>
      </c>
      <c r="AJ493" s="17">
        <v>9.8106193532022004E-2</v>
      </c>
      <c r="AK493" s="17">
        <v>9.38512410974148E-2</v>
      </c>
      <c r="AL493" s="17"/>
      <c r="AM493" s="17">
        <v>0.16795485354737599</v>
      </c>
      <c r="AN493" s="17">
        <v>0.13354700072161099</v>
      </c>
      <c r="AO493" s="17">
        <v>9.38770102621833E-2</v>
      </c>
      <c r="AP493" s="17">
        <v>8.7648380263483705E-2</v>
      </c>
      <c r="AQ493" s="17">
        <v>8.9894670344330199E-2</v>
      </c>
      <c r="AR493" s="17"/>
      <c r="AS493" s="17">
        <v>0.116520689710388</v>
      </c>
      <c r="AT493" s="17">
        <v>0.113638266807136</v>
      </c>
      <c r="AU493" s="17"/>
      <c r="AV493" s="17">
        <v>0.117311755026341</v>
      </c>
      <c r="AW493" s="17">
        <v>0.12698680194714301</v>
      </c>
      <c r="AX493" s="17"/>
      <c r="AY493" s="17">
        <v>0.129180892019951</v>
      </c>
      <c r="AZ493" s="17">
        <v>0.122429248885554</v>
      </c>
      <c r="BA493" s="17">
        <v>0.14551745841533401</v>
      </c>
      <c r="BB493" s="17"/>
      <c r="BC493" s="17">
        <v>0.117160558210084</v>
      </c>
      <c r="BD493" s="17">
        <v>0.13877946330569901</v>
      </c>
      <c r="BE493" s="17">
        <v>0.13321065794225201</v>
      </c>
      <c r="BF493" s="17"/>
      <c r="BG493" s="17">
        <v>0.13092286656042601</v>
      </c>
      <c r="BH493" s="17">
        <v>0.118027145905827</v>
      </c>
      <c r="BI493" s="17"/>
      <c r="BJ493" s="17">
        <v>9.1845536099036604E-2</v>
      </c>
      <c r="BK493" s="17">
        <v>0.131590455318875</v>
      </c>
      <c r="BL493" s="17"/>
      <c r="BM493" s="17">
        <v>0.12220047645069999</v>
      </c>
      <c r="BN493" s="17">
        <v>9.2079484638748696E-2</v>
      </c>
      <c r="BO493" s="17">
        <v>0.16279130821278801</v>
      </c>
      <c r="BP493" s="17">
        <v>0.137870318147883</v>
      </c>
      <c r="BQ493" s="17">
        <v>0.115420419715534</v>
      </c>
      <c r="BR493" s="17">
        <v>0.14330167207885</v>
      </c>
      <c r="BS493" s="17">
        <v>0.13785128816672099</v>
      </c>
      <c r="BT493" s="17"/>
      <c r="BU493" s="17">
        <v>0.111105295744009</v>
      </c>
      <c r="BV493" s="17">
        <v>0.11964494861514299</v>
      </c>
      <c r="BW493" s="17"/>
      <c r="BX493" s="17">
        <v>8.89561587200461E-2</v>
      </c>
      <c r="BY493" s="17">
        <v>0.15751378441937799</v>
      </c>
      <c r="BZ493" s="17">
        <v>9.1441786626278498E-2</v>
      </c>
      <c r="CA493" s="17">
        <v>0.13394442769152101</v>
      </c>
    </row>
    <row r="494" spans="2:79" x14ac:dyDescent="0.3">
      <c r="B494" t="s">
        <v>295</v>
      </c>
      <c r="C494" s="17">
        <v>2.0613688504425302E-2</v>
      </c>
      <c r="D494" s="17">
        <v>2.1324069498289699E-2</v>
      </c>
      <c r="E494" s="17">
        <v>2.0022296495254999E-2</v>
      </c>
      <c r="F494" s="17"/>
      <c r="G494" s="17">
        <v>3.9930775661285799E-2</v>
      </c>
      <c r="H494" s="17">
        <v>1.41487610890461E-2</v>
      </c>
      <c r="I494" s="17">
        <v>1.12060632300217E-2</v>
      </c>
      <c r="J494" s="17">
        <v>2.8321369472026101E-2</v>
      </c>
      <c r="K494" s="17">
        <v>2.5489946311091499E-2</v>
      </c>
      <c r="L494" s="17">
        <v>1.1157505112929801E-2</v>
      </c>
      <c r="M494" s="17"/>
      <c r="N494" s="17">
        <v>1.57113108408449E-2</v>
      </c>
      <c r="O494" s="17">
        <v>2.28724266013073E-2</v>
      </c>
      <c r="P494" s="17">
        <v>2.55436446891475E-2</v>
      </c>
      <c r="Q494" s="17">
        <v>1.9800937727585601E-2</v>
      </c>
      <c r="R494" s="17"/>
      <c r="S494" s="17">
        <v>2.0682689750391101E-2</v>
      </c>
      <c r="T494" s="17">
        <v>3.3966828366067001E-2</v>
      </c>
      <c r="U494" s="17">
        <v>1.8043343054552002E-2</v>
      </c>
      <c r="V494" s="17">
        <v>3.1645287479062999E-2</v>
      </c>
      <c r="W494" s="17">
        <v>2.1284005500550499E-2</v>
      </c>
      <c r="X494" s="17">
        <v>5.2792698941166796E-3</v>
      </c>
      <c r="Y494" s="17">
        <v>1.174001320785E-2</v>
      </c>
      <c r="Z494" s="17">
        <v>2.1727541067634401E-2</v>
      </c>
      <c r="AA494" s="17">
        <v>1.27677355935619E-2</v>
      </c>
      <c r="AB494" s="17">
        <v>2.92526227626244E-2</v>
      </c>
      <c r="AC494" s="17">
        <v>0</v>
      </c>
      <c r="AD494" s="17">
        <v>4.0372906358672397E-2</v>
      </c>
      <c r="AE494" s="17"/>
      <c r="AF494" s="17">
        <v>1.72689693135974E-2</v>
      </c>
      <c r="AG494" s="17">
        <v>2.4508918929476299E-2</v>
      </c>
      <c r="AH494" s="17">
        <v>2.17829953248827E-2</v>
      </c>
      <c r="AI494" s="17">
        <v>1.5828632009743999E-2</v>
      </c>
      <c r="AJ494" s="17">
        <v>2.6805395991941001E-2</v>
      </c>
      <c r="AK494" s="17">
        <v>1.6920620055722899E-2</v>
      </c>
      <c r="AL494" s="17"/>
      <c r="AM494" s="17">
        <v>2.1530469690367499E-2</v>
      </c>
      <c r="AN494" s="17">
        <v>3.3358550841329299E-2</v>
      </c>
      <c r="AO494" s="17">
        <v>1.3000610808265201E-2</v>
      </c>
      <c r="AP494" s="17">
        <v>1.17371197006736E-2</v>
      </c>
      <c r="AQ494" s="17">
        <v>1.49787493751714E-2</v>
      </c>
      <c r="AR494" s="17"/>
      <c r="AS494" s="17">
        <v>2.0887869087550401E-2</v>
      </c>
      <c r="AT494" s="17">
        <v>1.9811496822856101E-2</v>
      </c>
      <c r="AU494" s="17"/>
      <c r="AV494" s="17">
        <v>1.6167414684289699E-2</v>
      </c>
      <c r="AW494" s="17">
        <v>2.6536568217308099E-2</v>
      </c>
      <c r="AX494" s="17"/>
      <c r="AY494" s="17">
        <v>1.7864826344379501E-2</v>
      </c>
      <c r="AZ494" s="17">
        <v>2.0532884403684001E-2</v>
      </c>
      <c r="BA494" s="17">
        <v>2.0941414173235501E-2</v>
      </c>
      <c r="BB494" s="17"/>
      <c r="BC494" s="17">
        <v>1.82652557897824E-2</v>
      </c>
      <c r="BD494" s="17">
        <v>3.5880768287803698E-2</v>
      </c>
      <c r="BE494" s="17">
        <v>1.18565701808598E-2</v>
      </c>
      <c r="BF494" s="17"/>
      <c r="BG494" s="17">
        <v>1.8083526684817299E-2</v>
      </c>
      <c r="BH494" s="17">
        <v>2.2317336866709999E-2</v>
      </c>
      <c r="BI494" s="17"/>
      <c r="BJ494" s="17">
        <v>2.3352321934765101E-2</v>
      </c>
      <c r="BK494" s="17">
        <v>1.9152287359324002E-2</v>
      </c>
      <c r="BL494" s="17"/>
      <c r="BM494" s="17">
        <v>1.85578456998148E-2</v>
      </c>
      <c r="BN494" s="17">
        <v>3.7137137456056603E-2</v>
      </c>
      <c r="BO494" s="17">
        <v>2.7042054146102602E-2</v>
      </c>
      <c r="BP494" s="17">
        <v>0</v>
      </c>
      <c r="BQ494" s="17">
        <v>6.1847969262100802E-2</v>
      </c>
      <c r="BR494" s="17">
        <v>1.1388345813470299E-2</v>
      </c>
      <c r="BS494" s="17">
        <v>6.9989942709016402E-3</v>
      </c>
      <c r="BT494" s="17"/>
      <c r="BU494" s="17">
        <v>8.1417211469684298E-3</v>
      </c>
      <c r="BV494" s="17">
        <v>2.2225242321450001E-2</v>
      </c>
      <c r="BW494" s="17"/>
      <c r="BX494" s="17">
        <v>2.3308817312735999E-2</v>
      </c>
      <c r="BY494" s="17">
        <v>2.33339909088239E-2</v>
      </c>
      <c r="BZ494" s="17">
        <v>2.38948245724857E-2</v>
      </c>
      <c r="CA494" s="17">
        <v>2.40248518674997E-2</v>
      </c>
    </row>
    <row r="495" spans="2:79" x14ac:dyDescent="0.3">
      <c r="B495" t="s">
        <v>296</v>
      </c>
      <c r="C495" s="17">
        <v>6.9503535542247896E-3</v>
      </c>
      <c r="D495" s="17">
        <v>7.8767796888044896E-3</v>
      </c>
      <c r="E495" s="17">
        <v>6.0809445370846697E-3</v>
      </c>
      <c r="F495" s="17"/>
      <c r="G495" s="17">
        <v>1.46647769194501E-2</v>
      </c>
      <c r="H495" s="17">
        <v>9.4262847533408706E-3</v>
      </c>
      <c r="I495" s="17">
        <v>8.6543705946569294E-3</v>
      </c>
      <c r="J495" s="17">
        <v>0</v>
      </c>
      <c r="K495" s="17">
        <v>3.4974476071655001E-3</v>
      </c>
      <c r="L495" s="17">
        <v>6.3759557695935902E-3</v>
      </c>
      <c r="M495" s="17"/>
      <c r="N495" s="17">
        <v>2.6117411747327299E-3</v>
      </c>
      <c r="O495" s="17">
        <v>1.03859052915432E-2</v>
      </c>
      <c r="P495" s="17">
        <v>2.25482091801714E-3</v>
      </c>
      <c r="Q495" s="17">
        <v>1.23894407244297E-2</v>
      </c>
      <c r="R495" s="17"/>
      <c r="S495" s="17">
        <v>1.8297305513673898E-2</v>
      </c>
      <c r="T495" s="17">
        <v>0</v>
      </c>
      <c r="U495" s="17">
        <v>5.3850535030167002E-3</v>
      </c>
      <c r="V495" s="17">
        <v>1.0642632555098E-2</v>
      </c>
      <c r="W495" s="17">
        <v>0</v>
      </c>
      <c r="X495" s="17">
        <v>1.5988983554650001E-2</v>
      </c>
      <c r="Y495" s="17">
        <v>5.5992523151941103E-3</v>
      </c>
      <c r="Z495" s="17">
        <v>0</v>
      </c>
      <c r="AA495" s="17">
        <v>4.6760962468310697E-3</v>
      </c>
      <c r="AB495" s="17">
        <v>0</v>
      </c>
      <c r="AC495" s="17">
        <v>0</v>
      </c>
      <c r="AD495" s="17">
        <v>2.01097532066958E-2</v>
      </c>
      <c r="AE495" s="17"/>
      <c r="AF495" s="17">
        <v>1.23404628181985E-2</v>
      </c>
      <c r="AG495" s="17">
        <v>3.5250999045411801E-3</v>
      </c>
      <c r="AH495" s="17">
        <v>3.5757575699376298E-3</v>
      </c>
      <c r="AI495" s="17">
        <v>5.1303278936744804E-3</v>
      </c>
      <c r="AJ495" s="17">
        <v>8.7389511664364202E-3</v>
      </c>
      <c r="AK495" s="17">
        <v>1.12143074770327E-2</v>
      </c>
      <c r="AL495" s="17"/>
      <c r="AM495" s="17">
        <v>2.1466431495477901E-3</v>
      </c>
      <c r="AN495" s="17">
        <v>1.9048016628698801E-3</v>
      </c>
      <c r="AO495" s="17">
        <v>7.3366573152491496E-3</v>
      </c>
      <c r="AP495" s="17">
        <v>0</v>
      </c>
      <c r="AQ495" s="17">
        <v>2.8996648589565799E-2</v>
      </c>
      <c r="AR495" s="17"/>
      <c r="AS495" s="17">
        <v>6.7450498858762304E-3</v>
      </c>
      <c r="AT495" s="17">
        <v>4.0037879436894798E-3</v>
      </c>
      <c r="AU495" s="17"/>
      <c r="AV495" s="17">
        <v>6.0860184653907098E-3</v>
      </c>
      <c r="AW495" s="17">
        <v>7.2412326273836401E-3</v>
      </c>
      <c r="AX495" s="17"/>
      <c r="AY495" s="17">
        <v>1.1567609091215601E-2</v>
      </c>
      <c r="AZ495" s="17">
        <v>3.8592704371599902E-3</v>
      </c>
      <c r="BA495" s="17">
        <v>1.4755828617599999E-2</v>
      </c>
      <c r="BB495" s="17"/>
      <c r="BC495" s="17">
        <v>5.6179669879531597E-3</v>
      </c>
      <c r="BD495" s="17">
        <v>4.8549646222929097E-3</v>
      </c>
      <c r="BE495" s="17">
        <v>1.04959014163412E-2</v>
      </c>
      <c r="BF495" s="17"/>
      <c r="BG495" s="17">
        <v>4.0351758878614799E-3</v>
      </c>
      <c r="BH495" s="17">
        <v>8.3815923121238305E-3</v>
      </c>
      <c r="BI495" s="17"/>
      <c r="BJ495" s="17">
        <v>1.0220163406577399E-2</v>
      </c>
      <c r="BK495" s="17">
        <v>5.4359853271949499E-3</v>
      </c>
      <c r="BL495" s="17"/>
      <c r="BM495" s="17">
        <v>6.7390155654977503E-3</v>
      </c>
      <c r="BN495" s="17">
        <v>1.35563655533226E-2</v>
      </c>
      <c r="BO495" s="17">
        <v>0</v>
      </c>
      <c r="BP495" s="17">
        <v>1.0700651578110201E-2</v>
      </c>
      <c r="BQ495" s="17">
        <v>0</v>
      </c>
      <c r="BR495" s="17">
        <v>4.2792406265765399E-3</v>
      </c>
      <c r="BS495" s="17">
        <v>8.9363762470254793E-3</v>
      </c>
      <c r="BT495" s="17"/>
      <c r="BU495" s="17">
        <v>0</v>
      </c>
      <c r="BV495" s="17">
        <v>6.2768763513852497E-3</v>
      </c>
      <c r="BW495" s="17"/>
      <c r="BX495" s="17">
        <v>1.9965536893619799E-2</v>
      </c>
      <c r="BY495" s="17">
        <v>6.5471288824071796E-3</v>
      </c>
      <c r="BZ495" s="17">
        <v>1.0320334190820299E-2</v>
      </c>
      <c r="CA495" s="17">
        <v>6.9529561714248003E-3</v>
      </c>
    </row>
    <row r="496" spans="2:79" x14ac:dyDescent="0.3">
      <c r="B496" t="s">
        <v>101</v>
      </c>
      <c r="C496" s="17">
        <v>1.93048603487193E-2</v>
      </c>
      <c r="D496" s="17">
        <v>1.5542914794134201E-2</v>
      </c>
      <c r="E496" s="17">
        <v>2.30693333829473E-2</v>
      </c>
      <c r="F496" s="17"/>
      <c r="G496" s="17">
        <v>3.0462052499463699E-2</v>
      </c>
      <c r="H496" s="17">
        <v>1.7335862313329901E-2</v>
      </c>
      <c r="I496" s="17">
        <v>2.26385390635362E-2</v>
      </c>
      <c r="J496" s="17">
        <v>1.12389221984421E-2</v>
      </c>
      <c r="K496" s="17">
        <v>1.74529961320548E-2</v>
      </c>
      <c r="L496" s="17">
        <v>1.8553862851795701E-2</v>
      </c>
      <c r="M496" s="17"/>
      <c r="N496" s="17">
        <v>1.1567641833552E-2</v>
      </c>
      <c r="O496" s="17">
        <v>1.12500214376903E-2</v>
      </c>
      <c r="P496" s="17">
        <v>1.6676182376055101E-2</v>
      </c>
      <c r="Q496" s="17">
        <v>3.8894198724232103E-2</v>
      </c>
      <c r="R496" s="17"/>
      <c r="S496" s="17">
        <v>1.7392260604461598E-2</v>
      </c>
      <c r="T496" s="17">
        <v>1.0601609562526201E-2</v>
      </c>
      <c r="U496" s="17">
        <v>2.2922253908097798E-2</v>
      </c>
      <c r="V496" s="17">
        <v>2.69163834960101E-2</v>
      </c>
      <c r="W496" s="17">
        <v>2.8369548340117599E-2</v>
      </c>
      <c r="X496" s="17">
        <v>2.26980920474605E-2</v>
      </c>
      <c r="Y496" s="17">
        <v>2.8433915771004299E-2</v>
      </c>
      <c r="Z496" s="17">
        <v>0</v>
      </c>
      <c r="AA496" s="17">
        <v>2.5912906643615698E-2</v>
      </c>
      <c r="AB496" s="17">
        <v>1.1590711952829E-2</v>
      </c>
      <c r="AC496" s="17">
        <v>2.0544310064915802E-2</v>
      </c>
      <c r="AD496" s="17">
        <v>0</v>
      </c>
      <c r="AE496" s="17"/>
      <c r="AF496" s="17">
        <v>8.2368403951678607E-3</v>
      </c>
      <c r="AG496" s="17">
        <v>2.6444695215538098E-2</v>
      </c>
      <c r="AH496" s="17">
        <v>6.5303081101758696E-3</v>
      </c>
      <c r="AI496" s="17">
        <v>3.11716741644983E-2</v>
      </c>
      <c r="AJ496" s="17">
        <v>2.73999347628094E-2</v>
      </c>
      <c r="AK496" s="17">
        <v>9.3131541051334997E-3</v>
      </c>
      <c r="AL496" s="17"/>
      <c r="AM496" s="17">
        <v>2.0403896764797699E-2</v>
      </c>
      <c r="AN496" s="17">
        <v>2.83069561240432E-2</v>
      </c>
      <c r="AO496" s="17">
        <v>1.18153494784394E-2</v>
      </c>
      <c r="AP496" s="17">
        <v>4.2565465056770002E-3</v>
      </c>
      <c r="AQ496" s="17">
        <v>0</v>
      </c>
      <c r="AR496" s="17"/>
      <c r="AS496" s="17">
        <v>1.47529824744571E-2</v>
      </c>
      <c r="AT496" s="17">
        <v>1.29759167928791E-2</v>
      </c>
      <c r="AU496" s="17"/>
      <c r="AV496" s="17">
        <v>1.5485800866723401E-2</v>
      </c>
      <c r="AW496" s="17">
        <v>2.0123071727224402E-2</v>
      </c>
      <c r="AX496" s="17"/>
      <c r="AY496" s="17">
        <v>3.0537819219458699E-2</v>
      </c>
      <c r="AZ496" s="17">
        <v>1.6160076443758501E-2</v>
      </c>
      <c r="BA496" s="17">
        <v>5.11470989184209E-3</v>
      </c>
      <c r="BB496" s="17"/>
      <c r="BC496" s="17">
        <v>2.41853796864075E-2</v>
      </c>
      <c r="BD496" s="17">
        <v>1.29878799680561E-2</v>
      </c>
      <c r="BE496" s="17">
        <v>1.33967784053187E-2</v>
      </c>
      <c r="BF496" s="17"/>
      <c r="BG496" s="17">
        <v>1.37180782419113E-2</v>
      </c>
      <c r="BH496" s="17">
        <v>1.5911509487226999E-2</v>
      </c>
      <c r="BI496" s="17"/>
      <c r="BJ496" s="17">
        <v>8.8726780334600699E-3</v>
      </c>
      <c r="BK496" s="17">
        <v>1.9788376422699198E-2</v>
      </c>
      <c r="BL496" s="17"/>
      <c r="BM496" s="17">
        <v>1.01027985991294E-2</v>
      </c>
      <c r="BN496" s="17">
        <v>2.0021741076873999E-2</v>
      </c>
      <c r="BO496" s="17">
        <v>2.90914840726684E-2</v>
      </c>
      <c r="BP496" s="17">
        <v>7.2139665515157103E-2</v>
      </c>
      <c r="BQ496" s="17">
        <v>2.0062234610310301E-2</v>
      </c>
      <c r="BR496" s="17">
        <v>1.90928912666345E-2</v>
      </c>
      <c r="BS496" s="17">
        <v>3.4517930478894399E-2</v>
      </c>
      <c r="BT496" s="17"/>
      <c r="BU496" s="17">
        <v>1.1067903009508001E-2</v>
      </c>
      <c r="BV496" s="17">
        <v>6.2793769513126499E-3</v>
      </c>
      <c r="BW496" s="17"/>
      <c r="BX496" s="17">
        <v>3.9018739600248001E-2</v>
      </c>
      <c r="BY496" s="17">
        <v>9.0684423298758206E-3</v>
      </c>
      <c r="BZ496" s="17">
        <v>1.1288092030741499E-2</v>
      </c>
      <c r="CA496" s="17">
        <v>9.4552386963960705E-3</v>
      </c>
    </row>
    <row r="497" spans="2:79" x14ac:dyDescent="0.3">
      <c r="B497" t="s">
        <v>297</v>
      </c>
      <c r="C497" s="17">
        <v>0.82773411992243195</v>
      </c>
      <c r="D497" s="17">
        <v>0.79607889150372502</v>
      </c>
      <c r="E497" s="17">
        <v>0.85776231211937803</v>
      </c>
      <c r="F497" s="17"/>
      <c r="G497" s="17">
        <v>0.76620310790816304</v>
      </c>
      <c r="H497" s="17">
        <v>0.85275429992393104</v>
      </c>
      <c r="I497" s="17">
        <v>0.842415803639183</v>
      </c>
      <c r="J497" s="17">
        <v>0.84958419238296701</v>
      </c>
      <c r="K497" s="17">
        <v>0.81596166204599196</v>
      </c>
      <c r="L497" s="17">
        <v>0.826625784125125</v>
      </c>
      <c r="M497" s="17"/>
      <c r="N497" s="17">
        <v>0.86635051321946199</v>
      </c>
      <c r="O497" s="17">
        <v>0.857314489157747</v>
      </c>
      <c r="P497" s="17">
        <v>0.82252914350045703</v>
      </c>
      <c r="Q497" s="17">
        <v>0.76005118686023299</v>
      </c>
      <c r="R497" s="17"/>
      <c r="S497" s="17">
        <v>0.80226296483558501</v>
      </c>
      <c r="T497" s="17">
        <v>0.828140446738304</v>
      </c>
      <c r="U497" s="17">
        <v>0.84282887780655202</v>
      </c>
      <c r="V497" s="17">
        <v>0.74554159530831499</v>
      </c>
      <c r="W497" s="17">
        <v>0.80729821201762697</v>
      </c>
      <c r="X497" s="17">
        <v>0.79932466786134904</v>
      </c>
      <c r="Y497" s="17">
        <v>0.85381490669372095</v>
      </c>
      <c r="Z497" s="17">
        <v>0.89510839816650001</v>
      </c>
      <c r="AA497" s="17">
        <v>0.85572494933524101</v>
      </c>
      <c r="AB497" s="17">
        <v>0.83051303539168397</v>
      </c>
      <c r="AC497" s="17">
        <v>0.87264516238433698</v>
      </c>
      <c r="AD497" s="17">
        <v>0.93951734043463198</v>
      </c>
      <c r="AE497" s="17"/>
      <c r="AF497" s="17">
        <v>0.84660201477429498</v>
      </c>
      <c r="AG497" s="17">
        <v>0.81305920347337901</v>
      </c>
      <c r="AH497" s="17">
        <v>0.81944006335805197</v>
      </c>
      <c r="AI497" s="17">
        <v>0.81166057261237601</v>
      </c>
      <c r="AJ497" s="17">
        <v>0.83894952454679095</v>
      </c>
      <c r="AK497" s="17">
        <v>0.86870067726469602</v>
      </c>
      <c r="AL497" s="17"/>
      <c r="AM497" s="17">
        <v>0.787964136847911</v>
      </c>
      <c r="AN497" s="17">
        <v>0.80288269065014595</v>
      </c>
      <c r="AO497" s="17">
        <v>0.87397037213586304</v>
      </c>
      <c r="AP497" s="17">
        <v>0.89635795353016601</v>
      </c>
      <c r="AQ497" s="17">
        <v>0.866129931690933</v>
      </c>
      <c r="AR497" s="17"/>
      <c r="AS497" s="17">
        <v>0.84109340884172801</v>
      </c>
      <c r="AT497" s="17">
        <v>0.84957053163343899</v>
      </c>
      <c r="AU497" s="17"/>
      <c r="AV497" s="17">
        <v>0.84494901095725505</v>
      </c>
      <c r="AW497" s="17">
        <v>0.81911232548094004</v>
      </c>
      <c r="AX497" s="17"/>
      <c r="AY497" s="17">
        <v>0.81084885332499601</v>
      </c>
      <c r="AZ497" s="17">
        <v>0.83701851982984399</v>
      </c>
      <c r="BA497" s="17">
        <v>0.81367058890198896</v>
      </c>
      <c r="BB497" s="17"/>
      <c r="BC497" s="17">
        <v>0.83477083932577301</v>
      </c>
      <c r="BD497" s="17">
        <v>0.80749692381614802</v>
      </c>
      <c r="BE497" s="17">
        <v>0.831040092055228</v>
      </c>
      <c r="BF497" s="17"/>
      <c r="BG497" s="17">
        <v>0.83324035262498397</v>
      </c>
      <c r="BH497" s="17">
        <v>0.83536241542811196</v>
      </c>
      <c r="BI497" s="17"/>
      <c r="BJ497" s="17">
        <v>0.86570930052616102</v>
      </c>
      <c r="BK497" s="17">
        <v>0.82403289557190595</v>
      </c>
      <c r="BL497" s="17"/>
      <c r="BM497" s="17">
        <v>0.84239986368485797</v>
      </c>
      <c r="BN497" s="17">
        <v>0.837205271274998</v>
      </c>
      <c r="BO497" s="17">
        <v>0.78107515356844104</v>
      </c>
      <c r="BP497" s="17">
        <v>0.77928936475885002</v>
      </c>
      <c r="BQ497" s="17">
        <v>0.80266937641205505</v>
      </c>
      <c r="BR497" s="17">
        <v>0.82193785021446897</v>
      </c>
      <c r="BS497" s="17">
        <v>0.81169541083645702</v>
      </c>
      <c r="BT497" s="17"/>
      <c r="BU497" s="17">
        <v>0.86968508009951495</v>
      </c>
      <c r="BV497" s="17">
        <v>0.84557355576070903</v>
      </c>
      <c r="BW497" s="17"/>
      <c r="BX497" s="17">
        <v>0.82875074747334998</v>
      </c>
      <c r="BY497" s="17">
        <v>0.80353665345951497</v>
      </c>
      <c r="BZ497" s="17">
        <v>0.86305496257967396</v>
      </c>
      <c r="CA497" s="17">
        <v>0.82562252557315796</v>
      </c>
    </row>
    <row r="498" spans="2:79" x14ac:dyDescent="0.3">
      <c r="B498" t="s">
        <v>298</v>
      </c>
      <c r="C498" s="17">
        <v>2.7564042058650099E-2</v>
      </c>
      <c r="D498" s="17">
        <v>2.9200849187094199E-2</v>
      </c>
      <c r="E498" s="17">
        <v>2.61032410323397E-2</v>
      </c>
      <c r="F498" s="17"/>
      <c r="G498" s="17">
        <v>5.4595552580735902E-2</v>
      </c>
      <c r="H498" s="17">
        <v>2.3575045842387E-2</v>
      </c>
      <c r="I498" s="17">
        <v>1.98604338246786E-2</v>
      </c>
      <c r="J498" s="17">
        <v>2.8321369472026101E-2</v>
      </c>
      <c r="K498" s="17">
        <v>2.8987393918256998E-2</v>
      </c>
      <c r="L498" s="17">
        <v>1.7533460882523399E-2</v>
      </c>
      <c r="M498" s="17"/>
      <c r="N498" s="17">
        <v>1.8323052015577601E-2</v>
      </c>
      <c r="O498" s="17">
        <v>3.3258331892850497E-2</v>
      </c>
      <c r="P498" s="17">
        <v>2.7798465607164601E-2</v>
      </c>
      <c r="Q498" s="17">
        <v>3.2190378452015403E-2</v>
      </c>
      <c r="R498" s="17"/>
      <c r="S498" s="17">
        <v>3.8979995264065002E-2</v>
      </c>
      <c r="T498" s="17">
        <v>3.3966828366067001E-2</v>
      </c>
      <c r="U498" s="17">
        <v>2.34283965575687E-2</v>
      </c>
      <c r="V498" s="17">
        <v>4.2287920034161E-2</v>
      </c>
      <c r="W498" s="17">
        <v>2.1284005500550499E-2</v>
      </c>
      <c r="X498" s="17">
        <v>2.1268253448766698E-2</v>
      </c>
      <c r="Y498" s="17">
        <v>1.7339265523044101E-2</v>
      </c>
      <c r="Z498" s="17">
        <v>2.1727541067634401E-2</v>
      </c>
      <c r="AA498" s="17">
        <v>1.7443831840392901E-2</v>
      </c>
      <c r="AB498" s="17">
        <v>2.92526227626244E-2</v>
      </c>
      <c r="AC498" s="17">
        <v>0</v>
      </c>
      <c r="AD498" s="17">
        <v>6.0482659565368198E-2</v>
      </c>
      <c r="AE498" s="17"/>
      <c r="AF498" s="17">
        <v>2.9609432131795899E-2</v>
      </c>
      <c r="AG498" s="17">
        <v>2.8034018834017502E-2</v>
      </c>
      <c r="AH498" s="17">
        <v>2.53587528948204E-2</v>
      </c>
      <c r="AI498" s="17">
        <v>2.0958959903418398E-2</v>
      </c>
      <c r="AJ498" s="17">
        <v>3.5544347158377398E-2</v>
      </c>
      <c r="AK498" s="17">
        <v>2.8134927532755601E-2</v>
      </c>
      <c r="AL498" s="17"/>
      <c r="AM498" s="17">
        <v>2.3677112839915301E-2</v>
      </c>
      <c r="AN498" s="17">
        <v>3.5263352504199201E-2</v>
      </c>
      <c r="AO498" s="17">
        <v>2.0337268123514399E-2</v>
      </c>
      <c r="AP498" s="17">
        <v>1.17371197006736E-2</v>
      </c>
      <c r="AQ498" s="17">
        <v>4.3975397964737199E-2</v>
      </c>
      <c r="AR498" s="17"/>
      <c r="AS498" s="17">
        <v>2.76329189734267E-2</v>
      </c>
      <c r="AT498" s="17">
        <v>2.38152847665456E-2</v>
      </c>
      <c r="AU498" s="17"/>
      <c r="AV498" s="17">
        <v>2.22534331496804E-2</v>
      </c>
      <c r="AW498" s="17">
        <v>3.3777800844691799E-2</v>
      </c>
      <c r="AX498" s="17"/>
      <c r="AY498" s="17">
        <v>2.9432435435595102E-2</v>
      </c>
      <c r="AZ498" s="17">
        <v>2.4392154840844001E-2</v>
      </c>
      <c r="BA498" s="17">
        <v>3.5697242790835498E-2</v>
      </c>
      <c r="BB498" s="17"/>
      <c r="BC498" s="17">
        <v>2.3883222777735601E-2</v>
      </c>
      <c r="BD498" s="17">
        <v>4.0735732910096703E-2</v>
      </c>
      <c r="BE498" s="17">
        <v>2.2352471597200999E-2</v>
      </c>
      <c r="BF498" s="17"/>
      <c r="BG498" s="17">
        <v>2.2118702572678801E-2</v>
      </c>
      <c r="BH498" s="17">
        <v>3.0698929178833899E-2</v>
      </c>
      <c r="BI498" s="17"/>
      <c r="BJ498" s="17">
        <v>3.3572485341342502E-2</v>
      </c>
      <c r="BK498" s="17">
        <v>2.4588272686518899E-2</v>
      </c>
      <c r="BL498" s="17"/>
      <c r="BM498" s="17">
        <v>2.5296861265312599E-2</v>
      </c>
      <c r="BN498" s="17">
        <v>5.06935030093792E-2</v>
      </c>
      <c r="BO498" s="17">
        <v>2.7042054146102602E-2</v>
      </c>
      <c r="BP498" s="17">
        <v>1.0700651578110201E-2</v>
      </c>
      <c r="BQ498" s="17">
        <v>6.1847969262100802E-2</v>
      </c>
      <c r="BR498" s="17">
        <v>1.5667586440046798E-2</v>
      </c>
      <c r="BS498" s="17">
        <v>1.5935370517927101E-2</v>
      </c>
      <c r="BT498" s="17"/>
      <c r="BU498" s="17">
        <v>8.1417211469684298E-3</v>
      </c>
      <c r="BV498" s="17">
        <v>2.8502118672835301E-2</v>
      </c>
      <c r="BW498" s="17"/>
      <c r="BX498" s="17">
        <v>4.3274354206355801E-2</v>
      </c>
      <c r="BY498" s="17">
        <v>2.9881119791231099E-2</v>
      </c>
      <c r="BZ498" s="17">
        <v>3.42151587633059E-2</v>
      </c>
      <c r="CA498" s="17">
        <v>3.0977808038924502E-2</v>
      </c>
    </row>
    <row r="499" spans="2:79" hidden="1" x14ac:dyDescent="0.3">
      <c r="B499" t="s">
        <v>299</v>
      </c>
      <c r="C499" s="17">
        <v>0.80017007786378203</v>
      </c>
      <c r="D499" s="17">
        <v>0.76687804231663104</v>
      </c>
      <c r="E499" s="17">
        <v>0.83165907108703796</v>
      </c>
      <c r="F499" s="17"/>
      <c r="G499" s="17">
        <v>0.71160755532742703</v>
      </c>
      <c r="H499" s="17">
        <v>0.82917925408154403</v>
      </c>
      <c r="I499" s="17">
        <v>0.82255536981450394</v>
      </c>
      <c r="J499" s="17">
        <v>0.82126282291094099</v>
      </c>
      <c r="K499" s="17">
        <v>0.78697426812773497</v>
      </c>
      <c r="L499" s="17">
        <v>0.80909232324260105</v>
      </c>
      <c r="M499" s="17"/>
      <c r="N499" s="17">
        <v>0.84802746120388395</v>
      </c>
      <c r="O499" s="17">
        <v>0.824056157264897</v>
      </c>
      <c r="P499" s="17">
        <v>0.79473067789329199</v>
      </c>
      <c r="Q499" s="17">
        <v>0.72786080840821799</v>
      </c>
      <c r="R499" s="17"/>
      <c r="S499" s="17">
        <v>0.76328296957151998</v>
      </c>
      <c r="T499" s="17">
        <v>0.79417361837223699</v>
      </c>
      <c r="U499" s="17">
        <v>0.81940048124898401</v>
      </c>
      <c r="V499" s="17">
        <v>0.70325367527415406</v>
      </c>
      <c r="W499" s="17">
        <v>0.78601420651707599</v>
      </c>
      <c r="X499" s="17">
        <v>0.778056414412582</v>
      </c>
      <c r="Y499" s="17">
        <v>0.83647564117067696</v>
      </c>
      <c r="Z499" s="17">
        <v>0.87338085709886604</v>
      </c>
      <c r="AA499" s="17">
        <v>0.83828111749484802</v>
      </c>
      <c r="AB499" s="17">
        <v>0.801260412629059</v>
      </c>
      <c r="AC499" s="17">
        <v>0.87264516238433698</v>
      </c>
      <c r="AD499" s="17">
        <v>0.87903468086926295</v>
      </c>
      <c r="AE499" s="17"/>
      <c r="AF499" s="17">
        <v>0.81699258264249897</v>
      </c>
      <c r="AG499" s="17">
        <v>0.785025184639361</v>
      </c>
      <c r="AH499" s="17">
        <v>0.79408131046323205</v>
      </c>
      <c r="AI499" s="17">
        <v>0.790701612708957</v>
      </c>
      <c r="AJ499" s="17">
        <v>0.80340517738841399</v>
      </c>
      <c r="AK499" s="17">
        <v>0.84056574973193998</v>
      </c>
      <c r="AL499" s="17"/>
      <c r="AM499" s="17">
        <v>0.76428702400799597</v>
      </c>
      <c r="AN499" s="17">
        <v>0.76761933814594696</v>
      </c>
      <c r="AO499" s="17">
        <v>0.85363310401234804</v>
      </c>
      <c r="AP499" s="17">
        <v>0.88462083382949197</v>
      </c>
      <c r="AQ499" s="17">
        <v>0.82215453372619496</v>
      </c>
      <c r="AR499" s="17"/>
      <c r="AS499" s="17">
        <v>0.813460489868301</v>
      </c>
      <c r="AT499" s="17">
        <v>0.82575524686689405</v>
      </c>
      <c r="AU499" s="17"/>
      <c r="AV499" s="17">
        <v>0.82269557780757396</v>
      </c>
      <c r="AW499" s="17">
        <v>0.78533452463624898</v>
      </c>
      <c r="AX499" s="17"/>
      <c r="AY499" s="17">
        <v>0.78141641788940097</v>
      </c>
      <c r="AZ499" s="17">
        <v>0.81262636498899998</v>
      </c>
      <c r="BA499" s="17">
        <v>0.77797334611115299</v>
      </c>
      <c r="BB499" s="17"/>
      <c r="BC499" s="17">
        <v>0.81088761654803798</v>
      </c>
      <c r="BD499" s="17">
        <v>0.76676119090605099</v>
      </c>
      <c r="BE499" s="17">
        <v>0.808687620458027</v>
      </c>
      <c r="BF499" s="17"/>
      <c r="BG499" s="17">
        <v>0.81112165005230497</v>
      </c>
      <c r="BH499" s="17">
        <v>0.80466348624927797</v>
      </c>
      <c r="BI499" s="17"/>
      <c r="BJ499" s="17">
        <v>0.83213681518481797</v>
      </c>
      <c r="BK499" s="17">
        <v>0.79944462288538698</v>
      </c>
      <c r="BL499" s="17"/>
      <c r="BM499" s="17">
        <v>0.81710300241954503</v>
      </c>
      <c r="BN499" s="17">
        <v>0.78651176826561897</v>
      </c>
      <c r="BO499" s="17">
        <v>0.75403309942233798</v>
      </c>
      <c r="BP499" s="17">
        <v>0.76858871318073996</v>
      </c>
      <c r="BQ499" s="17">
        <v>0.74082140714995404</v>
      </c>
      <c r="BR499" s="17">
        <v>0.80627026377442201</v>
      </c>
      <c r="BS499" s="17">
        <v>0.79576004031852998</v>
      </c>
      <c r="BT499" s="17"/>
      <c r="BU499" s="17">
        <v>0.86154335895254597</v>
      </c>
      <c r="BV499" s="17">
        <v>0.817071437087873</v>
      </c>
      <c r="BW499" s="17"/>
      <c r="BX499" s="17">
        <v>0.78547639326699403</v>
      </c>
      <c r="BY499" s="17">
        <v>0.77365553366828399</v>
      </c>
      <c r="BZ499" s="17">
        <v>0.82883980381636801</v>
      </c>
      <c r="CA499" s="17">
        <v>0.79464471753423405</v>
      </c>
    </row>
    <row r="500" spans="2:79" x14ac:dyDescent="0.3">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c r="CA500" s="17"/>
    </row>
    <row r="501" spans="2:79" x14ac:dyDescent="0.3">
      <c r="B501" s="6" t="s">
        <v>306</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c r="BQ501" s="17"/>
      <c r="BR501" s="17"/>
      <c r="BS501" s="17"/>
      <c r="BT501" s="17"/>
      <c r="BU501" s="17"/>
      <c r="BV501" s="17"/>
      <c r="BW501" s="17"/>
      <c r="BX501" s="17"/>
      <c r="BY501" s="17"/>
      <c r="BZ501" s="17"/>
      <c r="CA501" s="17"/>
    </row>
    <row r="502" spans="2:79" x14ac:dyDescent="0.3">
      <c r="B502" s="24" t="s">
        <v>98</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c r="BV502" s="17"/>
      <c r="BW502" s="17"/>
      <c r="BX502" s="17"/>
      <c r="BY502" s="17"/>
      <c r="BZ502" s="17"/>
      <c r="CA502" s="17"/>
    </row>
    <row r="503" spans="2:79" x14ac:dyDescent="0.3">
      <c r="B503" t="s">
        <v>292</v>
      </c>
      <c r="C503" s="17">
        <v>0.29431577372769901</v>
      </c>
      <c r="D503" s="17">
        <v>0.27745325129964699</v>
      </c>
      <c r="E503" s="17">
        <v>0.31014306020707</v>
      </c>
      <c r="F503" s="17"/>
      <c r="G503" s="17">
        <v>0.30496893347391102</v>
      </c>
      <c r="H503" s="17">
        <v>0.406730555393441</v>
      </c>
      <c r="I503" s="17">
        <v>0.35052659570511002</v>
      </c>
      <c r="J503" s="17">
        <v>0.255153470373714</v>
      </c>
      <c r="K503" s="17">
        <v>0.24062223750622</v>
      </c>
      <c r="L503" s="17">
        <v>0.218215889211782</v>
      </c>
      <c r="M503" s="17"/>
      <c r="N503" s="17">
        <v>0.34995952364229599</v>
      </c>
      <c r="O503" s="17">
        <v>0.27640216421437702</v>
      </c>
      <c r="P503" s="17">
        <v>0.25610651679416002</v>
      </c>
      <c r="Q503" s="17">
        <v>0.28775825372105501</v>
      </c>
      <c r="R503" s="17"/>
      <c r="S503" s="17">
        <v>0.37822118289393902</v>
      </c>
      <c r="T503" s="17">
        <v>0.308247110027495</v>
      </c>
      <c r="U503" s="17">
        <v>0.29368461272112301</v>
      </c>
      <c r="V503" s="17">
        <v>0.22507152352946599</v>
      </c>
      <c r="W503" s="17">
        <v>0.24966338789446699</v>
      </c>
      <c r="X503" s="17">
        <v>0.30136351024547098</v>
      </c>
      <c r="Y503" s="17">
        <v>0.232268090067861</v>
      </c>
      <c r="Z503" s="17">
        <v>0.361389741527955</v>
      </c>
      <c r="AA503" s="17">
        <v>0.29238938085292399</v>
      </c>
      <c r="AB503" s="17">
        <v>0.26212981964055299</v>
      </c>
      <c r="AC503" s="17">
        <v>0.27404785305617502</v>
      </c>
      <c r="AD503" s="17">
        <v>0.35042273372323202</v>
      </c>
      <c r="AE503" s="17"/>
      <c r="AF503" s="17">
        <v>0.40028479835807101</v>
      </c>
      <c r="AG503" s="17">
        <v>0.25876175500241499</v>
      </c>
      <c r="AH503" s="17">
        <v>0.29134137138379201</v>
      </c>
      <c r="AI503" s="17">
        <v>0.21707741555174301</v>
      </c>
      <c r="AJ503" s="17">
        <v>0.26677528285890301</v>
      </c>
      <c r="AK503" s="17">
        <v>0.32172398833028099</v>
      </c>
      <c r="AL503" s="17"/>
      <c r="AM503" s="17">
        <v>0.22827710008951399</v>
      </c>
      <c r="AN503" s="17">
        <v>0.24801443447992699</v>
      </c>
      <c r="AO503" s="17">
        <v>0.38379753786979298</v>
      </c>
      <c r="AP503" s="17">
        <v>0.37574464597769502</v>
      </c>
      <c r="AQ503" s="17">
        <v>0.41300092794186599</v>
      </c>
      <c r="AR503" s="17"/>
      <c r="AS503" s="17">
        <v>0.29794647582411399</v>
      </c>
      <c r="AT503" s="17">
        <v>0.33711094840681599</v>
      </c>
      <c r="AU503" s="17"/>
      <c r="AV503" s="17">
        <v>0.290301632556412</v>
      </c>
      <c r="AW503" s="17">
        <v>0.34802012004938099</v>
      </c>
      <c r="AX503" s="17"/>
      <c r="AY503" s="17">
        <v>0.33410789334131302</v>
      </c>
      <c r="AZ503" s="17">
        <v>0.28054269362807899</v>
      </c>
      <c r="BA503" s="17">
        <v>0.25076573116783202</v>
      </c>
      <c r="BB503" s="17"/>
      <c r="BC503" s="17">
        <v>0.28486071529267698</v>
      </c>
      <c r="BD503" s="17">
        <v>0.29047042534912598</v>
      </c>
      <c r="BE503" s="17">
        <v>0.32100911219809303</v>
      </c>
      <c r="BF503" s="17"/>
      <c r="BG503" s="17">
        <v>0.317073047319685</v>
      </c>
      <c r="BH503" s="17">
        <v>0.28793285842183602</v>
      </c>
      <c r="BI503" s="17"/>
      <c r="BJ503" s="17">
        <v>0.370803256084905</v>
      </c>
      <c r="BK503" s="17">
        <v>0.27364815899432998</v>
      </c>
      <c r="BL503" s="17"/>
      <c r="BM503" s="17">
        <v>0.329469985610924</v>
      </c>
      <c r="BN503" s="17">
        <v>0.311125600011115</v>
      </c>
      <c r="BO503" s="17">
        <v>0.32405538824942198</v>
      </c>
      <c r="BP503" s="17">
        <v>0.28233234831240001</v>
      </c>
      <c r="BQ503" s="17">
        <v>0.29693200970158401</v>
      </c>
      <c r="BR503" s="17">
        <v>0.20616397218052801</v>
      </c>
      <c r="BS503" s="17">
        <v>0.27839147476002502</v>
      </c>
      <c r="BT503" s="17"/>
      <c r="BU503" s="17">
        <v>0.25451477976387898</v>
      </c>
      <c r="BV503" s="17">
        <v>0.39395142496935898</v>
      </c>
      <c r="BW503" s="17"/>
      <c r="BX503" s="17">
        <v>0.34280067672306103</v>
      </c>
      <c r="BY503" s="17">
        <v>0.29719683246331902</v>
      </c>
      <c r="BZ503" s="17">
        <v>0.35021425421222702</v>
      </c>
      <c r="CA503" s="17">
        <v>0.29458405660193798</v>
      </c>
    </row>
    <row r="504" spans="2:79" x14ac:dyDescent="0.3">
      <c r="B504" t="s">
        <v>293</v>
      </c>
      <c r="C504" s="17">
        <v>0.48590133957783599</v>
      </c>
      <c r="D504" s="17">
        <v>0.470743041244222</v>
      </c>
      <c r="E504" s="17">
        <v>0.50117589026537201</v>
      </c>
      <c r="F504" s="17"/>
      <c r="G504" s="17">
        <v>0.393488907477621</v>
      </c>
      <c r="H504" s="17">
        <v>0.42945510570237699</v>
      </c>
      <c r="I504" s="17">
        <v>0.45161041374722399</v>
      </c>
      <c r="J504" s="17">
        <v>0.51450361346876705</v>
      </c>
      <c r="K504" s="17">
        <v>0.49850161601580001</v>
      </c>
      <c r="L504" s="17">
        <v>0.58924025587233697</v>
      </c>
      <c r="M504" s="17"/>
      <c r="N504" s="17">
        <v>0.51652851343292105</v>
      </c>
      <c r="O504" s="17">
        <v>0.50435195675350097</v>
      </c>
      <c r="P504" s="17">
        <v>0.48659399397837799</v>
      </c>
      <c r="Q504" s="17">
        <v>0.42905040160403102</v>
      </c>
      <c r="R504" s="17"/>
      <c r="S504" s="17">
        <v>0.38569591912543</v>
      </c>
      <c r="T504" s="17">
        <v>0.48124672606233299</v>
      </c>
      <c r="U504" s="17">
        <v>0.45803370569598401</v>
      </c>
      <c r="V504" s="17">
        <v>0.52707774013226605</v>
      </c>
      <c r="W504" s="17">
        <v>0.522848507571117</v>
      </c>
      <c r="X504" s="17">
        <v>0.48250031544852801</v>
      </c>
      <c r="Y504" s="17">
        <v>0.515761805871356</v>
      </c>
      <c r="Z504" s="17">
        <v>0.50125894239064495</v>
      </c>
      <c r="AA504" s="17">
        <v>0.51827060295362504</v>
      </c>
      <c r="AB504" s="17">
        <v>0.53245153387660304</v>
      </c>
      <c r="AC504" s="17">
        <v>0.48926595130657402</v>
      </c>
      <c r="AD504" s="17">
        <v>0.48347581551400598</v>
      </c>
      <c r="AE504" s="17"/>
      <c r="AF504" s="17">
        <v>0.41292065389482102</v>
      </c>
      <c r="AG504" s="17">
        <v>0.49990264346124003</v>
      </c>
      <c r="AH504" s="17">
        <v>0.47130843058627803</v>
      </c>
      <c r="AI504" s="17">
        <v>0.54335731191135295</v>
      </c>
      <c r="AJ504" s="17">
        <v>0.522749742098923</v>
      </c>
      <c r="AK504" s="17">
        <v>0.510024340478484</v>
      </c>
      <c r="AL504" s="17"/>
      <c r="AM504" s="17">
        <v>0.50478228199464403</v>
      </c>
      <c r="AN504" s="17">
        <v>0.503435880027996</v>
      </c>
      <c r="AO504" s="17">
        <v>0.45817360287619202</v>
      </c>
      <c r="AP504" s="17">
        <v>0.47823753137820102</v>
      </c>
      <c r="AQ504" s="17">
        <v>0.37424798974795898</v>
      </c>
      <c r="AR504" s="17"/>
      <c r="AS504" s="17">
        <v>0.50596584002720402</v>
      </c>
      <c r="AT504" s="17">
        <v>0.45671044887117701</v>
      </c>
      <c r="AU504" s="17"/>
      <c r="AV504" s="17">
        <v>0.508625764713724</v>
      </c>
      <c r="AW504" s="17">
        <v>0.43001269718270302</v>
      </c>
      <c r="AX504" s="17"/>
      <c r="AY504" s="17">
        <v>0.431807127941639</v>
      </c>
      <c r="AZ504" s="17">
        <v>0.50464862189970905</v>
      </c>
      <c r="BA504" s="17">
        <v>0.53246788816036195</v>
      </c>
      <c r="BB504" s="17"/>
      <c r="BC504" s="17">
        <v>0.49879849071743398</v>
      </c>
      <c r="BD504" s="17">
        <v>0.480279494706777</v>
      </c>
      <c r="BE504" s="17">
        <v>0.46144467022907198</v>
      </c>
      <c r="BF504" s="17"/>
      <c r="BG504" s="17">
        <v>0.46729160967691102</v>
      </c>
      <c r="BH504" s="17">
        <v>0.500602378084547</v>
      </c>
      <c r="BI504" s="17"/>
      <c r="BJ504" s="17">
        <v>0.45748976920234302</v>
      </c>
      <c r="BK504" s="17">
        <v>0.497513347068824</v>
      </c>
      <c r="BL504" s="17"/>
      <c r="BM504" s="17">
        <v>0.46219069529760098</v>
      </c>
      <c r="BN504" s="17">
        <v>0.45665390959264301</v>
      </c>
      <c r="BO504" s="17">
        <v>0.47744348928491198</v>
      </c>
      <c r="BP504" s="17">
        <v>0.402047746765406</v>
      </c>
      <c r="BQ504" s="17">
        <v>0.41941827437993201</v>
      </c>
      <c r="BR504" s="17">
        <v>0.60114117947017998</v>
      </c>
      <c r="BS504" s="17">
        <v>0.46439554861980398</v>
      </c>
      <c r="BT504" s="17"/>
      <c r="BU504" s="17">
        <v>0.60089407012428697</v>
      </c>
      <c r="BV504" s="17">
        <v>0.45846310406711999</v>
      </c>
      <c r="BW504" s="17"/>
      <c r="BX504" s="17">
        <v>0.43742141874315099</v>
      </c>
      <c r="BY504" s="17">
        <v>0.49260502492435798</v>
      </c>
      <c r="BZ504" s="17">
        <v>0.482840679894951</v>
      </c>
      <c r="CA504" s="17">
        <v>0.49686440644790097</v>
      </c>
    </row>
    <row r="505" spans="2:79" x14ac:dyDescent="0.3">
      <c r="B505" t="s">
        <v>294</v>
      </c>
      <c r="C505" s="17">
        <v>0.156436182379149</v>
      </c>
      <c r="D505" s="17">
        <v>0.18753160589253501</v>
      </c>
      <c r="E505" s="17">
        <v>0.125925021329232</v>
      </c>
      <c r="F505" s="17"/>
      <c r="G505" s="17">
        <v>0.212854235891868</v>
      </c>
      <c r="H505" s="17">
        <v>0.10843137571896699</v>
      </c>
      <c r="I505" s="17">
        <v>0.14552680747670399</v>
      </c>
      <c r="J505" s="17">
        <v>0.1661144804186</v>
      </c>
      <c r="K505" s="17">
        <v>0.185344243801152</v>
      </c>
      <c r="L505" s="17">
        <v>0.139522728984184</v>
      </c>
      <c r="M505" s="17"/>
      <c r="N505" s="17">
        <v>0.10380415464951601</v>
      </c>
      <c r="O505" s="17">
        <v>0.159057852462686</v>
      </c>
      <c r="P505" s="17">
        <v>0.18381428608823699</v>
      </c>
      <c r="Q505" s="17">
        <v>0.18736614017439801</v>
      </c>
      <c r="R505" s="17"/>
      <c r="S505" s="17">
        <v>0.17865137805185899</v>
      </c>
      <c r="T505" s="17">
        <v>0.13799649216360599</v>
      </c>
      <c r="U505" s="17">
        <v>0.185482681582224</v>
      </c>
      <c r="V505" s="17">
        <v>0.19104280856641201</v>
      </c>
      <c r="W505" s="17">
        <v>0.14777290676372201</v>
      </c>
      <c r="X505" s="17">
        <v>0.14482456574709099</v>
      </c>
      <c r="Y505" s="17">
        <v>0.154163004675058</v>
      </c>
      <c r="Z505" s="17">
        <v>0.11658156241246199</v>
      </c>
      <c r="AA505" s="17">
        <v>0.14338132688588001</v>
      </c>
      <c r="AB505" s="17">
        <v>0.15141382184647001</v>
      </c>
      <c r="AC505" s="17">
        <v>0.18428233685596801</v>
      </c>
      <c r="AD505" s="17">
        <v>8.1257875751394107E-2</v>
      </c>
      <c r="AE505" s="17"/>
      <c r="AF505" s="17">
        <v>0.13783286527974001</v>
      </c>
      <c r="AG505" s="17">
        <v>0.17692070336513099</v>
      </c>
      <c r="AH505" s="17">
        <v>0.166248281796987</v>
      </c>
      <c r="AI505" s="17">
        <v>0.176046846241317</v>
      </c>
      <c r="AJ505" s="17">
        <v>0.12671262099033401</v>
      </c>
      <c r="AK505" s="17">
        <v>0.10559172830520799</v>
      </c>
      <c r="AL505" s="17"/>
      <c r="AM505" s="17">
        <v>0.18857265317253</v>
      </c>
      <c r="AN505" s="17">
        <v>0.17217819927283001</v>
      </c>
      <c r="AO505" s="17">
        <v>0.11907441707097</v>
      </c>
      <c r="AP505" s="17">
        <v>0.11764740146524801</v>
      </c>
      <c r="AQ505" s="17">
        <v>0.109865507020353</v>
      </c>
      <c r="AR505" s="17"/>
      <c r="AS505" s="17">
        <v>0.142604797261666</v>
      </c>
      <c r="AT505" s="17">
        <v>0.14200227140074001</v>
      </c>
      <c r="AU505" s="17"/>
      <c r="AV505" s="17">
        <v>0.14346828235964301</v>
      </c>
      <c r="AW505" s="17">
        <v>0.152467320816107</v>
      </c>
      <c r="AX505" s="17"/>
      <c r="AY505" s="17">
        <v>0.15094323510847199</v>
      </c>
      <c r="AZ505" s="17">
        <v>0.15922439159673399</v>
      </c>
      <c r="BA505" s="17">
        <v>0.15298381864646199</v>
      </c>
      <c r="BB505" s="17"/>
      <c r="BC505" s="17">
        <v>0.15188966013866101</v>
      </c>
      <c r="BD505" s="17">
        <v>0.17321926806162399</v>
      </c>
      <c r="BE505" s="17">
        <v>0.15191283400195599</v>
      </c>
      <c r="BF505" s="17"/>
      <c r="BG505" s="17">
        <v>0.151018546366158</v>
      </c>
      <c r="BH505" s="17">
        <v>0.15441091423803499</v>
      </c>
      <c r="BI505" s="17"/>
      <c r="BJ505" s="17">
        <v>0.113896896262525</v>
      </c>
      <c r="BK505" s="17">
        <v>0.166637439816919</v>
      </c>
      <c r="BL505" s="17"/>
      <c r="BM505" s="17">
        <v>0.150854504708684</v>
      </c>
      <c r="BN505" s="17">
        <v>0.190402841419298</v>
      </c>
      <c r="BO505" s="17">
        <v>0.14181221776584599</v>
      </c>
      <c r="BP505" s="17">
        <v>0.17386233584145799</v>
      </c>
      <c r="BQ505" s="17">
        <v>0.176884739374745</v>
      </c>
      <c r="BR505" s="17">
        <v>0.137964816657376</v>
      </c>
      <c r="BS505" s="17">
        <v>0.1591581325559</v>
      </c>
      <c r="BT505" s="17"/>
      <c r="BU505" s="17">
        <v>8.4581764347420305E-2</v>
      </c>
      <c r="BV505" s="17">
        <v>0.113412264871222</v>
      </c>
      <c r="BW505" s="17"/>
      <c r="BX505" s="17">
        <v>0.13490045248678501</v>
      </c>
      <c r="BY505" s="17">
        <v>0.156236216163403</v>
      </c>
      <c r="BZ505" s="17">
        <v>0.121955858404419</v>
      </c>
      <c r="CA505" s="17">
        <v>0.15986488158529599</v>
      </c>
    </row>
    <row r="506" spans="2:79" x14ac:dyDescent="0.3">
      <c r="B506" t="s">
        <v>295</v>
      </c>
      <c r="C506" s="17">
        <v>2.75026792419171E-2</v>
      </c>
      <c r="D506" s="17">
        <v>3.0106105110680501E-2</v>
      </c>
      <c r="E506" s="17">
        <v>2.5098735421867999E-2</v>
      </c>
      <c r="F506" s="17"/>
      <c r="G506" s="17">
        <v>5.53040010776654E-2</v>
      </c>
      <c r="H506" s="17">
        <v>2.0291656625237301E-2</v>
      </c>
      <c r="I506" s="17">
        <v>2.0848710961816098E-2</v>
      </c>
      <c r="J506" s="17">
        <v>3.0818265383651199E-2</v>
      </c>
      <c r="K506" s="17">
        <v>3.08138718936567E-2</v>
      </c>
      <c r="L506" s="17">
        <v>1.53864583861292E-2</v>
      </c>
      <c r="M506" s="17"/>
      <c r="N506" s="17">
        <v>1.37202923258443E-2</v>
      </c>
      <c r="O506" s="17">
        <v>2.52932831292394E-2</v>
      </c>
      <c r="P506" s="17">
        <v>4.4203564463016903E-2</v>
      </c>
      <c r="Q506" s="17">
        <v>3.07666712811294E-2</v>
      </c>
      <c r="R506" s="17"/>
      <c r="S506" s="17">
        <v>2.2571217942173202E-2</v>
      </c>
      <c r="T506" s="17">
        <v>3.8372013376451797E-2</v>
      </c>
      <c r="U506" s="17">
        <v>3.4491692589555097E-2</v>
      </c>
      <c r="V506" s="17">
        <v>2.08222337927381E-2</v>
      </c>
      <c r="W506" s="17">
        <v>3.3079661979255701E-2</v>
      </c>
      <c r="X506" s="17">
        <v>1.07105917127526E-2</v>
      </c>
      <c r="Y506" s="17">
        <v>4.6193637732720602E-2</v>
      </c>
      <c r="Z506" s="17">
        <v>2.07697536689379E-2</v>
      </c>
      <c r="AA506" s="17">
        <v>2.0872894608936699E-2</v>
      </c>
      <c r="AB506" s="17">
        <v>2.41187580008419E-2</v>
      </c>
      <c r="AC506" s="17">
        <v>1.02657811552691E-2</v>
      </c>
      <c r="AD506" s="17">
        <v>6.4733821804672298E-2</v>
      </c>
      <c r="AE506" s="17"/>
      <c r="AF506" s="17">
        <v>2.31944042624414E-2</v>
      </c>
      <c r="AG506" s="17">
        <v>2.7786831999713098E-2</v>
      </c>
      <c r="AH506" s="17">
        <v>3.04293062435185E-2</v>
      </c>
      <c r="AI506" s="17">
        <v>2.7540897667596001E-2</v>
      </c>
      <c r="AJ506" s="17">
        <v>2.9661113096526501E-2</v>
      </c>
      <c r="AK506" s="17">
        <v>3.4019137634769797E-2</v>
      </c>
      <c r="AL506" s="17"/>
      <c r="AM506" s="17">
        <v>3.11387222281716E-2</v>
      </c>
      <c r="AN506" s="17">
        <v>2.4655513020648299E-2</v>
      </c>
      <c r="AO506" s="17">
        <v>1.8069656847026799E-2</v>
      </c>
      <c r="AP506" s="17">
        <v>2.1104560474294501E-2</v>
      </c>
      <c r="AQ506" s="17">
        <v>4.5954545395450901E-2</v>
      </c>
      <c r="AR506" s="17"/>
      <c r="AS506" s="17">
        <v>2.5553242438834601E-2</v>
      </c>
      <c r="AT506" s="17">
        <v>3.09930896985669E-2</v>
      </c>
      <c r="AU506" s="17"/>
      <c r="AV506" s="17">
        <v>2.3146752464750099E-2</v>
      </c>
      <c r="AW506" s="17">
        <v>2.96091801821716E-2</v>
      </c>
      <c r="AX506" s="17"/>
      <c r="AY506" s="17">
        <v>3.6549072717940403E-2</v>
      </c>
      <c r="AZ506" s="17">
        <v>2.3578019784712599E-2</v>
      </c>
      <c r="BA506" s="17">
        <v>3.0049255302663901E-2</v>
      </c>
      <c r="BB506" s="17"/>
      <c r="BC506" s="17">
        <v>2.3088247126532201E-2</v>
      </c>
      <c r="BD506" s="17">
        <v>2.30224742322549E-2</v>
      </c>
      <c r="BE506" s="17">
        <v>4.4746466982672199E-2</v>
      </c>
      <c r="BF506" s="17"/>
      <c r="BG506" s="17">
        <v>2.3386650060436401E-2</v>
      </c>
      <c r="BH506" s="17">
        <v>2.8720835133692502E-2</v>
      </c>
      <c r="BI506" s="17"/>
      <c r="BJ506" s="17">
        <v>3.6430925785055503E-2</v>
      </c>
      <c r="BK506" s="17">
        <v>2.48849021444352E-2</v>
      </c>
      <c r="BL506" s="17"/>
      <c r="BM506" s="17">
        <v>2.76017321064362E-2</v>
      </c>
      <c r="BN506" s="17">
        <v>1.7339684905329E-2</v>
      </c>
      <c r="BO506" s="17">
        <v>3.7710920899398898E-2</v>
      </c>
      <c r="BP506" s="17">
        <v>3.3107769691419202E-2</v>
      </c>
      <c r="BQ506" s="17">
        <v>7.6705505472321203E-2</v>
      </c>
      <c r="BR506" s="17">
        <v>1.8101849040088502E-2</v>
      </c>
      <c r="BS506" s="17">
        <v>3.4013593346530799E-2</v>
      </c>
      <c r="BT506" s="17"/>
      <c r="BU506" s="17">
        <v>3.1309645030288102E-2</v>
      </c>
      <c r="BV506" s="17">
        <v>2.3274622045443699E-2</v>
      </c>
      <c r="BW506" s="17"/>
      <c r="BX506" s="17">
        <v>2.35867514182714E-2</v>
      </c>
      <c r="BY506" s="17">
        <v>3.0809660517753499E-2</v>
      </c>
      <c r="BZ506" s="17">
        <v>1.9430420273280499E-2</v>
      </c>
      <c r="CA506" s="17">
        <v>2.70533165668632E-2</v>
      </c>
    </row>
    <row r="507" spans="2:79" x14ac:dyDescent="0.3">
      <c r="B507" t="s">
        <v>296</v>
      </c>
      <c r="C507" s="17">
        <v>8.9669142627565104E-3</v>
      </c>
      <c r="D507" s="17">
        <v>1.30157974083966E-2</v>
      </c>
      <c r="E507" s="17">
        <v>5.0617892066461296E-3</v>
      </c>
      <c r="F507" s="17"/>
      <c r="G507" s="17">
        <v>1.3978079768975899E-2</v>
      </c>
      <c r="H507" s="17">
        <v>1.1955596390922999E-2</v>
      </c>
      <c r="I507" s="17">
        <v>3.02408512537006E-3</v>
      </c>
      <c r="J507" s="17">
        <v>2.59800502026027E-3</v>
      </c>
      <c r="K507" s="17">
        <v>1.0073332081814299E-2</v>
      </c>
      <c r="L507" s="17">
        <v>1.2444690348199301E-2</v>
      </c>
      <c r="M507" s="17"/>
      <c r="N507" s="17">
        <v>4.5567235454933097E-3</v>
      </c>
      <c r="O507" s="17">
        <v>8.9850192208858499E-3</v>
      </c>
      <c r="P507" s="17">
        <v>6.4087745040235502E-3</v>
      </c>
      <c r="Q507" s="17">
        <v>1.6213921230889002E-2</v>
      </c>
      <c r="R507" s="17"/>
      <c r="S507" s="17">
        <v>7.3422886782014999E-3</v>
      </c>
      <c r="T507" s="17">
        <v>5.7004529714819998E-3</v>
      </c>
      <c r="U507" s="17">
        <v>5.3850535030167002E-3</v>
      </c>
      <c r="V507" s="17">
        <v>1.4664349372760999E-2</v>
      </c>
      <c r="W507" s="17">
        <v>6.2555719936933599E-3</v>
      </c>
      <c r="X507" s="17">
        <v>1.6198864303722402E-2</v>
      </c>
      <c r="Y507" s="17">
        <v>2.3806351160419102E-2</v>
      </c>
      <c r="Z507" s="17">
        <v>0</v>
      </c>
      <c r="AA507" s="17">
        <v>0</v>
      </c>
      <c r="AB507" s="17">
        <v>5.7738832703092997E-3</v>
      </c>
      <c r="AC507" s="17">
        <v>1.04223694506725E-2</v>
      </c>
      <c r="AD507" s="17">
        <v>2.01097532066958E-2</v>
      </c>
      <c r="AE507" s="17"/>
      <c r="AF507" s="17">
        <v>7.6226208137892297E-3</v>
      </c>
      <c r="AG507" s="17">
        <v>8.4811175693772795E-3</v>
      </c>
      <c r="AH507" s="17">
        <v>6.4320247119909997E-3</v>
      </c>
      <c r="AI507" s="17">
        <v>1.2608323409750599E-2</v>
      </c>
      <c r="AJ507" s="17">
        <v>9.2396441709018708E-3</v>
      </c>
      <c r="AK507" s="17">
        <v>1.12143074770327E-2</v>
      </c>
      <c r="AL507" s="17"/>
      <c r="AM507" s="17">
        <v>1.20415285517321E-2</v>
      </c>
      <c r="AN507" s="17">
        <v>5.8131761820122401E-3</v>
      </c>
      <c r="AO507" s="17">
        <v>4.0540658860687504E-3</v>
      </c>
      <c r="AP507" s="17">
        <v>3.09870122451571E-3</v>
      </c>
      <c r="AQ507" s="17">
        <v>3.7418752059688601E-2</v>
      </c>
      <c r="AR507" s="17"/>
      <c r="AS507" s="17">
        <v>4.9938073077925201E-3</v>
      </c>
      <c r="AT507" s="17">
        <v>1.6223729903615501E-2</v>
      </c>
      <c r="AU507" s="17"/>
      <c r="AV507" s="17">
        <v>6.3553707971474999E-3</v>
      </c>
      <c r="AW507" s="17">
        <v>1.6407533671926499E-2</v>
      </c>
      <c r="AX507" s="17"/>
      <c r="AY507" s="17">
        <v>9.6280642388986894E-3</v>
      </c>
      <c r="AZ507" s="17">
        <v>7.2200497441467998E-3</v>
      </c>
      <c r="BA507" s="17">
        <v>1.93789261982844E-2</v>
      </c>
      <c r="BB507" s="17"/>
      <c r="BC507" s="17">
        <v>7.1852225437252304E-3</v>
      </c>
      <c r="BD507" s="17">
        <v>1.5820383357822099E-2</v>
      </c>
      <c r="BE507" s="17">
        <v>6.9657637212418603E-3</v>
      </c>
      <c r="BF507" s="17"/>
      <c r="BG507" s="17">
        <v>1.13343519256878E-2</v>
      </c>
      <c r="BH507" s="17">
        <v>7.4826265389506402E-3</v>
      </c>
      <c r="BI507" s="17"/>
      <c r="BJ507" s="17">
        <v>4.6192512248311004E-3</v>
      </c>
      <c r="BK507" s="17">
        <v>9.1466725357755799E-3</v>
      </c>
      <c r="BL507" s="17"/>
      <c r="BM507" s="17">
        <v>9.9547946712316097E-3</v>
      </c>
      <c r="BN507" s="17">
        <v>3.4182937050005499E-3</v>
      </c>
      <c r="BO507" s="17">
        <v>0</v>
      </c>
      <c r="BP507" s="17">
        <v>2.9395945874069199E-2</v>
      </c>
      <c r="BQ507" s="17">
        <v>0</v>
      </c>
      <c r="BR507" s="17">
        <v>1.04745850474633E-2</v>
      </c>
      <c r="BS507" s="17">
        <v>8.9363762470254793E-3</v>
      </c>
      <c r="BT507" s="17"/>
      <c r="BU507" s="17">
        <v>8.1417211469684298E-3</v>
      </c>
      <c r="BV507" s="17">
        <v>4.6192070955418498E-3</v>
      </c>
      <c r="BW507" s="17"/>
      <c r="BX507" s="17">
        <v>1.49345255753078E-2</v>
      </c>
      <c r="BY507" s="17">
        <v>9.1176332554793408E-3</v>
      </c>
      <c r="BZ507" s="17">
        <v>3.6643715093574E-3</v>
      </c>
      <c r="CA507" s="17">
        <v>7.8326285654539401E-3</v>
      </c>
    </row>
    <row r="508" spans="2:79" x14ac:dyDescent="0.3">
      <c r="B508" t="s">
        <v>101</v>
      </c>
      <c r="C508" s="17">
        <v>2.6877110810641799E-2</v>
      </c>
      <c r="D508" s="17">
        <v>2.1150199044517801E-2</v>
      </c>
      <c r="E508" s="17">
        <v>3.2595503569812001E-2</v>
      </c>
      <c r="F508" s="17"/>
      <c r="G508" s="17">
        <v>1.9405842309958801E-2</v>
      </c>
      <c r="H508" s="17">
        <v>2.3135710169055201E-2</v>
      </c>
      <c r="I508" s="17">
        <v>2.8463386983774899E-2</v>
      </c>
      <c r="J508" s="17">
        <v>3.0812165335007399E-2</v>
      </c>
      <c r="K508" s="17">
        <v>3.46446987013573E-2</v>
      </c>
      <c r="L508" s="17">
        <v>2.5189977197368499E-2</v>
      </c>
      <c r="M508" s="17"/>
      <c r="N508" s="17">
        <v>1.1430792403929101E-2</v>
      </c>
      <c r="O508" s="17">
        <v>2.5909724219311099E-2</v>
      </c>
      <c r="P508" s="17">
        <v>2.2872864172184999E-2</v>
      </c>
      <c r="Q508" s="17">
        <v>4.88446119884983E-2</v>
      </c>
      <c r="R508" s="17"/>
      <c r="S508" s="17">
        <v>2.7518013308398301E-2</v>
      </c>
      <c r="T508" s="17">
        <v>2.84372053986322E-2</v>
      </c>
      <c r="U508" s="17">
        <v>2.2922253908097798E-2</v>
      </c>
      <c r="V508" s="17">
        <v>2.1321344606357401E-2</v>
      </c>
      <c r="W508" s="17">
        <v>4.0379963797745E-2</v>
      </c>
      <c r="X508" s="17">
        <v>4.4402152542435201E-2</v>
      </c>
      <c r="Y508" s="17">
        <v>2.78071104925855E-2</v>
      </c>
      <c r="Z508" s="17">
        <v>0</v>
      </c>
      <c r="AA508" s="17">
        <v>2.5085794698635099E-2</v>
      </c>
      <c r="AB508" s="17">
        <v>2.4112183365222899E-2</v>
      </c>
      <c r="AC508" s="17">
        <v>3.1715708175342298E-2</v>
      </c>
      <c r="AD508" s="17">
        <v>0</v>
      </c>
      <c r="AE508" s="17"/>
      <c r="AF508" s="17">
        <v>1.8144657391136899E-2</v>
      </c>
      <c r="AG508" s="17">
        <v>2.8146948602123498E-2</v>
      </c>
      <c r="AH508" s="17">
        <v>3.4240585277433302E-2</v>
      </c>
      <c r="AI508" s="17">
        <v>2.3369205218240399E-2</v>
      </c>
      <c r="AJ508" s="17">
        <v>4.4861596784412101E-2</v>
      </c>
      <c r="AK508" s="17">
        <v>1.74264977742245E-2</v>
      </c>
      <c r="AL508" s="17"/>
      <c r="AM508" s="17">
        <v>3.5187713963408501E-2</v>
      </c>
      <c r="AN508" s="17">
        <v>4.59027970165862E-2</v>
      </c>
      <c r="AO508" s="17">
        <v>1.68307194499486E-2</v>
      </c>
      <c r="AP508" s="17">
        <v>4.1671594800456397E-3</v>
      </c>
      <c r="AQ508" s="17">
        <v>1.9512277834682699E-2</v>
      </c>
      <c r="AR508" s="17"/>
      <c r="AS508" s="17">
        <v>2.2935837140388299E-2</v>
      </c>
      <c r="AT508" s="17">
        <v>1.6959511719085399E-2</v>
      </c>
      <c r="AU508" s="17"/>
      <c r="AV508" s="17">
        <v>2.81021971083227E-2</v>
      </c>
      <c r="AW508" s="17">
        <v>2.3483148097710599E-2</v>
      </c>
      <c r="AX508" s="17"/>
      <c r="AY508" s="17">
        <v>3.6964606651735801E-2</v>
      </c>
      <c r="AZ508" s="17">
        <v>2.4786223346618001E-2</v>
      </c>
      <c r="BA508" s="17">
        <v>1.4354380524396399E-2</v>
      </c>
      <c r="BB508" s="17"/>
      <c r="BC508" s="17">
        <v>3.4177664180970603E-2</v>
      </c>
      <c r="BD508" s="17">
        <v>1.71879542923957E-2</v>
      </c>
      <c r="BE508" s="17">
        <v>1.39211528669657E-2</v>
      </c>
      <c r="BF508" s="17"/>
      <c r="BG508" s="17">
        <v>2.9895794651122298E-2</v>
      </c>
      <c r="BH508" s="17">
        <v>2.0850387582939601E-2</v>
      </c>
      <c r="BI508" s="17"/>
      <c r="BJ508" s="17">
        <v>1.6759901440339901E-2</v>
      </c>
      <c r="BK508" s="17">
        <v>2.8169479439716299E-2</v>
      </c>
      <c r="BL508" s="17"/>
      <c r="BM508" s="17">
        <v>1.99282876051231E-2</v>
      </c>
      <c r="BN508" s="17">
        <v>2.10596703666148E-2</v>
      </c>
      <c r="BO508" s="17">
        <v>1.8977983800421299E-2</v>
      </c>
      <c r="BP508" s="17">
        <v>7.9253853515247205E-2</v>
      </c>
      <c r="BQ508" s="17">
        <v>3.00594710714168E-2</v>
      </c>
      <c r="BR508" s="17">
        <v>2.61535976043645E-2</v>
      </c>
      <c r="BS508" s="17">
        <v>5.5104874470714597E-2</v>
      </c>
      <c r="BT508" s="17"/>
      <c r="BU508" s="17">
        <v>2.0558019587157101E-2</v>
      </c>
      <c r="BV508" s="17">
        <v>6.2793769513126499E-3</v>
      </c>
      <c r="BW508" s="17"/>
      <c r="BX508" s="17">
        <v>4.6356175053424098E-2</v>
      </c>
      <c r="BY508" s="17">
        <v>1.40346326756874E-2</v>
      </c>
      <c r="BZ508" s="17">
        <v>2.18944157057651E-2</v>
      </c>
      <c r="CA508" s="17">
        <v>1.3800710232547799E-2</v>
      </c>
    </row>
    <row r="509" spans="2:79" x14ac:dyDescent="0.3">
      <c r="B509" t="s">
        <v>297</v>
      </c>
      <c r="C509" s="17">
        <v>0.780217113305535</v>
      </c>
      <c r="D509" s="17">
        <v>0.74819629254386999</v>
      </c>
      <c r="E509" s="17">
        <v>0.81131895047244196</v>
      </c>
      <c r="F509" s="17"/>
      <c r="G509" s="17">
        <v>0.69845784095153196</v>
      </c>
      <c r="H509" s="17">
        <v>0.83618566109581804</v>
      </c>
      <c r="I509" s="17">
        <v>0.80213700945233501</v>
      </c>
      <c r="J509" s="17">
        <v>0.76965708384248099</v>
      </c>
      <c r="K509" s="17">
        <v>0.73912385352202004</v>
      </c>
      <c r="L509" s="17">
        <v>0.807456145084119</v>
      </c>
      <c r="M509" s="17"/>
      <c r="N509" s="17">
        <v>0.86648803707521804</v>
      </c>
      <c r="O509" s="17">
        <v>0.780754120967877</v>
      </c>
      <c r="P509" s="17">
        <v>0.74270051077253696</v>
      </c>
      <c r="Q509" s="17">
        <v>0.71680865532508597</v>
      </c>
      <c r="R509" s="17"/>
      <c r="S509" s="17">
        <v>0.76391710201936802</v>
      </c>
      <c r="T509" s="17">
        <v>0.78949383608982804</v>
      </c>
      <c r="U509" s="17">
        <v>0.75171831841710701</v>
      </c>
      <c r="V509" s="17">
        <v>0.75214926366173196</v>
      </c>
      <c r="W509" s="17">
        <v>0.77251189546558396</v>
      </c>
      <c r="X509" s="17">
        <v>0.78386382569399804</v>
      </c>
      <c r="Y509" s="17">
        <v>0.74802989593921698</v>
      </c>
      <c r="Z509" s="17">
        <v>0.86264868391859995</v>
      </c>
      <c r="AA509" s="17">
        <v>0.81065998380654902</v>
      </c>
      <c r="AB509" s="17">
        <v>0.79458135351715597</v>
      </c>
      <c r="AC509" s="17">
        <v>0.76331380436274898</v>
      </c>
      <c r="AD509" s="17">
        <v>0.83389854923723805</v>
      </c>
      <c r="AE509" s="17"/>
      <c r="AF509" s="17">
        <v>0.81320545225289198</v>
      </c>
      <c r="AG509" s="17">
        <v>0.75866439846365497</v>
      </c>
      <c r="AH509" s="17">
        <v>0.76264980197007004</v>
      </c>
      <c r="AI509" s="17">
        <v>0.76043472746309604</v>
      </c>
      <c r="AJ509" s="17">
        <v>0.78952502495782595</v>
      </c>
      <c r="AK509" s="17">
        <v>0.83174832880876504</v>
      </c>
      <c r="AL509" s="17"/>
      <c r="AM509" s="17">
        <v>0.733059382084157</v>
      </c>
      <c r="AN509" s="17">
        <v>0.75145031450792299</v>
      </c>
      <c r="AO509" s="17">
        <v>0.841971140745986</v>
      </c>
      <c r="AP509" s="17">
        <v>0.85398217735589599</v>
      </c>
      <c r="AQ509" s="17">
        <v>0.78724891768982397</v>
      </c>
      <c r="AR509" s="17"/>
      <c r="AS509" s="17">
        <v>0.80391231585131795</v>
      </c>
      <c r="AT509" s="17">
        <v>0.79382139727799295</v>
      </c>
      <c r="AU509" s="17"/>
      <c r="AV509" s="17">
        <v>0.79892739727013595</v>
      </c>
      <c r="AW509" s="17">
        <v>0.77803281723208395</v>
      </c>
      <c r="AX509" s="17"/>
      <c r="AY509" s="17">
        <v>0.76591502128295297</v>
      </c>
      <c r="AZ509" s="17">
        <v>0.78519131552778898</v>
      </c>
      <c r="BA509" s="17">
        <v>0.78323361932819402</v>
      </c>
      <c r="BB509" s="17"/>
      <c r="BC509" s="17">
        <v>0.78365920601011096</v>
      </c>
      <c r="BD509" s="17">
        <v>0.77074992005590304</v>
      </c>
      <c r="BE509" s="17">
        <v>0.78245378242716401</v>
      </c>
      <c r="BF509" s="17"/>
      <c r="BG509" s="17">
        <v>0.78436465699659597</v>
      </c>
      <c r="BH509" s="17">
        <v>0.78853523650638202</v>
      </c>
      <c r="BI509" s="17"/>
      <c r="BJ509" s="17">
        <v>0.82829302528724802</v>
      </c>
      <c r="BK509" s="17">
        <v>0.77116150606315403</v>
      </c>
      <c r="BL509" s="17"/>
      <c r="BM509" s="17">
        <v>0.79166068090852504</v>
      </c>
      <c r="BN509" s="17">
        <v>0.76777950960375796</v>
      </c>
      <c r="BO509" s="17">
        <v>0.80149887753433402</v>
      </c>
      <c r="BP509" s="17">
        <v>0.68438009507780595</v>
      </c>
      <c r="BQ509" s="17">
        <v>0.71635028408151702</v>
      </c>
      <c r="BR509" s="17">
        <v>0.80730515165070804</v>
      </c>
      <c r="BS509" s="17">
        <v>0.74278702337982905</v>
      </c>
      <c r="BT509" s="17"/>
      <c r="BU509" s="17">
        <v>0.85540884988816601</v>
      </c>
      <c r="BV509" s="17">
        <v>0.85241452903647996</v>
      </c>
      <c r="BW509" s="17"/>
      <c r="BX509" s="17">
        <v>0.78022209546621202</v>
      </c>
      <c r="BY509" s="17">
        <v>0.78980185738767705</v>
      </c>
      <c r="BZ509" s="17">
        <v>0.83305493410717801</v>
      </c>
      <c r="CA509" s="17">
        <v>0.79144846304983896</v>
      </c>
    </row>
    <row r="510" spans="2:79" x14ac:dyDescent="0.3">
      <c r="B510" t="s">
        <v>298</v>
      </c>
      <c r="C510" s="17">
        <v>3.6469593504673603E-2</v>
      </c>
      <c r="D510" s="17">
        <v>4.3121902519077E-2</v>
      </c>
      <c r="E510" s="17">
        <v>3.01605246285142E-2</v>
      </c>
      <c r="F510" s="17"/>
      <c r="G510" s="17">
        <v>6.9282080846641295E-2</v>
      </c>
      <c r="H510" s="17">
        <v>3.2247253016160299E-2</v>
      </c>
      <c r="I510" s="17">
        <v>2.38727960871861E-2</v>
      </c>
      <c r="J510" s="17">
        <v>3.3416270403911402E-2</v>
      </c>
      <c r="K510" s="17">
        <v>4.0887203975471E-2</v>
      </c>
      <c r="L510" s="17">
        <v>2.7831148734328601E-2</v>
      </c>
      <c r="M510" s="17"/>
      <c r="N510" s="17">
        <v>1.82770158713376E-2</v>
      </c>
      <c r="O510" s="17">
        <v>3.42783023501253E-2</v>
      </c>
      <c r="P510" s="17">
        <v>5.0612338967040399E-2</v>
      </c>
      <c r="Q510" s="17">
        <v>4.6980592512018297E-2</v>
      </c>
      <c r="R510" s="17"/>
      <c r="S510" s="17">
        <v>2.9913506620374699E-2</v>
      </c>
      <c r="T510" s="17">
        <v>4.4072466347933797E-2</v>
      </c>
      <c r="U510" s="17">
        <v>3.9876746092571802E-2</v>
      </c>
      <c r="V510" s="17">
        <v>3.5486583165499103E-2</v>
      </c>
      <c r="W510" s="17">
        <v>3.93352339729491E-2</v>
      </c>
      <c r="X510" s="17">
        <v>2.6909456016475E-2</v>
      </c>
      <c r="Y510" s="17">
        <v>6.9999988893139603E-2</v>
      </c>
      <c r="Z510" s="17">
        <v>2.07697536689379E-2</v>
      </c>
      <c r="AA510" s="17">
        <v>2.0872894608936699E-2</v>
      </c>
      <c r="AB510" s="17">
        <v>2.98926412711512E-2</v>
      </c>
      <c r="AC510" s="17">
        <v>2.0688150605941601E-2</v>
      </c>
      <c r="AD510" s="17">
        <v>8.4843575011368105E-2</v>
      </c>
      <c r="AE510" s="17"/>
      <c r="AF510" s="17">
        <v>3.08170250762306E-2</v>
      </c>
      <c r="AG510" s="17">
        <v>3.6267949569090401E-2</v>
      </c>
      <c r="AH510" s="17">
        <v>3.6861330955509503E-2</v>
      </c>
      <c r="AI510" s="17">
        <v>4.01492210773466E-2</v>
      </c>
      <c r="AJ510" s="17">
        <v>3.89007572674284E-2</v>
      </c>
      <c r="AK510" s="17">
        <v>4.5233445111802502E-2</v>
      </c>
      <c r="AL510" s="17"/>
      <c r="AM510" s="17">
        <v>4.3180250779903701E-2</v>
      </c>
      <c r="AN510" s="17">
        <v>3.04686892026606E-2</v>
      </c>
      <c r="AO510" s="17">
        <v>2.2123722733095499E-2</v>
      </c>
      <c r="AP510" s="17">
        <v>2.4203261698810201E-2</v>
      </c>
      <c r="AQ510" s="17">
        <v>8.3373297455139606E-2</v>
      </c>
      <c r="AR510" s="17"/>
      <c r="AS510" s="17">
        <v>3.05470497466271E-2</v>
      </c>
      <c r="AT510" s="17">
        <v>4.7216819602182401E-2</v>
      </c>
      <c r="AU510" s="17"/>
      <c r="AV510" s="17">
        <v>2.9502123261897599E-2</v>
      </c>
      <c r="AW510" s="17">
        <v>4.6016713854098001E-2</v>
      </c>
      <c r="AX510" s="17"/>
      <c r="AY510" s="17">
        <v>4.6177136956839102E-2</v>
      </c>
      <c r="AZ510" s="17">
        <v>3.0798069528859402E-2</v>
      </c>
      <c r="BA510" s="17">
        <v>4.9428181500948298E-2</v>
      </c>
      <c r="BB510" s="17"/>
      <c r="BC510" s="17">
        <v>3.0273469670257399E-2</v>
      </c>
      <c r="BD510" s="17">
        <v>3.8842857590077003E-2</v>
      </c>
      <c r="BE510" s="17">
        <v>5.1712230703914099E-2</v>
      </c>
      <c r="BF510" s="17"/>
      <c r="BG510" s="17">
        <v>3.4721001986124198E-2</v>
      </c>
      <c r="BH510" s="17">
        <v>3.62034616726431E-2</v>
      </c>
      <c r="BI510" s="17"/>
      <c r="BJ510" s="17">
        <v>4.1050177009886599E-2</v>
      </c>
      <c r="BK510" s="17">
        <v>3.4031574680210799E-2</v>
      </c>
      <c r="BL510" s="17"/>
      <c r="BM510" s="17">
        <v>3.7556526777667798E-2</v>
      </c>
      <c r="BN510" s="17">
        <v>2.0757978610329499E-2</v>
      </c>
      <c r="BO510" s="17">
        <v>3.7710920899398898E-2</v>
      </c>
      <c r="BP510" s="17">
        <v>6.2503715565488394E-2</v>
      </c>
      <c r="BQ510" s="17">
        <v>7.6705505472321203E-2</v>
      </c>
      <c r="BR510" s="17">
        <v>2.85764340875518E-2</v>
      </c>
      <c r="BS510" s="17">
        <v>4.2949969593556202E-2</v>
      </c>
      <c r="BT510" s="17"/>
      <c r="BU510" s="17">
        <v>3.9451366177256503E-2</v>
      </c>
      <c r="BV510" s="17">
        <v>2.78938291409856E-2</v>
      </c>
      <c r="BW510" s="17"/>
      <c r="BX510" s="17">
        <v>3.8521276993579101E-2</v>
      </c>
      <c r="BY510" s="17">
        <v>3.9927293773232897E-2</v>
      </c>
      <c r="BZ510" s="17">
        <v>2.3094791782637899E-2</v>
      </c>
      <c r="CA510" s="17">
        <v>3.4885945132317103E-2</v>
      </c>
    </row>
    <row r="511" spans="2:79" hidden="1" x14ac:dyDescent="0.3">
      <c r="B511" t="s">
        <v>299</v>
      </c>
      <c r="C511" s="17">
        <v>0.74374751980086196</v>
      </c>
      <c r="D511" s="17">
        <v>0.705074390024793</v>
      </c>
      <c r="E511" s="17">
        <v>0.78115842584392803</v>
      </c>
      <c r="F511" s="17"/>
      <c r="G511" s="17">
        <v>0.62917576010489096</v>
      </c>
      <c r="H511" s="17">
        <v>0.803938408079657</v>
      </c>
      <c r="I511" s="17">
        <v>0.77826421336514895</v>
      </c>
      <c r="J511" s="17">
        <v>0.73624081343856995</v>
      </c>
      <c r="K511" s="17">
        <v>0.69823664954654896</v>
      </c>
      <c r="L511" s="17">
        <v>0.77962499634978999</v>
      </c>
      <c r="M511" s="17"/>
      <c r="N511" s="17">
        <v>0.84821102120388003</v>
      </c>
      <c r="O511" s="17">
        <v>0.74647581861775203</v>
      </c>
      <c r="P511" s="17">
        <v>0.69208817180549698</v>
      </c>
      <c r="Q511" s="17">
        <v>0.66982806281306695</v>
      </c>
      <c r="R511" s="17"/>
      <c r="S511" s="17">
        <v>0.73400359539899396</v>
      </c>
      <c r="T511" s="17">
        <v>0.74542136974189399</v>
      </c>
      <c r="U511" s="17">
        <v>0.71184157232453504</v>
      </c>
      <c r="V511" s="17">
        <v>0.71666268049623305</v>
      </c>
      <c r="W511" s="17">
        <v>0.73317666149263505</v>
      </c>
      <c r="X511" s="17">
        <v>0.75695436967752305</v>
      </c>
      <c r="Y511" s="17">
        <v>0.67802990704607702</v>
      </c>
      <c r="Z511" s="17">
        <v>0.84187893024966198</v>
      </c>
      <c r="AA511" s="17">
        <v>0.78978708919761198</v>
      </c>
      <c r="AB511" s="17">
        <v>0.76468871224600499</v>
      </c>
      <c r="AC511" s="17">
        <v>0.742625653756807</v>
      </c>
      <c r="AD511" s="17">
        <v>0.74905497422586997</v>
      </c>
      <c r="AE511" s="17"/>
      <c r="AF511" s="17">
        <v>0.78238842717666202</v>
      </c>
      <c r="AG511" s="17">
        <v>0.722396448894565</v>
      </c>
      <c r="AH511" s="17">
        <v>0.72578847101456101</v>
      </c>
      <c r="AI511" s="17">
        <v>0.72028550638574995</v>
      </c>
      <c r="AJ511" s="17">
        <v>0.75062426769039703</v>
      </c>
      <c r="AK511" s="17">
        <v>0.78651488369696199</v>
      </c>
      <c r="AL511" s="17"/>
      <c r="AM511" s="17">
        <v>0.68987913130425405</v>
      </c>
      <c r="AN511" s="17">
        <v>0.720981625305262</v>
      </c>
      <c r="AO511" s="17">
        <v>0.81984741801288996</v>
      </c>
      <c r="AP511" s="17">
        <v>0.82977891565708595</v>
      </c>
      <c r="AQ511" s="17">
        <v>0.70387562023468497</v>
      </c>
      <c r="AR511" s="17"/>
      <c r="AS511" s="17">
        <v>0.77336526610469103</v>
      </c>
      <c r="AT511" s="17">
        <v>0.74660457767581001</v>
      </c>
      <c r="AU511" s="17"/>
      <c r="AV511" s="17">
        <v>0.76942527400823901</v>
      </c>
      <c r="AW511" s="17">
        <v>0.73201610337798595</v>
      </c>
      <c r="AX511" s="17"/>
      <c r="AY511" s="17">
        <v>0.71973788432611396</v>
      </c>
      <c r="AZ511" s="17">
        <v>0.75439324599892899</v>
      </c>
      <c r="BA511" s="17">
        <v>0.73380543782724506</v>
      </c>
      <c r="BB511" s="17"/>
      <c r="BC511" s="17">
        <v>0.75338573633985295</v>
      </c>
      <c r="BD511" s="17">
        <v>0.73190706246582604</v>
      </c>
      <c r="BE511" s="17">
        <v>0.73074155172324995</v>
      </c>
      <c r="BF511" s="17"/>
      <c r="BG511" s="17">
        <v>0.74964365501047103</v>
      </c>
      <c r="BH511" s="17">
        <v>0.75233177483373903</v>
      </c>
      <c r="BI511" s="17"/>
      <c r="BJ511" s="17">
        <v>0.78724284827736202</v>
      </c>
      <c r="BK511" s="17">
        <v>0.73712993138294303</v>
      </c>
      <c r="BL511" s="17"/>
      <c r="BM511" s="17">
        <v>0.75410415413085696</v>
      </c>
      <c r="BN511" s="17">
        <v>0.74702153099342805</v>
      </c>
      <c r="BO511" s="17">
        <v>0.76378795663493504</v>
      </c>
      <c r="BP511" s="17">
        <v>0.621876379512317</v>
      </c>
      <c r="BQ511" s="17">
        <v>0.639644778609196</v>
      </c>
      <c r="BR511" s="17">
        <v>0.77872871756315598</v>
      </c>
      <c r="BS511" s="17">
        <v>0.69983705378627303</v>
      </c>
      <c r="BT511" s="17"/>
      <c r="BU511" s="17">
        <v>0.81595748371090904</v>
      </c>
      <c r="BV511" s="17">
        <v>0.82452069989549404</v>
      </c>
      <c r="BW511" s="17"/>
      <c r="BX511" s="17">
        <v>0.74170081847263303</v>
      </c>
      <c r="BY511" s="17">
        <v>0.74987456361444405</v>
      </c>
      <c r="BZ511" s="17">
        <v>0.80996014232453994</v>
      </c>
      <c r="CA511" s="17">
        <v>0.75656251791752205</v>
      </c>
    </row>
    <row r="512" spans="2:79" x14ac:dyDescent="0.3">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c r="BV512" s="17"/>
      <c r="BW512" s="17"/>
      <c r="BX512" s="17"/>
      <c r="BY512" s="17"/>
      <c r="BZ512" s="17"/>
      <c r="CA512" s="17"/>
    </row>
    <row r="513" spans="2:79" x14ac:dyDescent="0.3">
      <c r="B513" s="6" t="s">
        <v>307</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c r="BV513" s="17"/>
      <c r="BW513" s="17"/>
      <c r="BX513" s="17"/>
      <c r="BY513" s="17"/>
      <c r="BZ513" s="17"/>
      <c r="CA513" s="17"/>
    </row>
    <row r="514" spans="2:79" x14ac:dyDescent="0.3">
      <c r="B514" s="24" t="s">
        <v>98</v>
      </c>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c r="BV514" s="17"/>
      <c r="BW514" s="17"/>
      <c r="BX514" s="17"/>
      <c r="BY514" s="17"/>
      <c r="BZ514" s="17"/>
      <c r="CA514" s="17"/>
    </row>
    <row r="515" spans="2:79" x14ac:dyDescent="0.3">
      <c r="B515" t="s">
        <v>292</v>
      </c>
      <c r="C515" s="17">
        <v>0.31205184423608701</v>
      </c>
      <c r="D515" s="17">
        <v>0.28554076193375999</v>
      </c>
      <c r="E515" s="17">
        <v>0.33637153686306698</v>
      </c>
      <c r="F515" s="17"/>
      <c r="G515" s="17">
        <v>0.291990442621191</v>
      </c>
      <c r="H515" s="17">
        <v>0.36657386526407898</v>
      </c>
      <c r="I515" s="17">
        <v>0.36242353796412702</v>
      </c>
      <c r="J515" s="17">
        <v>0.31444979065561002</v>
      </c>
      <c r="K515" s="17">
        <v>0.31431654496084599</v>
      </c>
      <c r="L515" s="17">
        <v>0.23685949510378601</v>
      </c>
      <c r="M515" s="17"/>
      <c r="N515" s="17">
        <v>0.37643218533301098</v>
      </c>
      <c r="O515" s="17">
        <v>0.309661428328805</v>
      </c>
      <c r="P515" s="17">
        <v>0.30610532338992702</v>
      </c>
      <c r="Q515" s="17">
        <v>0.25152420826932997</v>
      </c>
      <c r="R515" s="17"/>
      <c r="S515" s="17">
        <v>0.38458504341220401</v>
      </c>
      <c r="T515" s="17">
        <v>0.32499028736616598</v>
      </c>
      <c r="U515" s="17">
        <v>0.28118142033189197</v>
      </c>
      <c r="V515" s="17">
        <v>0.265600207375222</v>
      </c>
      <c r="W515" s="17">
        <v>0.27325703264255902</v>
      </c>
      <c r="X515" s="17">
        <v>0.262836698753666</v>
      </c>
      <c r="Y515" s="17">
        <v>0.25325857544017399</v>
      </c>
      <c r="Z515" s="17">
        <v>0.321232278952996</v>
      </c>
      <c r="AA515" s="17">
        <v>0.34516566538557297</v>
      </c>
      <c r="AB515" s="17">
        <v>0.30504207697506203</v>
      </c>
      <c r="AC515" s="17">
        <v>0.358707622395042</v>
      </c>
      <c r="AD515" s="17">
        <v>0.34484906712664998</v>
      </c>
      <c r="AE515" s="17"/>
      <c r="AF515" s="17">
        <v>0.38829794293192799</v>
      </c>
      <c r="AG515" s="17">
        <v>0.27414247073525699</v>
      </c>
      <c r="AH515" s="17">
        <v>0.33822405175248199</v>
      </c>
      <c r="AI515" s="17">
        <v>0.239075176084591</v>
      </c>
      <c r="AJ515" s="17">
        <v>0.30390156099390098</v>
      </c>
      <c r="AK515" s="17">
        <v>0.35944211303451701</v>
      </c>
      <c r="AL515" s="17"/>
      <c r="AM515" s="17">
        <v>0.26151788694095601</v>
      </c>
      <c r="AN515" s="17">
        <v>0.27054670872117798</v>
      </c>
      <c r="AO515" s="17">
        <v>0.37743188276503697</v>
      </c>
      <c r="AP515" s="17">
        <v>0.40637538888785502</v>
      </c>
      <c r="AQ515" s="17">
        <v>0.47883390589483699</v>
      </c>
      <c r="AR515" s="17"/>
      <c r="AS515" s="17">
        <v>0.31292720936865398</v>
      </c>
      <c r="AT515" s="17">
        <v>0.36377780271843402</v>
      </c>
      <c r="AU515" s="17"/>
      <c r="AV515" s="17">
        <v>0.31537818607282497</v>
      </c>
      <c r="AW515" s="17">
        <v>0.34707039412167401</v>
      </c>
      <c r="AX515" s="17"/>
      <c r="AY515" s="17">
        <v>0.33651117913752598</v>
      </c>
      <c r="AZ515" s="17">
        <v>0.30385477266592498</v>
      </c>
      <c r="BA515" s="17">
        <v>0.27253000478501199</v>
      </c>
      <c r="BB515" s="17"/>
      <c r="BC515" s="17">
        <v>0.29876298136083101</v>
      </c>
      <c r="BD515" s="17">
        <v>0.30754572453476497</v>
      </c>
      <c r="BE515" s="17">
        <v>0.34569742995998098</v>
      </c>
      <c r="BF515" s="17"/>
      <c r="BG515" s="17">
        <v>0.359383814599331</v>
      </c>
      <c r="BH515" s="17">
        <v>0.29654790064187198</v>
      </c>
      <c r="BI515" s="17"/>
      <c r="BJ515" s="17">
        <v>0.36148853996297498</v>
      </c>
      <c r="BK515" s="17">
        <v>0.29984005758388699</v>
      </c>
      <c r="BL515" s="17"/>
      <c r="BM515" s="17">
        <v>0.33990755901668102</v>
      </c>
      <c r="BN515" s="17">
        <v>0.33622281424148998</v>
      </c>
      <c r="BO515" s="17">
        <v>0.3937503309332</v>
      </c>
      <c r="BP515" s="17">
        <v>0.36731595035803499</v>
      </c>
      <c r="BQ515" s="17">
        <v>0.17125731115763801</v>
      </c>
      <c r="BR515" s="17">
        <v>0.23170929958565301</v>
      </c>
      <c r="BS515" s="17">
        <v>0.32334426668829103</v>
      </c>
      <c r="BT515" s="17"/>
      <c r="BU515" s="17">
        <v>0.29666548380333302</v>
      </c>
      <c r="BV515" s="17">
        <v>0.36600712335137597</v>
      </c>
      <c r="BW515" s="17"/>
      <c r="BX515" s="17">
        <v>0.34582967950391302</v>
      </c>
      <c r="BY515" s="17">
        <v>0.29565012286968301</v>
      </c>
      <c r="BZ515" s="17">
        <v>0.36133834723186598</v>
      </c>
      <c r="CA515" s="17">
        <v>0.29839126996635001</v>
      </c>
    </row>
    <row r="516" spans="2:79" x14ac:dyDescent="0.3">
      <c r="B516" t="s">
        <v>293</v>
      </c>
      <c r="C516" s="17">
        <v>0.46971098872338701</v>
      </c>
      <c r="D516" s="17">
        <v>0.464012077582375</v>
      </c>
      <c r="E516" s="17">
        <v>0.47668526447854398</v>
      </c>
      <c r="F516" s="17"/>
      <c r="G516" s="17">
        <v>0.43108655272712398</v>
      </c>
      <c r="H516" s="17">
        <v>0.41790876944229799</v>
      </c>
      <c r="I516" s="17">
        <v>0.44129813907336501</v>
      </c>
      <c r="J516" s="17">
        <v>0.47343324154159799</v>
      </c>
      <c r="K516" s="17">
        <v>0.45114949231395002</v>
      </c>
      <c r="L516" s="17">
        <v>0.56983330610639205</v>
      </c>
      <c r="M516" s="17"/>
      <c r="N516" s="17">
        <v>0.48813307228706698</v>
      </c>
      <c r="O516" s="17">
        <v>0.47492959601207801</v>
      </c>
      <c r="P516" s="17">
        <v>0.434097258380996</v>
      </c>
      <c r="Q516" s="17">
        <v>0.47508906262481299</v>
      </c>
      <c r="R516" s="17"/>
      <c r="S516" s="17">
        <v>0.36997802124048501</v>
      </c>
      <c r="T516" s="17">
        <v>0.47564095961318997</v>
      </c>
      <c r="U516" s="17">
        <v>0.52759373985542402</v>
      </c>
      <c r="V516" s="17">
        <v>0.50146102094441403</v>
      </c>
      <c r="W516" s="17">
        <v>0.461062908830843</v>
      </c>
      <c r="X516" s="17">
        <v>0.541037212816595</v>
      </c>
      <c r="Y516" s="17">
        <v>0.50260684657513199</v>
      </c>
      <c r="Z516" s="17">
        <v>0.53087025827388701</v>
      </c>
      <c r="AA516" s="17">
        <v>0.43470402470903702</v>
      </c>
      <c r="AB516" s="17">
        <v>0.45113647281347602</v>
      </c>
      <c r="AC516" s="17">
        <v>0.427917014095202</v>
      </c>
      <c r="AD516" s="17">
        <v>0.55056045079148497</v>
      </c>
      <c r="AE516" s="17"/>
      <c r="AF516" s="17">
        <v>0.41004713867200399</v>
      </c>
      <c r="AG516" s="17">
        <v>0.51673302441644697</v>
      </c>
      <c r="AH516" s="17">
        <v>0.41979744581785899</v>
      </c>
      <c r="AI516" s="17">
        <v>0.52733526757874405</v>
      </c>
      <c r="AJ516" s="17">
        <v>0.47141800554920299</v>
      </c>
      <c r="AK516" s="17">
        <v>0.42368154602138902</v>
      </c>
      <c r="AL516" s="17"/>
      <c r="AM516" s="17">
        <v>0.49519776131828003</v>
      </c>
      <c r="AN516" s="17">
        <v>0.48629348725527299</v>
      </c>
      <c r="AO516" s="17">
        <v>0.454850992562223</v>
      </c>
      <c r="AP516" s="17">
        <v>0.44005763453949798</v>
      </c>
      <c r="AQ516" s="17">
        <v>0.37167503584461797</v>
      </c>
      <c r="AR516" s="17"/>
      <c r="AS516" s="17">
        <v>0.48997394705783698</v>
      </c>
      <c r="AT516" s="17">
        <v>0.42742550311804201</v>
      </c>
      <c r="AU516" s="17"/>
      <c r="AV516" s="17">
        <v>0.483824709449451</v>
      </c>
      <c r="AW516" s="17">
        <v>0.42082647683746899</v>
      </c>
      <c r="AX516" s="17"/>
      <c r="AY516" s="17">
        <v>0.43069216814334099</v>
      </c>
      <c r="AZ516" s="17">
        <v>0.489139265201253</v>
      </c>
      <c r="BA516" s="17">
        <v>0.46655694302946898</v>
      </c>
      <c r="BB516" s="17"/>
      <c r="BC516" s="17">
        <v>0.48296041822484598</v>
      </c>
      <c r="BD516" s="17">
        <v>0.47179113208989198</v>
      </c>
      <c r="BE516" s="17">
        <v>0.43610169130375298</v>
      </c>
      <c r="BF516" s="17"/>
      <c r="BG516" s="17">
        <v>0.43930829469843802</v>
      </c>
      <c r="BH516" s="17">
        <v>0.48866170969313899</v>
      </c>
      <c r="BI516" s="17"/>
      <c r="BJ516" s="17">
        <v>0.44008337765587502</v>
      </c>
      <c r="BK516" s="17">
        <v>0.48382139809636399</v>
      </c>
      <c r="BL516" s="17"/>
      <c r="BM516" s="17">
        <v>0.44498318389767</v>
      </c>
      <c r="BN516" s="17">
        <v>0.46971633898260801</v>
      </c>
      <c r="BO516" s="17">
        <v>0.349789957087701</v>
      </c>
      <c r="BP516" s="17">
        <v>0.33755337877824698</v>
      </c>
      <c r="BQ516" s="17">
        <v>0.531250642740968</v>
      </c>
      <c r="BR516" s="17">
        <v>0.56867232155740499</v>
      </c>
      <c r="BS516" s="17">
        <v>0.45956117515468797</v>
      </c>
      <c r="BT516" s="17"/>
      <c r="BU516" s="17">
        <v>0.54114587499967304</v>
      </c>
      <c r="BV516" s="17">
        <v>0.465262897409079</v>
      </c>
      <c r="BW516" s="17"/>
      <c r="BX516" s="17">
        <v>0.46062244567458399</v>
      </c>
      <c r="BY516" s="17">
        <v>0.46073773698155202</v>
      </c>
      <c r="BZ516" s="17">
        <v>0.46531725667805601</v>
      </c>
      <c r="CA516" s="17">
        <v>0.49412331270174997</v>
      </c>
    </row>
    <row r="517" spans="2:79" x14ac:dyDescent="0.3">
      <c r="B517" t="s">
        <v>294</v>
      </c>
      <c r="C517" s="17">
        <v>0.15033106897642201</v>
      </c>
      <c r="D517" s="17">
        <v>0.175548151098568</v>
      </c>
      <c r="E517" s="17">
        <v>0.12552358107325701</v>
      </c>
      <c r="F517" s="17"/>
      <c r="G517" s="17">
        <v>0.173472861383626</v>
      </c>
      <c r="H517" s="17">
        <v>0.129737324625539</v>
      </c>
      <c r="I517" s="17">
        <v>0.134599757364118</v>
      </c>
      <c r="J517" s="17">
        <v>0.15180310167343899</v>
      </c>
      <c r="K517" s="17">
        <v>0.17928536127969599</v>
      </c>
      <c r="L517" s="17">
        <v>0.14380394629070201</v>
      </c>
      <c r="M517" s="17"/>
      <c r="N517" s="17">
        <v>0.103950304264755</v>
      </c>
      <c r="O517" s="17">
        <v>0.150344136907091</v>
      </c>
      <c r="P517" s="17">
        <v>0.17858140357867</v>
      </c>
      <c r="Q517" s="17">
        <v>0.17298860641859101</v>
      </c>
      <c r="R517" s="17"/>
      <c r="S517" s="17">
        <v>0.17125217937877499</v>
      </c>
      <c r="T517" s="17">
        <v>0.14102052815914801</v>
      </c>
      <c r="U517" s="17">
        <v>0.128899298258395</v>
      </c>
      <c r="V517" s="17">
        <v>0.17143612932615801</v>
      </c>
      <c r="W517" s="17">
        <v>0.159378205583147</v>
      </c>
      <c r="X517" s="17">
        <v>0.13155552279493701</v>
      </c>
      <c r="Y517" s="17">
        <v>0.15347323220747799</v>
      </c>
      <c r="Z517" s="17">
        <v>9.3994437055660102E-2</v>
      </c>
      <c r="AA517" s="17">
        <v>0.14294095090735001</v>
      </c>
      <c r="AB517" s="17">
        <v>0.19525559209467699</v>
      </c>
      <c r="AC517" s="17">
        <v>0.161572716983234</v>
      </c>
      <c r="AD517" s="17">
        <v>6.1519111577420203E-2</v>
      </c>
      <c r="AE517" s="17"/>
      <c r="AF517" s="17">
        <v>0.13223496669922499</v>
      </c>
      <c r="AG517" s="17">
        <v>0.14648456892432901</v>
      </c>
      <c r="AH517" s="17">
        <v>0.154247248291631</v>
      </c>
      <c r="AI517" s="17">
        <v>0.17608615078763501</v>
      </c>
      <c r="AJ517" s="17">
        <v>0.154899919858309</v>
      </c>
      <c r="AK517" s="17">
        <v>0.14722369574383801</v>
      </c>
      <c r="AL517" s="17"/>
      <c r="AM517" s="17">
        <v>0.175852453547371</v>
      </c>
      <c r="AN517" s="17">
        <v>0.170971538048731</v>
      </c>
      <c r="AO517" s="17">
        <v>0.115771228592585</v>
      </c>
      <c r="AP517" s="17">
        <v>9.9645393702004106E-2</v>
      </c>
      <c r="AQ517" s="17">
        <v>6.9045485655239699E-2</v>
      </c>
      <c r="AR517" s="17"/>
      <c r="AS517" s="17">
        <v>0.14174993218301499</v>
      </c>
      <c r="AT517" s="17">
        <v>0.116963901338818</v>
      </c>
      <c r="AU517" s="17"/>
      <c r="AV517" s="17">
        <v>0.14568920389503601</v>
      </c>
      <c r="AW517" s="17">
        <v>0.13733940455851301</v>
      </c>
      <c r="AX517" s="17"/>
      <c r="AY517" s="17">
        <v>0.13596316980324699</v>
      </c>
      <c r="AZ517" s="17">
        <v>0.150756329601027</v>
      </c>
      <c r="BA517" s="17">
        <v>0.19255334992349399</v>
      </c>
      <c r="BB517" s="17"/>
      <c r="BC517" s="17">
        <v>0.14781696176136999</v>
      </c>
      <c r="BD517" s="17">
        <v>0.164265509280968</v>
      </c>
      <c r="BE517" s="17">
        <v>0.14312014859377301</v>
      </c>
      <c r="BF517" s="17"/>
      <c r="BG517" s="17">
        <v>0.14224489008288299</v>
      </c>
      <c r="BH517" s="17">
        <v>0.14933274673250899</v>
      </c>
      <c r="BI517" s="17"/>
      <c r="BJ517" s="17">
        <v>0.134922164673239</v>
      </c>
      <c r="BK517" s="17">
        <v>0.153923484618013</v>
      </c>
      <c r="BL517" s="17"/>
      <c r="BM517" s="17">
        <v>0.140810154158546</v>
      </c>
      <c r="BN517" s="17">
        <v>0.14135488226613499</v>
      </c>
      <c r="BO517" s="17">
        <v>0.181729765841076</v>
      </c>
      <c r="BP517" s="17">
        <v>0.20461591844326099</v>
      </c>
      <c r="BQ517" s="17">
        <v>0.173266653237303</v>
      </c>
      <c r="BR517" s="17">
        <v>0.15185526814064501</v>
      </c>
      <c r="BS517" s="17">
        <v>0.15321200985203401</v>
      </c>
      <c r="BT517" s="17"/>
      <c r="BU517" s="17">
        <v>8.0814200650066906E-2</v>
      </c>
      <c r="BV517" s="17">
        <v>8.1370473285429804E-2</v>
      </c>
      <c r="BW517" s="17"/>
      <c r="BX517" s="17">
        <v>0.11986244149428001</v>
      </c>
      <c r="BY517" s="17">
        <v>0.16882549583430101</v>
      </c>
      <c r="BZ517" s="17">
        <v>0.111733813635792</v>
      </c>
      <c r="CA517" s="17">
        <v>0.136707626670207</v>
      </c>
    </row>
    <row r="518" spans="2:79" x14ac:dyDescent="0.3">
      <c r="B518" t="s">
        <v>295</v>
      </c>
      <c r="C518" s="17">
        <v>3.3366098671909199E-2</v>
      </c>
      <c r="D518" s="17">
        <v>4.2209805438328502E-2</v>
      </c>
      <c r="E518" s="17">
        <v>2.4904255407697799E-2</v>
      </c>
      <c r="F518" s="17"/>
      <c r="G518" s="17">
        <v>5.4919297397539903E-2</v>
      </c>
      <c r="H518" s="17">
        <v>3.5783381070114098E-2</v>
      </c>
      <c r="I518" s="17">
        <v>2.59371686633873E-2</v>
      </c>
      <c r="J518" s="17">
        <v>4.6268114556672998E-2</v>
      </c>
      <c r="K518" s="17">
        <v>1.8816774390194899E-2</v>
      </c>
      <c r="L518" s="17">
        <v>2.2454743828084201E-2</v>
      </c>
      <c r="M518" s="17"/>
      <c r="N518" s="17">
        <v>1.4127056966103601E-2</v>
      </c>
      <c r="O518" s="17">
        <v>4.0170397388682701E-2</v>
      </c>
      <c r="P518" s="17">
        <v>4.7956745882324799E-2</v>
      </c>
      <c r="Q518" s="17">
        <v>3.5170194266013602E-2</v>
      </c>
      <c r="R518" s="17"/>
      <c r="S518" s="17">
        <v>4.3529144578451098E-2</v>
      </c>
      <c r="T518" s="17">
        <v>2.39103980518366E-2</v>
      </c>
      <c r="U518" s="17">
        <v>2.27260516520599E-2</v>
      </c>
      <c r="V518" s="17">
        <v>3.0261473578253699E-2</v>
      </c>
      <c r="W518" s="17">
        <v>5.6870950132748697E-2</v>
      </c>
      <c r="X518" s="17">
        <v>1.5129497891749499E-2</v>
      </c>
      <c r="Y518" s="17">
        <v>5.6207093549006201E-2</v>
      </c>
      <c r="Z518" s="17">
        <v>5.3903025717457198E-2</v>
      </c>
      <c r="AA518" s="17">
        <v>3.0639766715570501E-2</v>
      </c>
      <c r="AB518" s="17">
        <v>3.5927764911167399E-2</v>
      </c>
      <c r="AC518" s="17">
        <v>2.0436811962627699E-2</v>
      </c>
      <c r="AD518" s="17">
        <v>0</v>
      </c>
      <c r="AE518" s="17"/>
      <c r="AF518" s="17">
        <v>2.92457127303456E-2</v>
      </c>
      <c r="AG518" s="17">
        <v>2.5394920782984099E-2</v>
      </c>
      <c r="AH518" s="17">
        <v>4.9905490498339901E-2</v>
      </c>
      <c r="AI518" s="17">
        <v>3.42455965020406E-2</v>
      </c>
      <c r="AJ518" s="17">
        <v>3.2889382973877002E-2</v>
      </c>
      <c r="AK518" s="17">
        <v>4.91251836180902E-2</v>
      </c>
      <c r="AL518" s="17"/>
      <c r="AM518" s="17">
        <v>3.3396995690553898E-2</v>
      </c>
      <c r="AN518" s="17">
        <v>2.7718895884428999E-2</v>
      </c>
      <c r="AO518" s="17">
        <v>2.7829249634949E-2</v>
      </c>
      <c r="AP518" s="17">
        <v>3.1862400810485102E-2</v>
      </c>
      <c r="AQ518" s="17">
        <v>6.0933294770622301E-2</v>
      </c>
      <c r="AR518" s="17"/>
      <c r="AS518" s="17">
        <v>3.1188485909050101E-2</v>
      </c>
      <c r="AT518" s="17">
        <v>3.86475091217236E-2</v>
      </c>
      <c r="AU518" s="17"/>
      <c r="AV518" s="17">
        <v>2.7587959221139699E-2</v>
      </c>
      <c r="AW518" s="17">
        <v>5.0347883198185402E-2</v>
      </c>
      <c r="AX518" s="17"/>
      <c r="AY518" s="17">
        <v>4.0522919594338999E-2</v>
      </c>
      <c r="AZ518" s="17">
        <v>3.1147794439029399E-2</v>
      </c>
      <c r="BA518" s="17">
        <v>3.0608720497054001E-2</v>
      </c>
      <c r="BB518" s="17"/>
      <c r="BC518" s="17">
        <v>3.2405367259149997E-2</v>
      </c>
      <c r="BD518" s="17">
        <v>2.5631398970795902E-2</v>
      </c>
      <c r="BE518" s="17">
        <v>4.4932186995710999E-2</v>
      </c>
      <c r="BF518" s="17"/>
      <c r="BG518" s="17">
        <v>2.25122728866433E-2</v>
      </c>
      <c r="BH518" s="17">
        <v>3.8306457891535098E-2</v>
      </c>
      <c r="BI518" s="17"/>
      <c r="BJ518" s="17">
        <v>3.7906000195208699E-2</v>
      </c>
      <c r="BK518" s="17">
        <v>2.9429963484718099E-2</v>
      </c>
      <c r="BL518" s="17"/>
      <c r="BM518" s="17">
        <v>4.7282752272995297E-2</v>
      </c>
      <c r="BN518" s="17">
        <v>2.2088865325075101E-2</v>
      </c>
      <c r="BO518" s="17">
        <v>3.58667100313807E-2</v>
      </c>
      <c r="BP518" s="17">
        <v>9.8011743714846496E-3</v>
      </c>
      <c r="BQ518" s="17">
        <v>4.5521546295031003E-2</v>
      </c>
      <c r="BR518" s="17">
        <v>2.2797809938004399E-2</v>
      </c>
      <c r="BS518" s="17">
        <v>6.78122175809979E-3</v>
      </c>
      <c r="BT518" s="17"/>
      <c r="BU518" s="17">
        <v>3.9139214273154602E-2</v>
      </c>
      <c r="BV518" s="17">
        <v>6.8990738243907307E-2</v>
      </c>
      <c r="BW518" s="17"/>
      <c r="BX518" s="17">
        <v>2.33082899959467E-2</v>
      </c>
      <c r="BY518" s="17">
        <v>4.8066888088706197E-2</v>
      </c>
      <c r="BZ518" s="17">
        <v>3.71094671093243E-2</v>
      </c>
      <c r="CA518" s="17">
        <v>4.6150845865975898E-2</v>
      </c>
    </row>
    <row r="519" spans="2:79" x14ac:dyDescent="0.3">
      <c r="B519" t="s">
        <v>296</v>
      </c>
      <c r="C519" s="17">
        <v>1.0165765479936299E-2</v>
      </c>
      <c r="D519" s="17">
        <v>1.27512934774365E-2</v>
      </c>
      <c r="E519" s="17">
        <v>7.6939019353776603E-3</v>
      </c>
      <c r="F519" s="17"/>
      <c r="G519" s="17">
        <v>9.0949551563246807E-3</v>
      </c>
      <c r="H519" s="17">
        <v>2.6226342285268801E-2</v>
      </c>
      <c r="I519" s="17">
        <v>1.0215826070809999E-2</v>
      </c>
      <c r="J519" s="17">
        <v>0</v>
      </c>
      <c r="K519" s="17">
        <v>9.7217162752330603E-3</v>
      </c>
      <c r="L519" s="17">
        <v>6.3342545806076402E-3</v>
      </c>
      <c r="M519" s="17"/>
      <c r="N519" s="17">
        <v>5.8879262700368296E-3</v>
      </c>
      <c r="O519" s="17">
        <v>8.8203738646145599E-3</v>
      </c>
      <c r="P519" s="17">
        <v>1.4126947569845999E-2</v>
      </c>
      <c r="Q519" s="17">
        <v>1.2986156986422101E-2</v>
      </c>
      <c r="R519" s="17"/>
      <c r="S519" s="17">
        <v>1.03528946916194E-2</v>
      </c>
      <c r="T519" s="17">
        <v>9.21558148563093E-3</v>
      </c>
      <c r="U519" s="17">
        <v>1.1815830408060101E-2</v>
      </c>
      <c r="V519" s="17">
        <v>1.4993669861364399E-2</v>
      </c>
      <c r="W519" s="17">
        <v>0</v>
      </c>
      <c r="X519" s="17">
        <v>1.6159248015567101E-2</v>
      </c>
      <c r="Y519" s="17">
        <v>1.20702853082638E-2</v>
      </c>
      <c r="Z519" s="17">
        <v>0</v>
      </c>
      <c r="AA519" s="17">
        <v>8.2363552034123901E-3</v>
      </c>
      <c r="AB519" s="17">
        <v>6.7948000458456998E-3</v>
      </c>
      <c r="AC519" s="17">
        <v>0</v>
      </c>
      <c r="AD519" s="17">
        <v>4.3071370504444602E-2</v>
      </c>
      <c r="AE519" s="17"/>
      <c r="AF519" s="17">
        <v>2.1989241911316799E-2</v>
      </c>
      <c r="AG519" s="17">
        <v>6.6869451866473596E-3</v>
      </c>
      <c r="AH519" s="17">
        <v>1.0298239848554699E-2</v>
      </c>
      <c r="AI519" s="17">
        <v>2.3669426113792401E-3</v>
      </c>
      <c r="AJ519" s="17">
        <v>4.7655291699937501E-3</v>
      </c>
      <c r="AK519" s="17">
        <v>1.12143074770327E-2</v>
      </c>
      <c r="AL519" s="17"/>
      <c r="AM519" s="17">
        <v>9.0283548127415708E-3</v>
      </c>
      <c r="AN519" s="17">
        <v>1.1989416023790399E-2</v>
      </c>
      <c r="AO519" s="17">
        <v>7.4582923345639703E-3</v>
      </c>
      <c r="AP519" s="17">
        <v>6.8390428364395496E-3</v>
      </c>
      <c r="AQ519" s="17">
        <v>0</v>
      </c>
      <c r="AR519" s="17"/>
      <c r="AS519" s="17">
        <v>8.3627977786953703E-3</v>
      </c>
      <c r="AT519" s="17">
        <v>2.0495064510052501E-2</v>
      </c>
      <c r="AU519" s="17"/>
      <c r="AV519" s="17">
        <v>8.7573675903450006E-3</v>
      </c>
      <c r="AW519" s="17">
        <v>1.34765429262237E-2</v>
      </c>
      <c r="AX519" s="17"/>
      <c r="AY519" s="17">
        <v>1.5668649371288201E-2</v>
      </c>
      <c r="AZ519" s="17">
        <v>6.5922428466631804E-3</v>
      </c>
      <c r="BA519" s="17">
        <v>1.8913463427778301E-2</v>
      </c>
      <c r="BB519" s="17"/>
      <c r="BC519" s="17">
        <v>6.5642123693955504E-3</v>
      </c>
      <c r="BD519" s="17">
        <v>1.3770141357280699E-2</v>
      </c>
      <c r="BE519" s="17">
        <v>1.6389572009561301E-2</v>
      </c>
      <c r="BF519" s="17"/>
      <c r="BG519" s="17">
        <v>6.5724328684731497E-3</v>
      </c>
      <c r="BH519" s="17">
        <v>1.1319579168757501E-2</v>
      </c>
      <c r="BI519" s="17"/>
      <c r="BJ519" s="17">
        <v>1.4830965813035999E-2</v>
      </c>
      <c r="BK519" s="17">
        <v>8.3629920778901801E-3</v>
      </c>
      <c r="BL519" s="17"/>
      <c r="BM519" s="17">
        <v>1.4342544256835199E-2</v>
      </c>
      <c r="BN519" s="17">
        <v>6.5523048370081998E-3</v>
      </c>
      <c r="BO519" s="17">
        <v>9.4887500892938004E-3</v>
      </c>
      <c r="BP519" s="17">
        <v>1.1699295801183399E-2</v>
      </c>
      <c r="BQ519" s="17">
        <v>9.87445343350234E-3</v>
      </c>
      <c r="BR519" s="17">
        <v>4.23772878900717E-3</v>
      </c>
      <c r="BS519" s="17">
        <v>8.9363762470254793E-3</v>
      </c>
      <c r="BT519" s="17"/>
      <c r="BU519" s="17">
        <v>3.1167323264264399E-2</v>
      </c>
      <c r="BV519" s="17">
        <v>1.20893907588951E-2</v>
      </c>
      <c r="BW519" s="17"/>
      <c r="BX519" s="17">
        <v>2.34877556511103E-2</v>
      </c>
      <c r="BY519" s="17">
        <v>1.25378475681683E-2</v>
      </c>
      <c r="BZ519" s="17">
        <v>9.4146427520036199E-3</v>
      </c>
      <c r="CA519" s="17">
        <v>1.18968959282259E-2</v>
      </c>
    </row>
    <row r="520" spans="2:79" x14ac:dyDescent="0.3">
      <c r="B520" t="s">
        <v>101</v>
      </c>
      <c r="C520" s="17">
        <v>2.43742339122591E-2</v>
      </c>
      <c r="D520" s="17">
        <v>1.9937910469532302E-2</v>
      </c>
      <c r="E520" s="17">
        <v>2.88214602420565E-2</v>
      </c>
      <c r="F520" s="17"/>
      <c r="G520" s="17">
        <v>3.9435890714195003E-2</v>
      </c>
      <c r="H520" s="17">
        <v>2.3770317312701801E-2</v>
      </c>
      <c r="I520" s="17">
        <v>2.5525570864192E-2</v>
      </c>
      <c r="J520" s="17">
        <v>1.40457515726798E-2</v>
      </c>
      <c r="K520" s="17">
        <v>2.6710110780079101E-2</v>
      </c>
      <c r="L520" s="17">
        <v>2.0714254090428399E-2</v>
      </c>
      <c r="M520" s="17"/>
      <c r="N520" s="17">
        <v>1.1469454879025801E-2</v>
      </c>
      <c r="O520" s="17">
        <v>1.6074067498729201E-2</v>
      </c>
      <c r="P520" s="17">
        <v>1.9132321198235699E-2</v>
      </c>
      <c r="Q520" s="17">
        <v>5.2241771434829699E-2</v>
      </c>
      <c r="R520" s="17"/>
      <c r="S520" s="17">
        <v>2.0302716698465E-2</v>
      </c>
      <c r="T520" s="17">
        <v>2.5222245324028499E-2</v>
      </c>
      <c r="U520" s="17">
        <v>2.7783659494168899E-2</v>
      </c>
      <c r="V520" s="17">
        <v>1.6247498914588199E-2</v>
      </c>
      <c r="W520" s="17">
        <v>4.9430902810701997E-2</v>
      </c>
      <c r="X520" s="17">
        <v>3.3281819727485201E-2</v>
      </c>
      <c r="Y520" s="17">
        <v>2.23839669199461E-2</v>
      </c>
      <c r="Z520" s="17">
        <v>0</v>
      </c>
      <c r="AA520" s="17">
        <v>3.8313237079056699E-2</v>
      </c>
      <c r="AB520" s="17">
        <v>5.8432931597712902E-3</v>
      </c>
      <c r="AC520" s="17">
        <v>3.13658345638941E-2</v>
      </c>
      <c r="AD520" s="17">
        <v>0</v>
      </c>
      <c r="AE520" s="17"/>
      <c r="AF520" s="17">
        <v>1.8184997055180899E-2</v>
      </c>
      <c r="AG520" s="17">
        <v>3.0558069954334799E-2</v>
      </c>
      <c r="AH520" s="17">
        <v>2.7527523791133299E-2</v>
      </c>
      <c r="AI520" s="17">
        <v>2.08908664356105E-2</v>
      </c>
      <c r="AJ520" s="17">
        <v>3.2125601454716199E-2</v>
      </c>
      <c r="AK520" s="17">
        <v>9.3131541051334997E-3</v>
      </c>
      <c r="AL520" s="17"/>
      <c r="AM520" s="17">
        <v>2.5006547690098101E-2</v>
      </c>
      <c r="AN520" s="17">
        <v>3.2479954066598503E-2</v>
      </c>
      <c r="AO520" s="17">
        <v>1.6658354110641999E-2</v>
      </c>
      <c r="AP520" s="17">
        <v>1.52201392237187E-2</v>
      </c>
      <c r="AQ520" s="17">
        <v>1.9512277834682699E-2</v>
      </c>
      <c r="AR520" s="17"/>
      <c r="AS520" s="17">
        <v>1.5797627702749398E-2</v>
      </c>
      <c r="AT520" s="17">
        <v>3.2690219192930303E-2</v>
      </c>
      <c r="AU520" s="17"/>
      <c r="AV520" s="17">
        <v>1.87625737712032E-2</v>
      </c>
      <c r="AW520" s="17">
        <v>3.0939298357935002E-2</v>
      </c>
      <c r="AX520" s="17"/>
      <c r="AY520" s="17">
        <v>4.0641913950258401E-2</v>
      </c>
      <c r="AZ520" s="17">
        <v>1.8509595246102899E-2</v>
      </c>
      <c r="BA520" s="17">
        <v>1.8837518337192698E-2</v>
      </c>
      <c r="BB520" s="17"/>
      <c r="BC520" s="17">
        <v>3.1490059024407602E-2</v>
      </c>
      <c r="BD520" s="17">
        <v>1.6996093766298102E-2</v>
      </c>
      <c r="BE520" s="17">
        <v>1.3758971137220501E-2</v>
      </c>
      <c r="BF520" s="17"/>
      <c r="BG520" s="17">
        <v>2.9978294864230901E-2</v>
      </c>
      <c r="BH520" s="17">
        <v>1.5831605872186599E-2</v>
      </c>
      <c r="BI520" s="17"/>
      <c r="BJ520" s="17">
        <v>1.07689516996666E-2</v>
      </c>
      <c r="BK520" s="17">
        <v>2.4622104139127601E-2</v>
      </c>
      <c r="BL520" s="17"/>
      <c r="BM520" s="17">
        <v>1.2673806397272201E-2</v>
      </c>
      <c r="BN520" s="17">
        <v>2.4064794347683799E-2</v>
      </c>
      <c r="BO520" s="17">
        <v>2.9374486017348801E-2</v>
      </c>
      <c r="BP520" s="17">
        <v>6.9014282247788897E-2</v>
      </c>
      <c r="BQ520" s="17">
        <v>6.8829393135557401E-2</v>
      </c>
      <c r="BR520" s="17">
        <v>2.0727571989286001E-2</v>
      </c>
      <c r="BS520" s="17">
        <v>4.8164950299861099E-2</v>
      </c>
      <c r="BT520" s="17"/>
      <c r="BU520" s="17">
        <v>1.1067903009508001E-2</v>
      </c>
      <c r="BV520" s="17">
        <v>6.2793769513126499E-3</v>
      </c>
      <c r="BW520" s="17"/>
      <c r="BX520" s="17">
        <v>2.68893876801659E-2</v>
      </c>
      <c r="BY520" s="17">
        <v>1.41819086575891E-2</v>
      </c>
      <c r="BZ520" s="17">
        <v>1.50864725929576E-2</v>
      </c>
      <c r="CA520" s="17">
        <v>1.2730048867491401E-2</v>
      </c>
    </row>
    <row r="521" spans="2:79" x14ac:dyDescent="0.3">
      <c r="B521" t="s">
        <v>297</v>
      </c>
      <c r="C521" s="17">
        <v>0.78176283295947302</v>
      </c>
      <c r="D521" s="17">
        <v>0.74955283951613505</v>
      </c>
      <c r="E521" s="17">
        <v>0.81305680134161096</v>
      </c>
      <c r="F521" s="17"/>
      <c r="G521" s="17">
        <v>0.72307699534831504</v>
      </c>
      <c r="H521" s="17">
        <v>0.78448263470637702</v>
      </c>
      <c r="I521" s="17">
        <v>0.80372167703749198</v>
      </c>
      <c r="J521" s="17">
        <v>0.78788303219720901</v>
      </c>
      <c r="K521" s="17">
        <v>0.76546603727479701</v>
      </c>
      <c r="L521" s="17">
        <v>0.80669280121017795</v>
      </c>
      <c r="M521" s="17"/>
      <c r="N521" s="17">
        <v>0.86456525762007796</v>
      </c>
      <c r="O521" s="17">
        <v>0.78459102434088301</v>
      </c>
      <c r="P521" s="17">
        <v>0.74020258177092402</v>
      </c>
      <c r="Q521" s="17">
        <v>0.72661327089414296</v>
      </c>
      <c r="R521" s="17"/>
      <c r="S521" s="17">
        <v>0.75456306465268896</v>
      </c>
      <c r="T521" s="17">
        <v>0.80063124697935595</v>
      </c>
      <c r="U521" s="17">
        <v>0.80877516018731599</v>
      </c>
      <c r="V521" s="17">
        <v>0.76706122831963597</v>
      </c>
      <c r="W521" s="17">
        <v>0.73431994147340296</v>
      </c>
      <c r="X521" s="17">
        <v>0.803873911570261</v>
      </c>
      <c r="Y521" s="17">
        <v>0.75586542201530604</v>
      </c>
      <c r="Z521" s="17">
        <v>0.85210253722688301</v>
      </c>
      <c r="AA521" s="17">
        <v>0.77986969009461005</v>
      </c>
      <c r="AB521" s="17">
        <v>0.75617854978853805</v>
      </c>
      <c r="AC521" s="17">
        <v>0.78662463649024394</v>
      </c>
      <c r="AD521" s="17">
        <v>0.89540951791813495</v>
      </c>
      <c r="AE521" s="17"/>
      <c r="AF521" s="17">
        <v>0.79834508160393103</v>
      </c>
      <c r="AG521" s="17">
        <v>0.79087549515170397</v>
      </c>
      <c r="AH521" s="17">
        <v>0.75802149757034099</v>
      </c>
      <c r="AI521" s="17">
        <v>0.76641044366333499</v>
      </c>
      <c r="AJ521" s="17">
        <v>0.77531956654310397</v>
      </c>
      <c r="AK521" s="17">
        <v>0.78312365905590497</v>
      </c>
      <c r="AL521" s="17"/>
      <c r="AM521" s="17">
        <v>0.75671564825923598</v>
      </c>
      <c r="AN521" s="17">
        <v>0.75684019597645102</v>
      </c>
      <c r="AO521" s="17">
        <v>0.83228287532725997</v>
      </c>
      <c r="AP521" s="17">
        <v>0.84643302342735205</v>
      </c>
      <c r="AQ521" s="17">
        <v>0.85050894173945502</v>
      </c>
      <c r="AR521" s="17"/>
      <c r="AS521" s="17">
        <v>0.80290115642649096</v>
      </c>
      <c r="AT521" s="17">
        <v>0.79120330583647602</v>
      </c>
      <c r="AU521" s="17"/>
      <c r="AV521" s="17">
        <v>0.79920289552227597</v>
      </c>
      <c r="AW521" s="17">
        <v>0.76789687095914305</v>
      </c>
      <c r="AX521" s="17"/>
      <c r="AY521" s="17">
        <v>0.76720334728086803</v>
      </c>
      <c r="AZ521" s="17">
        <v>0.79299403786717804</v>
      </c>
      <c r="BA521" s="17">
        <v>0.73908694781448103</v>
      </c>
      <c r="BB521" s="17"/>
      <c r="BC521" s="17">
        <v>0.78172339958567705</v>
      </c>
      <c r="BD521" s="17">
        <v>0.77933685662465702</v>
      </c>
      <c r="BE521" s="17">
        <v>0.78179912126373396</v>
      </c>
      <c r="BF521" s="17"/>
      <c r="BG521" s="17">
        <v>0.79869210929777001</v>
      </c>
      <c r="BH521" s="17">
        <v>0.78520961033501202</v>
      </c>
      <c r="BI521" s="17"/>
      <c r="BJ521" s="17">
        <v>0.80157191761885005</v>
      </c>
      <c r="BK521" s="17">
        <v>0.78366145568025103</v>
      </c>
      <c r="BL521" s="17"/>
      <c r="BM521" s="17">
        <v>0.78489074291435101</v>
      </c>
      <c r="BN521" s="17">
        <v>0.80593915322409804</v>
      </c>
      <c r="BO521" s="17">
        <v>0.743540288020901</v>
      </c>
      <c r="BP521" s="17">
        <v>0.70486932913628197</v>
      </c>
      <c r="BQ521" s="17">
        <v>0.70250795389860599</v>
      </c>
      <c r="BR521" s="17">
        <v>0.800381621143057</v>
      </c>
      <c r="BS521" s="17">
        <v>0.78290544184297906</v>
      </c>
      <c r="BT521" s="17"/>
      <c r="BU521" s="17">
        <v>0.83781135880300595</v>
      </c>
      <c r="BV521" s="17">
        <v>0.83127002076045498</v>
      </c>
      <c r="BW521" s="17"/>
      <c r="BX521" s="17">
        <v>0.80645212517849696</v>
      </c>
      <c r="BY521" s="17">
        <v>0.75638785985123502</v>
      </c>
      <c r="BZ521" s="17">
        <v>0.82665560390992199</v>
      </c>
      <c r="CA521" s="17">
        <v>0.79251458266810004</v>
      </c>
    </row>
    <row r="522" spans="2:79" x14ac:dyDescent="0.3">
      <c r="B522" t="s">
        <v>298</v>
      </c>
      <c r="C522" s="17">
        <v>4.3531864151845498E-2</v>
      </c>
      <c r="D522" s="17">
        <v>5.4961098915764998E-2</v>
      </c>
      <c r="E522" s="17">
        <v>3.2598157343075501E-2</v>
      </c>
      <c r="F522" s="17"/>
      <c r="G522" s="17">
        <v>6.4014252553864601E-2</v>
      </c>
      <c r="H522" s="17">
        <v>6.2009723355382899E-2</v>
      </c>
      <c r="I522" s="17">
        <v>3.6152994734197301E-2</v>
      </c>
      <c r="J522" s="17">
        <v>4.6268114556672998E-2</v>
      </c>
      <c r="K522" s="17">
        <v>2.8538490665428001E-2</v>
      </c>
      <c r="L522" s="17">
        <v>2.8788998408691799E-2</v>
      </c>
      <c r="M522" s="17"/>
      <c r="N522" s="17">
        <v>2.0014983236140399E-2</v>
      </c>
      <c r="O522" s="17">
        <v>4.8990771253297302E-2</v>
      </c>
      <c r="P522" s="17">
        <v>6.20836934521709E-2</v>
      </c>
      <c r="Q522" s="17">
        <v>4.8156351252435801E-2</v>
      </c>
      <c r="R522" s="17"/>
      <c r="S522" s="17">
        <v>5.38820392700705E-2</v>
      </c>
      <c r="T522" s="17">
        <v>3.3125979537467598E-2</v>
      </c>
      <c r="U522" s="17">
        <v>3.4541882060120002E-2</v>
      </c>
      <c r="V522" s="17">
        <v>4.5255143439618097E-2</v>
      </c>
      <c r="W522" s="17">
        <v>5.6870950132748697E-2</v>
      </c>
      <c r="X522" s="17">
        <v>3.1288745907316701E-2</v>
      </c>
      <c r="Y522" s="17">
        <v>6.8277378857270005E-2</v>
      </c>
      <c r="Z522" s="17">
        <v>5.3903025717457198E-2</v>
      </c>
      <c r="AA522" s="17">
        <v>3.8876121918982903E-2</v>
      </c>
      <c r="AB522" s="17">
        <v>4.2722564957013202E-2</v>
      </c>
      <c r="AC522" s="17">
        <v>2.0436811962627699E-2</v>
      </c>
      <c r="AD522" s="17">
        <v>4.3071370504444602E-2</v>
      </c>
      <c r="AE522" s="17"/>
      <c r="AF522" s="17">
        <v>5.12349546416625E-2</v>
      </c>
      <c r="AG522" s="17">
        <v>3.2081865969631501E-2</v>
      </c>
      <c r="AH522" s="17">
        <v>6.02037303468946E-2</v>
      </c>
      <c r="AI522" s="17">
        <v>3.6612539113419898E-2</v>
      </c>
      <c r="AJ522" s="17">
        <v>3.7654912143870803E-2</v>
      </c>
      <c r="AK522" s="17">
        <v>6.0339491095122898E-2</v>
      </c>
      <c r="AL522" s="17"/>
      <c r="AM522" s="17">
        <v>4.2425350503295503E-2</v>
      </c>
      <c r="AN522" s="17">
        <v>3.9708311908219399E-2</v>
      </c>
      <c r="AO522" s="17">
        <v>3.5287541969513003E-2</v>
      </c>
      <c r="AP522" s="17">
        <v>3.8701443646924703E-2</v>
      </c>
      <c r="AQ522" s="17">
        <v>6.0933294770622301E-2</v>
      </c>
      <c r="AR522" s="17"/>
      <c r="AS522" s="17">
        <v>3.9551283687745499E-2</v>
      </c>
      <c r="AT522" s="17">
        <v>5.9142573631776101E-2</v>
      </c>
      <c r="AU522" s="17"/>
      <c r="AV522" s="17">
        <v>3.6345326811484703E-2</v>
      </c>
      <c r="AW522" s="17">
        <v>6.3824426124409098E-2</v>
      </c>
      <c r="AX522" s="17"/>
      <c r="AY522" s="17">
        <v>5.6191568965627103E-2</v>
      </c>
      <c r="AZ522" s="17">
        <v>3.7740037285692599E-2</v>
      </c>
      <c r="BA522" s="17">
        <v>4.9522183924832403E-2</v>
      </c>
      <c r="BB522" s="17"/>
      <c r="BC522" s="17">
        <v>3.8969579628545602E-2</v>
      </c>
      <c r="BD522" s="17">
        <v>3.9401540328076599E-2</v>
      </c>
      <c r="BE522" s="17">
        <v>6.13217590052723E-2</v>
      </c>
      <c r="BF522" s="17"/>
      <c r="BG522" s="17">
        <v>2.9084705755116499E-2</v>
      </c>
      <c r="BH522" s="17">
        <v>4.9626037060292602E-2</v>
      </c>
      <c r="BI522" s="17"/>
      <c r="BJ522" s="17">
        <v>5.27369660082447E-2</v>
      </c>
      <c r="BK522" s="17">
        <v>3.7792955562608303E-2</v>
      </c>
      <c r="BL522" s="17"/>
      <c r="BM522" s="17">
        <v>6.1625296529830502E-2</v>
      </c>
      <c r="BN522" s="17">
        <v>2.8641170162083299E-2</v>
      </c>
      <c r="BO522" s="17">
        <v>4.5355460120674498E-2</v>
      </c>
      <c r="BP522" s="17">
        <v>2.1500470172668099E-2</v>
      </c>
      <c r="BQ522" s="17">
        <v>5.5395999728533298E-2</v>
      </c>
      <c r="BR522" s="17">
        <v>2.7035538727011501E-2</v>
      </c>
      <c r="BS522" s="17">
        <v>1.5717598005125299E-2</v>
      </c>
      <c r="BT522" s="17"/>
      <c r="BU522" s="17">
        <v>7.0306537537419E-2</v>
      </c>
      <c r="BV522" s="17">
        <v>8.1080129002802398E-2</v>
      </c>
      <c r="BW522" s="17"/>
      <c r="BX522" s="17">
        <v>4.6796045647057E-2</v>
      </c>
      <c r="BY522" s="17">
        <v>6.0604735656874499E-2</v>
      </c>
      <c r="BZ522" s="17">
        <v>4.6524109861328003E-2</v>
      </c>
      <c r="CA522" s="17">
        <v>5.8047741794201801E-2</v>
      </c>
    </row>
    <row r="523" spans="2:79" hidden="1" x14ac:dyDescent="0.3">
      <c r="B523" t="s">
        <v>299</v>
      </c>
      <c r="C523" s="17">
        <v>0.73823096880762795</v>
      </c>
      <c r="D523" s="17">
        <v>0.69459174060036999</v>
      </c>
      <c r="E523" s="17">
        <v>0.78045864399853604</v>
      </c>
      <c r="F523" s="17"/>
      <c r="G523" s="17">
        <v>0.65906274279444998</v>
      </c>
      <c r="H523" s="17">
        <v>0.72247291135099401</v>
      </c>
      <c r="I523" s="17">
        <v>0.767568682303295</v>
      </c>
      <c r="J523" s="17">
        <v>0.741614917640536</v>
      </c>
      <c r="K523" s="17">
        <v>0.73692754660936899</v>
      </c>
      <c r="L523" s="17">
        <v>0.77790380280148597</v>
      </c>
      <c r="M523" s="17"/>
      <c r="N523" s="17">
        <v>0.84455027438393804</v>
      </c>
      <c r="O523" s="17">
        <v>0.73560025308758603</v>
      </c>
      <c r="P523" s="17">
        <v>0.678118888318753</v>
      </c>
      <c r="Q523" s="17">
        <v>0.67845691964170796</v>
      </c>
      <c r="R523" s="17"/>
      <c r="S523" s="17">
        <v>0.700681025382619</v>
      </c>
      <c r="T523" s="17">
        <v>0.76750526744188896</v>
      </c>
      <c r="U523" s="17">
        <v>0.774233278127196</v>
      </c>
      <c r="V523" s="17">
        <v>0.72180608488001796</v>
      </c>
      <c r="W523" s="17">
        <v>0.67744899134065395</v>
      </c>
      <c r="X523" s="17">
        <v>0.772585165662944</v>
      </c>
      <c r="Y523" s="17">
        <v>0.68758804315803601</v>
      </c>
      <c r="Z523" s="17">
        <v>0.79819951150942503</v>
      </c>
      <c r="AA523" s="17">
        <v>0.740993568175627</v>
      </c>
      <c r="AB523" s="17">
        <v>0.71345598483152495</v>
      </c>
      <c r="AC523" s="17">
        <v>0.76618782452761602</v>
      </c>
      <c r="AD523" s="17">
        <v>0.85233814741368996</v>
      </c>
      <c r="AE523" s="17"/>
      <c r="AF523" s="17">
        <v>0.74711012696226897</v>
      </c>
      <c r="AG523" s="17">
        <v>0.75879362918207305</v>
      </c>
      <c r="AH523" s="17">
        <v>0.69781776722344602</v>
      </c>
      <c r="AI523" s="17">
        <v>0.729797904549915</v>
      </c>
      <c r="AJ523" s="17">
        <v>0.73766465439923401</v>
      </c>
      <c r="AK523" s="17">
        <v>0.72278416796078204</v>
      </c>
      <c r="AL523" s="17"/>
      <c r="AM523" s="17">
        <v>0.71429029775594</v>
      </c>
      <c r="AN523" s="17">
        <v>0.71713188406823203</v>
      </c>
      <c r="AO523" s="17">
        <v>0.79699533335774697</v>
      </c>
      <c r="AP523" s="17">
        <v>0.80773157978042798</v>
      </c>
      <c r="AQ523" s="17">
        <v>0.78957564696883298</v>
      </c>
      <c r="AR523" s="17"/>
      <c r="AS523" s="17">
        <v>0.76334987273874499</v>
      </c>
      <c r="AT523" s="17">
        <v>0.73206073220470003</v>
      </c>
      <c r="AU523" s="17"/>
      <c r="AV523" s="17">
        <v>0.76285756871079102</v>
      </c>
      <c r="AW523" s="17">
        <v>0.70407244483473397</v>
      </c>
      <c r="AX523" s="17"/>
      <c r="AY523" s="17">
        <v>0.71101177831524098</v>
      </c>
      <c r="AZ523" s="17">
        <v>0.75525400058148495</v>
      </c>
      <c r="BA523" s="17">
        <v>0.68956476388964805</v>
      </c>
      <c r="BB523" s="17"/>
      <c r="BC523" s="17">
        <v>0.74275381995713197</v>
      </c>
      <c r="BD523" s="17">
        <v>0.73993531629658105</v>
      </c>
      <c r="BE523" s="17">
        <v>0.72047736225846204</v>
      </c>
      <c r="BF523" s="17"/>
      <c r="BG523" s="17">
        <v>0.769607403542653</v>
      </c>
      <c r="BH523" s="17">
        <v>0.73558357327471902</v>
      </c>
      <c r="BI523" s="17"/>
      <c r="BJ523" s="17">
        <v>0.74883495161060498</v>
      </c>
      <c r="BK523" s="17">
        <v>0.74586850011764305</v>
      </c>
      <c r="BL523" s="17"/>
      <c r="BM523" s="17">
        <v>0.72326544638452095</v>
      </c>
      <c r="BN523" s="17">
        <v>0.77729798306201503</v>
      </c>
      <c r="BO523" s="17">
        <v>0.69818482790022696</v>
      </c>
      <c r="BP523" s="17">
        <v>0.68336885896361399</v>
      </c>
      <c r="BQ523" s="17">
        <v>0.64711195417007294</v>
      </c>
      <c r="BR523" s="17">
        <v>0.77334608241604597</v>
      </c>
      <c r="BS523" s="17">
        <v>0.76718784383785399</v>
      </c>
      <c r="BT523" s="17"/>
      <c r="BU523" s="17">
        <v>0.76750482126558695</v>
      </c>
      <c r="BV523" s="17">
        <v>0.75018989175765305</v>
      </c>
      <c r="BW523" s="17"/>
      <c r="BX523" s="17">
        <v>0.75965607953143999</v>
      </c>
      <c r="BY523" s="17">
        <v>0.69578312419436095</v>
      </c>
      <c r="BZ523" s="17">
        <v>0.78013149404859405</v>
      </c>
      <c r="CA523" s="17">
        <v>0.73446684087389802</v>
      </c>
    </row>
    <row r="524" spans="2:79" x14ac:dyDescent="0.3">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c r="BV524" s="17"/>
      <c r="BW524" s="17"/>
      <c r="BX524" s="17"/>
      <c r="BY524" s="17"/>
      <c r="BZ524" s="17"/>
      <c r="CA524" s="17"/>
    </row>
    <row r="525" spans="2:79" x14ac:dyDescent="0.3">
      <c r="B525" s="6" t="s">
        <v>319</v>
      </c>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c r="BO525" s="17"/>
      <c r="BP525" s="17"/>
      <c r="BQ525" s="17"/>
      <c r="BR525" s="17"/>
      <c r="BS525" s="17"/>
      <c r="BT525" s="17"/>
      <c r="BU525" s="17"/>
      <c r="BV525" s="17"/>
      <c r="BW525" s="17"/>
      <c r="BX525" s="17"/>
      <c r="BY525" s="17"/>
      <c r="BZ525" s="17"/>
      <c r="CA525" s="17"/>
    </row>
    <row r="526" spans="2:79" x14ac:dyDescent="0.3">
      <c r="B526" s="24" t="s">
        <v>98</v>
      </c>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c r="BV526" s="17"/>
      <c r="BW526" s="17"/>
      <c r="BX526" s="17"/>
      <c r="BY526" s="17"/>
      <c r="BZ526" s="17"/>
      <c r="CA526" s="17"/>
    </row>
    <row r="527" spans="2:79" x14ac:dyDescent="0.3">
      <c r="B527" t="s">
        <v>308</v>
      </c>
      <c r="C527" s="17">
        <v>0.621244377170588</v>
      </c>
      <c r="D527" s="17">
        <v>0.592251904224947</v>
      </c>
      <c r="E527" s="17">
        <v>0.64965778902039195</v>
      </c>
      <c r="F527" s="17"/>
      <c r="G527" s="17">
        <v>0.38091890082740798</v>
      </c>
      <c r="H527" s="17">
        <v>0.46755186182636199</v>
      </c>
      <c r="I527" s="17">
        <v>0.59672824120679202</v>
      </c>
      <c r="J527" s="17">
        <v>0.67246286064196603</v>
      </c>
      <c r="K527" s="17">
        <v>0.75638986776281503</v>
      </c>
      <c r="L527" s="17">
        <v>0.793168945129894</v>
      </c>
      <c r="M527" s="17"/>
      <c r="N527" s="17">
        <v>0.596564932928627</v>
      </c>
      <c r="O527" s="17">
        <v>0.65662025823061398</v>
      </c>
      <c r="P527" s="17">
        <v>0.59154894355204901</v>
      </c>
      <c r="Q527" s="17">
        <v>0.633620257841084</v>
      </c>
      <c r="R527" s="17"/>
      <c r="S527" s="17">
        <v>0.51646107544055497</v>
      </c>
      <c r="T527" s="17">
        <v>0.61517310069404196</v>
      </c>
      <c r="U527" s="17">
        <v>0.63767162715275405</v>
      </c>
      <c r="V527" s="17">
        <v>0.68696771895643205</v>
      </c>
      <c r="W527" s="17">
        <v>0.58950020245108703</v>
      </c>
      <c r="X527" s="17">
        <v>0.68249340889096499</v>
      </c>
      <c r="Y527" s="17">
        <v>0.66409245670292805</v>
      </c>
      <c r="Z527" s="17">
        <v>0.57216905274444996</v>
      </c>
      <c r="AA527" s="17">
        <v>0.63991563390783701</v>
      </c>
      <c r="AB527" s="17">
        <v>0.61747352594160798</v>
      </c>
      <c r="AC527" s="17">
        <v>0.67560163895145897</v>
      </c>
      <c r="AD527" s="17">
        <v>0.58739571026168003</v>
      </c>
      <c r="AE527" s="17"/>
      <c r="AF527" s="17">
        <v>0.48261308505626499</v>
      </c>
      <c r="AG527" s="17">
        <v>0.65724643175661801</v>
      </c>
      <c r="AH527" s="17">
        <v>0.66205396383660498</v>
      </c>
      <c r="AI527" s="17">
        <v>0.68573072983720196</v>
      </c>
      <c r="AJ527" s="17">
        <v>0.68714133334137095</v>
      </c>
      <c r="AK527" s="17">
        <v>0.60946438752516396</v>
      </c>
      <c r="AL527" s="17"/>
      <c r="AM527" s="17">
        <v>0.65267922633540898</v>
      </c>
      <c r="AN527" s="17">
        <v>0.65742185674498299</v>
      </c>
      <c r="AO527" s="17">
        <v>0.59761748553123895</v>
      </c>
      <c r="AP527" s="17">
        <v>0.533453979682316</v>
      </c>
      <c r="AQ527" s="17">
        <v>0.46508488213324201</v>
      </c>
      <c r="AR527" s="17"/>
      <c r="AS527" s="17">
        <v>0.62128484301081899</v>
      </c>
      <c r="AT527" s="17">
        <v>0.64165469827972998</v>
      </c>
      <c r="AU527" s="17"/>
      <c r="AV527" s="17">
        <v>0.64246118676504405</v>
      </c>
      <c r="AW527" s="17">
        <v>0.56994095711681203</v>
      </c>
      <c r="AX527" s="17"/>
      <c r="AY527" s="17">
        <v>0.57213747873697895</v>
      </c>
      <c r="AZ527" s="17">
        <v>0.63528991641148402</v>
      </c>
      <c r="BA527" s="17">
        <v>0.68004555373335596</v>
      </c>
      <c r="BB527" s="17"/>
      <c r="BC527" s="17">
        <v>0.63215726861027799</v>
      </c>
      <c r="BD527" s="17">
        <v>0.63297044559118099</v>
      </c>
      <c r="BE527" s="17">
        <v>0.58645993479261804</v>
      </c>
      <c r="BF527" s="17"/>
      <c r="BG527" s="17">
        <v>0.63138607855779705</v>
      </c>
      <c r="BH527" s="17">
        <v>0.62370855926404101</v>
      </c>
      <c r="BI527" s="17"/>
      <c r="BJ527" s="17">
        <v>0.49582710413370201</v>
      </c>
      <c r="BK527" s="17">
        <v>0.66908985671733601</v>
      </c>
      <c r="BL527" s="17"/>
      <c r="BM527" s="17">
        <v>0.57642078878166902</v>
      </c>
      <c r="BN527" s="17">
        <v>0.57508570037131101</v>
      </c>
      <c r="BO527" s="17">
        <v>0.477880406324034</v>
      </c>
      <c r="BP527" s="17">
        <v>0.54722311409120505</v>
      </c>
      <c r="BQ527" s="17">
        <v>0.43337247356664899</v>
      </c>
      <c r="BR527" s="17">
        <v>0.81713227867042804</v>
      </c>
      <c r="BS527" s="17">
        <v>0.69510084254466697</v>
      </c>
      <c r="BT527" s="17"/>
      <c r="BU527" s="17">
        <v>0.69054437616495701</v>
      </c>
      <c r="BV527" s="17">
        <v>0.51661281159310601</v>
      </c>
      <c r="BW527" s="17"/>
      <c r="BX527" s="17">
        <v>0.67760804070391401</v>
      </c>
      <c r="BY527" s="17">
        <v>0.58425000852044695</v>
      </c>
      <c r="BZ527" s="17">
        <v>0.58201481004130595</v>
      </c>
      <c r="CA527" s="17">
        <v>0.58056927375276601</v>
      </c>
    </row>
    <row r="528" spans="2:79" x14ac:dyDescent="0.3">
      <c r="B528" t="s">
        <v>309</v>
      </c>
      <c r="C528" s="17">
        <v>0.43777171354627797</v>
      </c>
      <c r="D528" s="17">
        <v>0.40450504126796499</v>
      </c>
      <c r="E528" s="17">
        <v>0.46931693336327901</v>
      </c>
      <c r="F528" s="17"/>
      <c r="G528" s="17">
        <v>0.378130042439139</v>
      </c>
      <c r="H528" s="17">
        <v>0.468532372212904</v>
      </c>
      <c r="I528" s="17">
        <v>0.45369385568314802</v>
      </c>
      <c r="J528" s="17">
        <v>0.45697615302641897</v>
      </c>
      <c r="K528" s="17">
        <v>0.45162870604814298</v>
      </c>
      <c r="L528" s="17">
        <v>0.41469253999052802</v>
      </c>
      <c r="M528" s="17"/>
      <c r="N528" s="17">
        <v>0.42161897281384902</v>
      </c>
      <c r="O528" s="17">
        <v>0.47732502782060798</v>
      </c>
      <c r="P528" s="17">
        <v>0.400522047157366</v>
      </c>
      <c r="Q528" s="17">
        <v>0.44978163206842903</v>
      </c>
      <c r="R528" s="17"/>
      <c r="S528" s="17">
        <v>0.38838024877930299</v>
      </c>
      <c r="T528" s="17">
        <v>0.42315706091203098</v>
      </c>
      <c r="U528" s="17">
        <v>0.46626927137685498</v>
      </c>
      <c r="V528" s="17">
        <v>0.46480324075382901</v>
      </c>
      <c r="W528" s="17">
        <v>0.46226352595318498</v>
      </c>
      <c r="X528" s="17">
        <v>0.43756317886222501</v>
      </c>
      <c r="Y528" s="17">
        <v>0.454288990697919</v>
      </c>
      <c r="Z528" s="17">
        <v>0.52253378033442599</v>
      </c>
      <c r="AA528" s="17">
        <v>0.41567280946974999</v>
      </c>
      <c r="AB528" s="17">
        <v>0.40809446946035099</v>
      </c>
      <c r="AC528" s="17">
        <v>0.49049481266786099</v>
      </c>
      <c r="AD528" s="17">
        <v>0.44255575461973501</v>
      </c>
      <c r="AE528" s="17"/>
      <c r="AF528" s="17">
        <v>0.40083705155475402</v>
      </c>
      <c r="AG528" s="17">
        <v>0.44104083290524398</v>
      </c>
      <c r="AH528" s="17">
        <v>0.45290632385866902</v>
      </c>
      <c r="AI528" s="17">
        <v>0.43050808182730899</v>
      </c>
      <c r="AJ528" s="17">
        <v>0.49843618081436902</v>
      </c>
      <c r="AK528" s="17">
        <v>0.457702435989846</v>
      </c>
      <c r="AL528" s="17"/>
      <c r="AM528" s="17">
        <v>0.47639083255403297</v>
      </c>
      <c r="AN528" s="17">
        <v>0.403029776301915</v>
      </c>
      <c r="AO528" s="17">
        <v>0.445317272662824</v>
      </c>
      <c r="AP528" s="17">
        <v>0.44193981839544</v>
      </c>
      <c r="AQ528" s="17">
        <v>0.382974002913268</v>
      </c>
      <c r="AR528" s="17"/>
      <c r="AS528" s="17">
        <v>0.44984171780105697</v>
      </c>
      <c r="AT528" s="17">
        <v>0.37474786792169601</v>
      </c>
      <c r="AU528" s="17"/>
      <c r="AV528" s="17">
        <v>0.431883192886655</v>
      </c>
      <c r="AW528" s="17">
        <v>0.441854669403764</v>
      </c>
      <c r="AX528" s="17"/>
      <c r="AY528" s="17">
        <v>0.46154006833786099</v>
      </c>
      <c r="AZ528" s="17">
        <v>0.42807332866372699</v>
      </c>
      <c r="BA528" s="17">
        <v>0.43063537208684599</v>
      </c>
      <c r="BB528" s="17"/>
      <c r="BC528" s="17">
        <v>0.462530967851842</v>
      </c>
      <c r="BD528" s="17">
        <v>0.36463732934595799</v>
      </c>
      <c r="BE528" s="17">
        <v>0.44422112044026102</v>
      </c>
      <c r="BF528" s="17"/>
      <c r="BG528" s="17">
        <v>0.42041502740008202</v>
      </c>
      <c r="BH528" s="17">
        <v>0.44976404794823099</v>
      </c>
      <c r="BI528" s="17"/>
      <c r="BJ528" s="17">
        <v>0.44951277838671799</v>
      </c>
      <c r="BK528" s="17">
        <v>0.433930837264698</v>
      </c>
      <c r="BL528" s="17"/>
      <c r="BM528" s="17">
        <v>0.42992862323230402</v>
      </c>
      <c r="BN528" s="17">
        <v>0.467609788657813</v>
      </c>
      <c r="BO528" s="17">
        <v>0.463971378951473</v>
      </c>
      <c r="BP528" s="17">
        <v>0.51845062420508503</v>
      </c>
      <c r="BQ528" s="17">
        <v>0.41514914014693599</v>
      </c>
      <c r="BR528" s="17">
        <v>0.409383228426556</v>
      </c>
      <c r="BS528" s="17">
        <v>0.45295018459966402</v>
      </c>
      <c r="BT528" s="17"/>
      <c r="BU528" s="17">
        <v>0.43195224040805202</v>
      </c>
      <c r="BV528" s="17">
        <v>0.464284998964347</v>
      </c>
      <c r="BW528" s="17"/>
      <c r="BX528" s="17">
        <v>0.45960065096153202</v>
      </c>
      <c r="BY528" s="17">
        <v>0.456511611638101</v>
      </c>
      <c r="BZ528" s="17">
        <v>0.438933496465363</v>
      </c>
      <c r="CA528" s="17">
        <v>0.43474811099224098</v>
      </c>
    </row>
    <row r="529" spans="2:79" x14ac:dyDescent="0.3">
      <c r="B529" t="s">
        <v>310</v>
      </c>
      <c r="C529" s="17">
        <v>0.39439734093670797</v>
      </c>
      <c r="D529" s="17">
        <v>0.39518759349180199</v>
      </c>
      <c r="E529" s="17">
        <v>0.39349895957460901</v>
      </c>
      <c r="F529" s="17"/>
      <c r="G529" s="17">
        <v>0.40963308539254101</v>
      </c>
      <c r="H529" s="17">
        <v>0.35713381946214001</v>
      </c>
      <c r="I529" s="17">
        <v>0.35653503567288303</v>
      </c>
      <c r="J529" s="17">
        <v>0.43120837048473698</v>
      </c>
      <c r="K529" s="17">
        <v>0.40397819488793502</v>
      </c>
      <c r="L529" s="17">
        <v>0.40900925438768598</v>
      </c>
      <c r="M529" s="17"/>
      <c r="N529" s="17">
        <v>0.37441791390690798</v>
      </c>
      <c r="O529" s="17">
        <v>0.38337460371397197</v>
      </c>
      <c r="P529" s="17">
        <v>0.40280523547320002</v>
      </c>
      <c r="Q529" s="17">
        <v>0.41784139768637801</v>
      </c>
      <c r="R529" s="17"/>
      <c r="S529" s="17">
        <v>0.39741670676457203</v>
      </c>
      <c r="T529" s="17">
        <v>0.385957367574497</v>
      </c>
      <c r="U529" s="17">
        <v>0.38434217220810302</v>
      </c>
      <c r="V529" s="17">
        <v>0.37162579038325899</v>
      </c>
      <c r="W529" s="17">
        <v>0.39818254059621699</v>
      </c>
      <c r="X529" s="17">
        <v>0.31112176905397998</v>
      </c>
      <c r="Y529" s="17">
        <v>0.42678760143920802</v>
      </c>
      <c r="Z529" s="17">
        <v>0.37291006554117201</v>
      </c>
      <c r="AA529" s="17">
        <v>0.45450060148374799</v>
      </c>
      <c r="AB529" s="17">
        <v>0.36315013525135897</v>
      </c>
      <c r="AC529" s="17">
        <v>0.49134648557454802</v>
      </c>
      <c r="AD529" s="17">
        <v>0.40636969863687</v>
      </c>
      <c r="AE529" s="17"/>
      <c r="AF529" s="17">
        <v>0.38441236873132401</v>
      </c>
      <c r="AG529" s="17">
        <v>0.389533581972478</v>
      </c>
      <c r="AH529" s="17">
        <v>0.372682224488804</v>
      </c>
      <c r="AI529" s="17">
        <v>0.40177324823272798</v>
      </c>
      <c r="AJ529" s="17">
        <v>0.44198350418507298</v>
      </c>
      <c r="AK529" s="17">
        <v>0.39400772676398998</v>
      </c>
      <c r="AL529" s="17"/>
      <c r="AM529" s="17">
        <v>0.42949795723589901</v>
      </c>
      <c r="AN529" s="17">
        <v>0.40686114576861399</v>
      </c>
      <c r="AO529" s="17">
        <v>0.36507013815189399</v>
      </c>
      <c r="AP529" s="17">
        <v>0.35720948902508198</v>
      </c>
      <c r="AQ529" s="17">
        <v>0.37460118319952301</v>
      </c>
      <c r="AR529" s="17"/>
      <c r="AS529" s="17">
        <v>0.39020084805301303</v>
      </c>
      <c r="AT529" s="17">
        <v>0.41155946242826602</v>
      </c>
      <c r="AU529" s="17"/>
      <c r="AV529" s="17">
        <v>0.38085970215528098</v>
      </c>
      <c r="AW529" s="17">
        <v>0.45446872412105399</v>
      </c>
      <c r="AX529" s="17"/>
      <c r="AY529" s="17">
        <v>0.37163631501517502</v>
      </c>
      <c r="AZ529" s="17">
        <v>0.40100954995641203</v>
      </c>
      <c r="BA529" s="17">
        <v>0.400965611747988</v>
      </c>
      <c r="BB529" s="17"/>
      <c r="BC529" s="17">
        <v>0.40055424307007997</v>
      </c>
      <c r="BD529" s="17">
        <v>0.38786212594008401</v>
      </c>
      <c r="BE529" s="17">
        <v>0.38604704115605398</v>
      </c>
      <c r="BF529" s="17"/>
      <c r="BG529" s="17">
        <v>0.41467319095482702</v>
      </c>
      <c r="BH529" s="17">
        <v>0.39097229339341599</v>
      </c>
      <c r="BI529" s="17"/>
      <c r="BJ529" s="17">
        <v>0.347449460461214</v>
      </c>
      <c r="BK529" s="17">
        <v>0.41422597076218298</v>
      </c>
      <c r="BL529" s="17"/>
      <c r="BM529" s="17">
        <v>0.38089839551522497</v>
      </c>
      <c r="BN529" s="17">
        <v>0.35995555802626999</v>
      </c>
      <c r="BO529" s="17">
        <v>0.42691429076877402</v>
      </c>
      <c r="BP529" s="17">
        <v>0.464709188373642</v>
      </c>
      <c r="BQ529" s="17">
        <v>0.47745799115326598</v>
      </c>
      <c r="BR529" s="17">
        <v>0.383228542345526</v>
      </c>
      <c r="BS529" s="17">
        <v>0.46146871864961098</v>
      </c>
      <c r="BT529" s="17"/>
      <c r="BU529" s="17">
        <v>0.39620490578375001</v>
      </c>
      <c r="BV529" s="17">
        <v>0.30812777452361501</v>
      </c>
      <c r="BW529" s="17"/>
      <c r="BX529" s="17">
        <v>0.38799548647132398</v>
      </c>
      <c r="BY529" s="17">
        <v>0.36054904152587702</v>
      </c>
      <c r="BZ529" s="17">
        <v>0.36638992092656603</v>
      </c>
      <c r="CA529" s="17">
        <v>0.34788664897904498</v>
      </c>
    </row>
    <row r="530" spans="2:79" x14ac:dyDescent="0.3">
      <c r="B530" t="s">
        <v>311</v>
      </c>
      <c r="C530" s="17">
        <v>0.346323641893718</v>
      </c>
      <c r="D530" s="17">
        <v>0.31652932114455401</v>
      </c>
      <c r="E530" s="17">
        <v>0.37513335096296702</v>
      </c>
      <c r="F530" s="17"/>
      <c r="G530" s="17">
        <v>0.180121602487509</v>
      </c>
      <c r="H530" s="17">
        <v>0.20814025488377499</v>
      </c>
      <c r="I530" s="17">
        <v>0.31196868001249001</v>
      </c>
      <c r="J530" s="17">
        <v>0.32815789009429103</v>
      </c>
      <c r="K530" s="17">
        <v>0.44985711405721901</v>
      </c>
      <c r="L530" s="17">
        <v>0.54175585990151098</v>
      </c>
      <c r="M530" s="17"/>
      <c r="N530" s="17">
        <v>0.38688759011064799</v>
      </c>
      <c r="O530" s="17">
        <v>0.37087262023878598</v>
      </c>
      <c r="P530" s="17">
        <v>0.32432905680166502</v>
      </c>
      <c r="Q530" s="17">
        <v>0.29500168224936002</v>
      </c>
      <c r="R530" s="17"/>
      <c r="S530" s="17">
        <v>0.27159080240154898</v>
      </c>
      <c r="T530" s="17">
        <v>0.402499301656771</v>
      </c>
      <c r="U530" s="17">
        <v>0.38840065310341498</v>
      </c>
      <c r="V530" s="17">
        <v>0.34344798179589298</v>
      </c>
      <c r="W530" s="17">
        <v>0.30579807818196297</v>
      </c>
      <c r="X530" s="17">
        <v>0.33920934559767602</v>
      </c>
      <c r="Y530" s="17">
        <v>0.349317111364227</v>
      </c>
      <c r="Z530" s="17">
        <v>0.31992103508847203</v>
      </c>
      <c r="AA530" s="17">
        <v>0.36929905670105001</v>
      </c>
      <c r="AB530" s="17">
        <v>0.36098458660954902</v>
      </c>
      <c r="AC530" s="17">
        <v>0.354785682191045</v>
      </c>
      <c r="AD530" s="17">
        <v>0.348483416175631</v>
      </c>
      <c r="AE530" s="17"/>
      <c r="AF530" s="17">
        <v>0.25601360496610298</v>
      </c>
      <c r="AG530" s="17">
        <v>0.354981034240133</v>
      </c>
      <c r="AH530" s="17">
        <v>0.386684303146407</v>
      </c>
      <c r="AI530" s="17">
        <v>0.38882605167031897</v>
      </c>
      <c r="AJ530" s="17">
        <v>0.39770346993648698</v>
      </c>
      <c r="AK530" s="17">
        <v>0.36624070546973497</v>
      </c>
      <c r="AL530" s="17"/>
      <c r="AM530" s="17">
        <v>0.29882342757158298</v>
      </c>
      <c r="AN530" s="17">
        <v>0.35991044060546801</v>
      </c>
      <c r="AO530" s="17">
        <v>0.350227016693196</v>
      </c>
      <c r="AP530" s="17">
        <v>0.37440175681614701</v>
      </c>
      <c r="AQ530" s="17">
        <v>0.29173036397756202</v>
      </c>
      <c r="AR530" s="17"/>
      <c r="AS530" s="17">
        <v>0.34227518989938899</v>
      </c>
      <c r="AT530" s="17">
        <v>0.39306590203679598</v>
      </c>
      <c r="AU530" s="17"/>
      <c r="AV530" s="17">
        <v>0.37496289461900001</v>
      </c>
      <c r="AW530" s="17">
        <v>0.27109769871021899</v>
      </c>
      <c r="AX530" s="17"/>
      <c r="AY530" s="17">
        <v>0.31464975264043099</v>
      </c>
      <c r="AZ530" s="17">
        <v>0.34653318816390399</v>
      </c>
      <c r="BA530" s="17">
        <v>0.45814684862076299</v>
      </c>
      <c r="BB530" s="17"/>
      <c r="BC530" s="17">
        <v>0.35086040703121502</v>
      </c>
      <c r="BD530" s="17">
        <v>0.38725362970315202</v>
      </c>
      <c r="BE530" s="17">
        <v>0.29656891599838497</v>
      </c>
      <c r="BF530" s="17"/>
      <c r="BG530" s="17">
        <v>0.39238872143654902</v>
      </c>
      <c r="BH530" s="17">
        <v>0.33216306726039202</v>
      </c>
      <c r="BI530" s="17"/>
      <c r="BJ530" s="17">
        <v>0.273324203971406</v>
      </c>
      <c r="BK530" s="17">
        <v>0.373466902161597</v>
      </c>
      <c r="BL530" s="17"/>
      <c r="BM530" s="17">
        <v>0.283394626048039</v>
      </c>
      <c r="BN530" s="17">
        <v>0.35018194947299702</v>
      </c>
      <c r="BO530" s="17">
        <v>0.33671738426367298</v>
      </c>
      <c r="BP530" s="17">
        <v>0.26070245395192698</v>
      </c>
      <c r="BQ530" s="17">
        <v>0.185973790697404</v>
      </c>
      <c r="BR530" s="17">
        <v>0.56094719446298402</v>
      </c>
      <c r="BS530" s="17">
        <v>0.26623121896906199</v>
      </c>
      <c r="BT530" s="17"/>
      <c r="BU530" s="17">
        <v>0.399371022421042</v>
      </c>
      <c r="BV530" s="17">
        <v>0.244549022346714</v>
      </c>
      <c r="BW530" s="17"/>
      <c r="BX530" s="17">
        <v>0.322674863117765</v>
      </c>
      <c r="BY530" s="17">
        <v>0.35017797619489999</v>
      </c>
      <c r="BZ530" s="17">
        <v>0.29161515466924898</v>
      </c>
      <c r="CA530" s="17">
        <v>0.37152826042074899</v>
      </c>
    </row>
    <row r="531" spans="2:79" x14ac:dyDescent="0.3">
      <c r="B531" t="s">
        <v>312</v>
      </c>
      <c r="C531" s="17">
        <v>0.24792765857083299</v>
      </c>
      <c r="D531" s="17">
        <v>0.27326487248883102</v>
      </c>
      <c r="E531" s="17">
        <v>0.22443466600948001</v>
      </c>
      <c r="F531" s="17"/>
      <c r="G531" s="17">
        <v>0.22745985356241699</v>
      </c>
      <c r="H531" s="17">
        <v>0.28589592752922099</v>
      </c>
      <c r="I531" s="17">
        <v>0.28438037024413798</v>
      </c>
      <c r="J531" s="17">
        <v>0.23776324719151401</v>
      </c>
      <c r="K531" s="17">
        <v>0.19003499776688401</v>
      </c>
      <c r="L531" s="17">
        <v>0.24823267138403701</v>
      </c>
      <c r="M531" s="17"/>
      <c r="N531" s="17">
        <v>0.31877410439281401</v>
      </c>
      <c r="O531" s="17">
        <v>0.23577349518407401</v>
      </c>
      <c r="P531" s="17">
        <v>0.238960193276781</v>
      </c>
      <c r="Q531" s="17">
        <v>0.195435509555767</v>
      </c>
      <c r="R531" s="17"/>
      <c r="S531" s="17">
        <v>0.27867235373386401</v>
      </c>
      <c r="T531" s="17">
        <v>0.2391876906422</v>
      </c>
      <c r="U531" s="17">
        <v>0.233376037401896</v>
      </c>
      <c r="V531" s="17">
        <v>0.272769055188818</v>
      </c>
      <c r="W531" s="17">
        <v>0.179122120087058</v>
      </c>
      <c r="X531" s="17">
        <v>0.27919384286930699</v>
      </c>
      <c r="Y531" s="17">
        <v>0.172419505157833</v>
      </c>
      <c r="Z531" s="17">
        <v>0.28058722145938197</v>
      </c>
      <c r="AA531" s="17">
        <v>0.246921909375767</v>
      </c>
      <c r="AB531" s="17">
        <v>0.271912333279753</v>
      </c>
      <c r="AC531" s="17">
        <v>0.24746559409630201</v>
      </c>
      <c r="AD531" s="17">
        <v>0.26463979916368202</v>
      </c>
      <c r="AE531" s="17"/>
      <c r="AF531" s="17">
        <v>0.28565579985155298</v>
      </c>
      <c r="AG531" s="17">
        <v>0.24154894426232801</v>
      </c>
      <c r="AH531" s="17">
        <v>0.24785151996115101</v>
      </c>
      <c r="AI531" s="17">
        <v>0.24088535457042201</v>
      </c>
      <c r="AJ531" s="17">
        <v>0.22213952932634301</v>
      </c>
      <c r="AK531" s="17">
        <v>0.17750090115310299</v>
      </c>
      <c r="AL531" s="17"/>
      <c r="AM531" s="17">
        <v>0.21904591408650201</v>
      </c>
      <c r="AN531" s="17">
        <v>0.20221740747482</v>
      </c>
      <c r="AO531" s="17">
        <v>0.28754515978959999</v>
      </c>
      <c r="AP531" s="17">
        <v>0.31431978876661099</v>
      </c>
      <c r="AQ531" s="17">
        <v>0.35895091966978498</v>
      </c>
      <c r="AR531" s="17"/>
      <c r="AS531" s="17">
        <v>0.26139183528508603</v>
      </c>
      <c r="AT531" s="17">
        <v>0.23000489289746501</v>
      </c>
      <c r="AU531" s="17"/>
      <c r="AV531" s="17">
        <v>0.25983362054063602</v>
      </c>
      <c r="AW531" s="17">
        <v>0.235597575884995</v>
      </c>
      <c r="AX531" s="17"/>
      <c r="AY531" s="17">
        <v>0.24428118063477999</v>
      </c>
      <c r="AZ531" s="17">
        <v>0.25477651411992303</v>
      </c>
      <c r="BA531" s="17">
        <v>0.213822770962138</v>
      </c>
      <c r="BB531" s="17"/>
      <c r="BC531" s="17">
        <v>0.239068508645219</v>
      </c>
      <c r="BD531" s="17">
        <v>0.27230242843971803</v>
      </c>
      <c r="BE531" s="17">
        <v>0.24470568220716199</v>
      </c>
      <c r="BF531" s="17"/>
      <c r="BG531" s="17">
        <v>0.245647180778995</v>
      </c>
      <c r="BH531" s="17">
        <v>0.25105701040967099</v>
      </c>
      <c r="BI531" s="17"/>
      <c r="BJ531" s="17">
        <v>0.29156760289931499</v>
      </c>
      <c r="BK531" s="17">
        <v>0.23210969290892</v>
      </c>
      <c r="BL531" s="17"/>
      <c r="BM531" s="17">
        <v>0.28641268408736098</v>
      </c>
      <c r="BN531" s="17">
        <v>0.19198194292339099</v>
      </c>
      <c r="BO531" s="17">
        <v>0.20196759239106801</v>
      </c>
      <c r="BP531" s="17">
        <v>0.19227567000482401</v>
      </c>
      <c r="BQ531" s="17">
        <v>0.22242369559818601</v>
      </c>
      <c r="BR531" s="17">
        <v>0.25343270030457798</v>
      </c>
      <c r="BS531" s="17">
        <v>0.18958338214071899</v>
      </c>
      <c r="BT531" s="17"/>
      <c r="BU531" s="17">
        <v>0.20270063972187699</v>
      </c>
      <c r="BV531" s="17">
        <v>0.28097462446388699</v>
      </c>
      <c r="BW531" s="17"/>
      <c r="BX531" s="17">
        <v>0.23724879785406799</v>
      </c>
      <c r="BY531" s="17">
        <v>0.26168816935764799</v>
      </c>
      <c r="BZ531" s="17">
        <v>0.27505793340514301</v>
      </c>
      <c r="CA531" s="17">
        <v>0.27171037112316099</v>
      </c>
    </row>
    <row r="532" spans="2:79" x14ac:dyDescent="0.3">
      <c r="B532" t="s">
        <v>313</v>
      </c>
      <c r="C532" s="17">
        <v>0.127693115586717</v>
      </c>
      <c r="D532" s="17">
        <v>0.125725490062504</v>
      </c>
      <c r="E532" s="17">
        <v>0.13024117611018099</v>
      </c>
      <c r="F532" s="17"/>
      <c r="G532" s="17">
        <v>0.16507083440929499</v>
      </c>
      <c r="H532" s="17">
        <v>0.16638787989495199</v>
      </c>
      <c r="I532" s="17">
        <v>0.127932496044007</v>
      </c>
      <c r="J532" s="17">
        <v>0.12868044533376599</v>
      </c>
      <c r="K532" s="17">
        <v>8.2247460986472398E-2</v>
      </c>
      <c r="L532" s="17">
        <v>0.10101320895667699</v>
      </c>
      <c r="M532" s="17"/>
      <c r="N532" s="17">
        <v>0.13457614738102</v>
      </c>
      <c r="O532" s="17">
        <v>0.12821052772736899</v>
      </c>
      <c r="P532" s="17">
        <v>0.13616866351790399</v>
      </c>
      <c r="Q532" s="17">
        <v>0.115846316064263</v>
      </c>
      <c r="R532" s="17"/>
      <c r="S532" s="17">
        <v>0.13090690968940399</v>
      </c>
      <c r="T532" s="17">
        <v>8.6829815450250702E-2</v>
      </c>
      <c r="U532" s="17">
        <v>0.12537273699243401</v>
      </c>
      <c r="V532" s="17">
        <v>0.110791893534037</v>
      </c>
      <c r="W532" s="17">
        <v>0.161539569642216</v>
      </c>
      <c r="X532" s="17">
        <v>0.10575078386430201</v>
      </c>
      <c r="Y532" s="17">
        <v>0.142837857228367</v>
      </c>
      <c r="Z532" s="17">
        <v>0.12950916236850701</v>
      </c>
      <c r="AA532" s="17">
        <v>0.15678398380759101</v>
      </c>
      <c r="AB532" s="17">
        <v>0.15481588099760801</v>
      </c>
      <c r="AC532" s="17">
        <v>0.126584954246028</v>
      </c>
      <c r="AD532" s="17">
        <v>0.104075786291005</v>
      </c>
      <c r="AE532" s="17"/>
      <c r="AF532" s="17">
        <v>0.153788075196092</v>
      </c>
      <c r="AG532" s="17">
        <v>0.111361944831927</v>
      </c>
      <c r="AH532" s="17">
        <v>0.13110169114348499</v>
      </c>
      <c r="AI532" s="17">
        <v>0.124794419241249</v>
      </c>
      <c r="AJ532" s="17">
        <v>9.6801932365832094E-2</v>
      </c>
      <c r="AK532" s="17">
        <v>0.15689146365849299</v>
      </c>
      <c r="AL532" s="17"/>
      <c r="AM532" s="17">
        <v>0.12182990248111999</v>
      </c>
      <c r="AN532" s="17">
        <v>0.106596003229916</v>
      </c>
      <c r="AO532" s="17">
        <v>0.14112511258987501</v>
      </c>
      <c r="AP532" s="17">
        <v>0.16768465794897999</v>
      </c>
      <c r="AQ532" s="17">
        <v>7.2844117893355903E-2</v>
      </c>
      <c r="AR532" s="17"/>
      <c r="AS532" s="17">
        <v>0.12564821821187599</v>
      </c>
      <c r="AT532" s="17">
        <v>0.14866982785477301</v>
      </c>
      <c r="AU532" s="17"/>
      <c r="AV532" s="17">
        <v>0.130461717348101</v>
      </c>
      <c r="AW532" s="17">
        <v>0.11375918878760399</v>
      </c>
      <c r="AX532" s="17"/>
      <c r="AY532" s="17">
        <v>0.13005573574040499</v>
      </c>
      <c r="AZ532" s="17">
        <v>0.12815428294472</v>
      </c>
      <c r="BA532" s="17">
        <v>0.119444940196082</v>
      </c>
      <c r="BB532" s="17"/>
      <c r="BC532" s="17">
        <v>0.11710883342383401</v>
      </c>
      <c r="BD532" s="17">
        <v>0.140512984441829</v>
      </c>
      <c r="BE532" s="17">
        <v>0.14024266292396501</v>
      </c>
      <c r="BF532" s="17"/>
      <c r="BG532" s="17">
        <v>0.124825913406289</v>
      </c>
      <c r="BH532" s="17">
        <v>0.126830177990127</v>
      </c>
      <c r="BI532" s="17"/>
      <c r="BJ532" s="17">
        <v>0.15547937264747</v>
      </c>
      <c r="BK532" s="17">
        <v>0.119421186899242</v>
      </c>
      <c r="BL532" s="17"/>
      <c r="BM532" s="17">
        <v>0.13547741054707699</v>
      </c>
      <c r="BN532" s="17">
        <v>0.133527246810933</v>
      </c>
      <c r="BO532" s="17">
        <v>0.13252129008871399</v>
      </c>
      <c r="BP532" s="17">
        <v>7.1248963622764297E-2</v>
      </c>
      <c r="BQ532" s="17">
        <v>0.183522889494904</v>
      </c>
      <c r="BR532" s="17">
        <v>8.9216921763727003E-2</v>
      </c>
      <c r="BS532" s="17">
        <v>0.18005891633347501</v>
      </c>
      <c r="BT532" s="17"/>
      <c r="BU532" s="17">
        <v>0.16606382486584501</v>
      </c>
      <c r="BV532" s="17">
        <v>0.180040129508513</v>
      </c>
      <c r="BW532" s="17"/>
      <c r="BX532" s="17">
        <v>0.153651516417247</v>
      </c>
      <c r="BY532" s="17">
        <v>0.12779994310869999</v>
      </c>
      <c r="BZ532" s="17">
        <v>0.136720682862811</v>
      </c>
      <c r="CA532" s="17">
        <v>0.15101469949319801</v>
      </c>
    </row>
    <row r="533" spans="2:79" x14ac:dyDescent="0.3">
      <c r="B533" t="s">
        <v>314</v>
      </c>
      <c r="C533" s="17">
        <v>0.12044923696654</v>
      </c>
      <c r="D533" s="17">
        <v>0.12454782252122699</v>
      </c>
      <c r="E533" s="17">
        <v>0.117044637704596</v>
      </c>
      <c r="F533" s="17"/>
      <c r="G533" s="17">
        <v>0.195349077653417</v>
      </c>
      <c r="H533" s="17">
        <v>0.18945222270398199</v>
      </c>
      <c r="I533" s="17">
        <v>0.136072444790761</v>
      </c>
      <c r="J533" s="17">
        <v>8.1536953743743507E-2</v>
      </c>
      <c r="K533" s="17">
        <v>6.0084939928349602E-2</v>
      </c>
      <c r="L533" s="17">
        <v>7.4082347580207195E-2</v>
      </c>
      <c r="M533" s="17"/>
      <c r="N533" s="17">
        <v>0.14099713948676401</v>
      </c>
      <c r="O533" s="17">
        <v>0.101253150192047</v>
      </c>
      <c r="P533" s="17">
        <v>0.116238028904622</v>
      </c>
      <c r="Q533" s="17">
        <v>0.11351833528001901</v>
      </c>
      <c r="R533" s="17"/>
      <c r="S533" s="17">
        <v>0.17499889943410701</v>
      </c>
      <c r="T533" s="17">
        <v>0.14788011391733599</v>
      </c>
      <c r="U533" s="17">
        <v>0.102401356138873</v>
      </c>
      <c r="V533" s="17">
        <v>8.8172814373044903E-2</v>
      </c>
      <c r="W533" s="17">
        <v>0.12528770359570399</v>
      </c>
      <c r="X533" s="17">
        <v>8.4745881262316997E-2</v>
      </c>
      <c r="Y533" s="17">
        <v>0.112600308668291</v>
      </c>
      <c r="Z533" s="17">
        <v>0.16649654677688999</v>
      </c>
      <c r="AA533" s="17">
        <v>0.120121737199905</v>
      </c>
      <c r="AB533" s="17">
        <v>8.6186681945954594E-2</v>
      </c>
      <c r="AC533" s="17">
        <v>5.6277760703978198E-2</v>
      </c>
      <c r="AD533" s="17">
        <v>0.16006308014824</v>
      </c>
      <c r="AE533" s="17"/>
      <c r="AF533" s="17">
        <v>0.19012803007155701</v>
      </c>
      <c r="AG533" s="17">
        <v>0.109844825265526</v>
      </c>
      <c r="AH533" s="17">
        <v>0.101963586394406</v>
      </c>
      <c r="AI533" s="17">
        <v>9.6132477908965702E-2</v>
      </c>
      <c r="AJ533" s="17">
        <v>5.7134483211607898E-2</v>
      </c>
      <c r="AK533" s="17">
        <v>0.115255769896862</v>
      </c>
      <c r="AL533" s="17"/>
      <c r="AM533" s="17">
        <v>9.7657705519415799E-2</v>
      </c>
      <c r="AN533" s="17">
        <v>9.4553809175809703E-2</v>
      </c>
      <c r="AO533" s="17">
        <v>0.13954430552107899</v>
      </c>
      <c r="AP533" s="17">
        <v>0.17502659477583901</v>
      </c>
      <c r="AQ533" s="17">
        <v>0.23379873489626299</v>
      </c>
      <c r="AR533" s="17"/>
      <c r="AS533" s="17">
        <v>0.131524671674251</v>
      </c>
      <c r="AT533" s="17">
        <v>7.3714274974509705E-2</v>
      </c>
      <c r="AU533" s="17"/>
      <c r="AV533" s="17">
        <v>0.125803068049989</v>
      </c>
      <c r="AW533" s="17">
        <v>0.105302068596992</v>
      </c>
      <c r="AX533" s="17"/>
      <c r="AY533" s="17">
        <v>0.13229748791665299</v>
      </c>
      <c r="AZ533" s="17">
        <v>0.120393505175417</v>
      </c>
      <c r="BA533" s="17">
        <v>8.6805106388282399E-2</v>
      </c>
      <c r="BB533" s="17"/>
      <c r="BC533" s="17">
        <v>0.11913640516722999</v>
      </c>
      <c r="BD533" s="17">
        <v>0.128030997323965</v>
      </c>
      <c r="BE533" s="17">
        <v>0.117506315179894</v>
      </c>
      <c r="BF533" s="17"/>
      <c r="BG533" s="17">
        <v>9.6340186216795604E-2</v>
      </c>
      <c r="BH533" s="17">
        <v>0.130036771878833</v>
      </c>
      <c r="BI533" s="17"/>
      <c r="BJ533" s="17">
        <v>0.175660013850753</v>
      </c>
      <c r="BK533" s="17">
        <v>0.10223869222871899</v>
      </c>
      <c r="BL533" s="17"/>
      <c r="BM533" s="17">
        <v>0.13814095916746499</v>
      </c>
      <c r="BN533" s="17">
        <v>0.13199720003070101</v>
      </c>
      <c r="BO533" s="17">
        <v>0.14272620976964701</v>
      </c>
      <c r="BP533" s="17">
        <v>0.118061995238349</v>
      </c>
      <c r="BQ533" s="17">
        <v>0.16039311402520101</v>
      </c>
      <c r="BR533" s="17">
        <v>7.1255448988295694E-2</v>
      </c>
      <c r="BS533" s="17">
        <v>8.9515819451232007E-2</v>
      </c>
      <c r="BT533" s="17"/>
      <c r="BU533" s="17">
        <v>0.174296906243326</v>
      </c>
      <c r="BV533" s="17">
        <v>0.19990855707863101</v>
      </c>
      <c r="BW533" s="17"/>
      <c r="BX533" s="17">
        <v>0.107750433363931</v>
      </c>
      <c r="BY533" s="17">
        <v>0.13052664715700499</v>
      </c>
      <c r="BZ533" s="17">
        <v>0.154275957461253</v>
      </c>
      <c r="CA533" s="17">
        <v>0.13988965052691599</v>
      </c>
    </row>
    <row r="534" spans="2:79" x14ac:dyDescent="0.3">
      <c r="B534" t="s">
        <v>315</v>
      </c>
      <c r="C534" s="17">
        <v>0.10693139313717499</v>
      </c>
      <c r="D534" s="17">
        <v>0.111247283872675</v>
      </c>
      <c r="E534" s="17">
        <v>0.103248264308454</v>
      </c>
      <c r="F534" s="17"/>
      <c r="G534" s="17">
        <v>0.152193360169982</v>
      </c>
      <c r="H534" s="17">
        <v>0.123315278587195</v>
      </c>
      <c r="I534" s="17">
        <v>0.101850926105146</v>
      </c>
      <c r="J534" s="17">
        <v>9.9745478900929899E-2</v>
      </c>
      <c r="K534" s="17">
        <v>8.9517927414010101E-2</v>
      </c>
      <c r="L534" s="17">
        <v>8.5217163565163595E-2</v>
      </c>
      <c r="M534" s="17"/>
      <c r="N534" s="17">
        <v>0.109973958326233</v>
      </c>
      <c r="O534" s="17">
        <v>9.76547828755258E-2</v>
      </c>
      <c r="P534" s="17">
        <v>0.116509723239114</v>
      </c>
      <c r="Q534" s="17">
        <v>0.105942920578896</v>
      </c>
      <c r="R534" s="17"/>
      <c r="S534" s="17">
        <v>0.101715041265457</v>
      </c>
      <c r="T534" s="17">
        <v>0.10794135787564001</v>
      </c>
      <c r="U534" s="17">
        <v>9.6070020677083007E-2</v>
      </c>
      <c r="V534" s="17">
        <v>0.109147678789405</v>
      </c>
      <c r="W534" s="17">
        <v>0.10788454702455701</v>
      </c>
      <c r="X534" s="17">
        <v>0.119681162327615</v>
      </c>
      <c r="Y534" s="17">
        <v>0.100925062518662</v>
      </c>
      <c r="Z534" s="17">
        <v>8.7043080987020002E-2</v>
      </c>
      <c r="AA534" s="17">
        <v>0.106157275283891</v>
      </c>
      <c r="AB534" s="17">
        <v>0.12002477089739701</v>
      </c>
      <c r="AC534" s="17">
        <v>9.9516593573739598E-2</v>
      </c>
      <c r="AD534" s="17">
        <v>0.127190817926775</v>
      </c>
      <c r="AE534" s="17"/>
      <c r="AF534" s="17">
        <v>0.116959080694649</v>
      </c>
      <c r="AG534" s="17">
        <v>0.12917274089105499</v>
      </c>
      <c r="AH534" s="17">
        <v>0.11331410723679</v>
      </c>
      <c r="AI534" s="17">
        <v>7.2668471771450804E-2</v>
      </c>
      <c r="AJ534" s="17">
        <v>7.3844803410388404E-2</v>
      </c>
      <c r="AK534" s="17">
        <v>0.114813412552923</v>
      </c>
      <c r="AL534" s="17"/>
      <c r="AM534" s="17">
        <v>8.5621742379931504E-2</v>
      </c>
      <c r="AN534" s="17">
        <v>0.104128903479489</v>
      </c>
      <c r="AO534" s="17">
        <v>0.124788551280396</v>
      </c>
      <c r="AP534" s="17">
        <v>0.104162060855674</v>
      </c>
      <c r="AQ534" s="17">
        <v>9.6597838579528597E-2</v>
      </c>
      <c r="AR534" s="17"/>
      <c r="AS534" s="17">
        <v>9.9260602636153494E-2</v>
      </c>
      <c r="AT534" s="17">
        <v>0.162726108067725</v>
      </c>
      <c r="AU534" s="17"/>
      <c r="AV534" s="17">
        <v>0.10239821850535399</v>
      </c>
      <c r="AW534" s="17">
        <v>0.15148219151904599</v>
      </c>
      <c r="AX534" s="17"/>
      <c r="AY534" s="17">
        <v>0.12981329575198999</v>
      </c>
      <c r="AZ534" s="17">
        <v>9.6400503130574203E-2</v>
      </c>
      <c r="BA534" s="17">
        <v>8.4161372616451194E-2</v>
      </c>
      <c r="BB534" s="17"/>
      <c r="BC534" s="17">
        <v>0.105022334953379</v>
      </c>
      <c r="BD534" s="17">
        <v>0.11182798989077999</v>
      </c>
      <c r="BE534" s="17">
        <v>0.10823511066812699</v>
      </c>
      <c r="BF534" s="17"/>
      <c r="BG534" s="17">
        <v>0.11515622699739</v>
      </c>
      <c r="BH534" s="17">
        <v>0.102822443745029</v>
      </c>
      <c r="BI534" s="17"/>
      <c r="BJ534" s="17">
        <v>0.12993047259888499</v>
      </c>
      <c r="BK534" s="17">
        <v>9.9895155260612004E-2</v>
      </c>
      <c r="BL534" s="17"/>
      <c r="BM534" s="17">
        <v>0.103896565796906</v>
      </c>
      <c r="BN534" s="17">
        <v>0.115491401446862</v>
      </c>
      <c r="BO534" s="17">
        <v>9.3618213900871106E-2</v>
      </c>
      <c r="BP534" s="17">
        <v>0.13570782753195401</v>
      </c>
      <c r="BQ534" s="17">
        <v>0.185082344335465</v>
      </c>
      <c r="BR534" s="17">
        <v>8.2368615135485101E-2</v>
      </c>
      <c r="BS534" s="17">
        <v>0.120420699880933</v>
      </c>
      <c r="BT534" s="17"/>
      <c r="BU534" s="17">
        <v>0.10220980377427</v>
      </c>
      <c r="BV534" s="17">
        <v>0.14663736662070401</v>
      </c>
      <c r="BW534" s="17"/>
      <c r="BX534" s="17">
        <v>0.117161906411561</v>
      </c>
      <c r="BY534" s="17">
        <v>0.102349351579998</v>
      </c>
      <c r="BZ534" s="17">
        <v>0.14817272730825201</v>
      </c>
      <c r="CA534" s="17">
        <v>0.104049826754224</v>
      </c>
    </row>
    <row r="535" spans="2:79" x14ac:dyDescent="0.3">
      <c r="B535" t="s">
        <v>316</v>
      </c>
      <c r="C535" s="17">
        <v>0.10294605271747</v>
      </c>
      <c r="D535" s="17">
        <v>0.11217710780998599</v>
      </c>
      <c r="E535" s="17">
        <v>9.3347274542322597E-2</v>
      </c>
      <c r="F535" s="17"/>
      <c r="G535" s="17">
        <v>0.208412847727454</v>
      </c>
      <c r="H535" s="17">
        <v>0.19537559947889799</v>
      </c>
      <c r="I535" s="17">
        <v>0.103319752037103</v>
      </c>
      <c r="J535" s="17">
        <v>6.0014460452917903E-2</v>
      </c>
      <c r="K535" s="17">
        <v>2.6613410056933001E-2</v>
      </c>
      <c r="L535" s="17">
        <v>4.3630031859185001E-2</v>
      </c>
      <c r="M535" s="17"/>
      <c r="N535" s="17">
        <v>0.130093567498624</v>
      </c>
      <c r="O535" s="17">
        <v>9.5285768020629699E-2</v>
      </c>
      <c r="P535" s="17">
        <v>0.113398393692973</v>
      </c>
      <c r="Q535" s="17">
        <v>7.0219712368249199E-2</v>
      </c>
      <c r="R535" s="17"/>
      <c r="S535" s="17">
        <v>0.16963056838901999</v>
      </c>
      <c r="T535" s="17">
        <v>0.122122737079545</v>
      </c>
      <c r="U535" s="17">
        <v>0.10283598675809801</v>
      </c>
      <c r="V535" s="17">
        <v>6.3253054290703603E-2</v>
      </c>
      <c r="W535" s="17">
        <v>8.0065343806040204E-2</v>
      </c>
      <c r="X535" s="17">
        <v>0.102831727405406</v>
      </c>
      <c r="Y535" s="17">
        <v>8.2540065459634895E-2</v>
      </c>
      <c r="Z535" s="17">
        <v>0.10433734353502799</v>
      </c>
      <c r="AA535" s="17">
        <v>0.114802643426666</v>
      </c>
      <c r="AB535" s="17">
        <v>9.1321232829308402E-2</v>
      </c>
      <c r="AC535" s="17">
        <v>3.3278147858281801E-2</v>
      </c>
      <c r="AD535" s="17">
        <v>4.2969172986608503E-2</v>
      </c>
      <c r="AE535" s="17"/>
      <c r="AF535" s="17">
        <v>0.15302953896136501</v>
      </c>
      <c r="AG535" s="17">
        <v>8.8142951214855006E-2</v>
      </c>
      <c r="AH535" s="17">
        <v>9.3094138110365196E-2</v>
      </c>
      <c r="AI535" s="17">
        <v>9.0395044068818001E-2</v>
      </c>
      <c r="AJ535" s="17">
        <v>8.1006927473891599E-2</v>
      </c>
      <c r="AK535" s="17">
        <v>6.3275715237280095E-2</v>
      </c>
      <c r="AL535" s="17"/>
      <c r="AM535" s="17">
        <v>6.1386465909330702E-2</v>
      </c>
      <c r="AN535" s="17">
        <v>0.10946981378576399</v>
      </c>
      <c r="AO535" s="17">
        <v>0.109622329893635</v>
      </c>
      <c r="AP535" s="17">
        <v>0.174141748556291</v>
      </c>
      <c r="AQ535" s="17">
        <v>0.18375600873228701</v>
      </c>
      <c r="AR535" s="17"/>
      <c r="AS535" s="17">
        <v>0.10813165638418901</v>
      </c>
      <c r="AT535" s="17">
        <v>0.111419609372484</v>
      </c>
      <c r="AU535" s="17"/>
      <c r="AV535" s="17">
        <v>9.6845214140875005E-2</v>
      </c>
      <c r="AW535" s="17">
        <v>0.12319808824728901</v>
      </c>
      <c r="AX535" s="17"/>
      <c r="AY535" s="17">
        <v>0.10819248024049299</v>
      </c>
      <c r="AZ535" s="17">
        <v>0.106501021151974</v>
      </c>
      <c r="BA535" s="17">
        <v>6.4107957174158806E-2</v>
      </c>
      <c r="BB535" s="17"/>
      <c r="BC535" s="17">
        <v>0.102328929873545</v>
      </c>
      <c r="BD535" s="17">
        <v>8.5997696559114198E-2</v>
      </c>
      <c r="BE535" s="17">
        <v>0.118357400231861</v>
      </c>
      <c r="BF535" s="17"/>
      <c r="BG535" s="17">
        <v>9.2884673675122806E-2</v>
      </c>
      <c r="BH535" s="17">
        <v>0.107654716412751</v>
      </c>
      <c r="BI535" s="17"/>
      <c r="BJ535" s="17">
        <v>0.168115089761989</v>
      </c>
      <c r="BK535" s="17">
        <v>8.1042272699936496E-2</v>
      </c>
      <c r="BL535" s="17"/>
      <c r="BM535" s="17">
        <v>0.122090896665038</v>
      </c>
      <c r="BN535" s="17">
        <v>0.118670900189978</v>
      </c>
      <c r="BO535" s="17">
        <v>0.166965291366479</v>
      </c>
      <c r="BP535" s="17">
        <v>0.109546674028918</v>
      </c>
      <c r="BQ535" s="17">
        <v>0.16255745887807499</v>
      </c>
      <c r="BR535" s="17">
        <v>3.0374374563297699E-2</v>
      </c>
      <c r="BS535" s="17">
        <v>7.5061754059139604E-2</v>
      </c>
      <c r="BT535" s="17"/>
      <c r="BU535" s="17">
        <v>0.10157802693173799</v>
      </c>
      <c r="BV535" s="17">
        <v>0.17039747693087701</v>
      </c>
      <c r="BW535" s="17"/>
      <c r="BX535" s="17">
        <v>7.6639335902097303E-2</v>
      </c>
      <c r="BY535" s="17">
        <v>0.108349470748089</v>
      </c>
      <c r="BZ535" s="17">
        <v>0.15962315528967899</v>
      </c>
      <c r="CA535" s="17">
        <v>0.108472396867794</v>
      </c>
    </row>
    <row r="536" spans="2:79" x14ac:dyDescent="0.3">
      <c r="B536" t="s">
        <v>317</v>
      </c>
      <c r="C536" s="17">
        <v>9.0300050169158597E-2</v>
      </c>
      <c r="D536" s="17">
        <v>0.10404405950376699</v>
      </c>
      <c r="E536" s="17">
        <v>7.7338825086763305E-2</v>
      </c>
      <c r="F536" s="17"/>
      <c r="G536" s="17">
        <v>0.153240605769773</v>
      </c>
      <c r="H536" s="17">
        <v>0.13836391175850499</v>
      </c>
      <c r="I536" s="17">
        <v>0.119629578383159</v>
      </c>
      <c r="J536" s="17">
        <v>6.3098776467044995E-2</v>
      </c>
      <c r="K536" s="17">
        <v>4.6463385547890201E-2</v>
      </c>
      <c r="L536" s="17">
        <v>3.7170830812702102E-2</v>
      </c>
      <c r="M536" s="17"/>
      <c r="N536" s="17">
        <v>9.0922872095373003E-2</v>
      </c>
      <c r="O536" s="17">
        <v>8.6526666960747595E-2</v>
      </c>
      <c r="P536" s="17">
        <v>0.113668118649853</v>
      </c>
      <c r="Q536" s="17">
        <v>7.3576366885733199E-2</v>
      </c>
      <c r="R536" s="17"/>
      <c r="S536" s="17">
        <v>0.13594028943098299</v>
      </c>
      <c r="T536" s="17">
        <v>8.1067608654033604E-2</v>
      </c>
      <c r="U536" s="17">
        <v>8.8858602426605704E-2</v>
      </c>
      <c r="V536" s="17">
        <v>7.5329466447500201E-2</v>
      </c>
      <c r="W536" s="17">
        <v>8.5255984060884901E-2</v>
      </c>
      <c r="X536" s="17">
        <v>9.3833740220506695E-2</v>
      </c>
      <c r="Y536" s="17">
        <v>7.9288816350303395E-2</v>
      </c>
      <c r="Z536" s="17">
        <v>8.6024507226672001E-2</v>
      </c>
      <c r="AA536" s="17">
        <v>6.2866608632594606E-2</v>
      </c>
      <c r="AB536" s="17">
        <v>7.7625787144535593E-2</v>
      </c>
      <c r="AC536" s="17">
        <v>7.6157147529089697E-2</v>
      </c>
      <c r="AD536" s="17">
        <v>0.165288670703748</v>
      </c>
      <c r="AE536" s="17"/>
      <c r="AF536" s="17">
        <v>0.15810628333082799</v>
      </c>
      <c r="AG536" s="17">
        <v>8.1275358428228306E-2</v>
      </c>
      <c r="AH536" s="17">
        <v>6.9597900495793494E-2</v>
      </c>
      <c r="AI536" s="17">
        <v>5.0200344940599197E-2</v>
      </c>
      <c r="AJ536" s="17">
        <v>5.2792787625177501E-2</v>
      </c>
      <c r="AK536" s="17">
        <v>9.2745647361502398E-2</v>
      </c>
      <c r="AL536" s="17"/>
      <c r="AM536" s="17">
        <v>7.8937245083510105E-2</v>
      </c>
      <c r="AN536" s="17">
        <v>8.7945548275473406E-2</v>
      </c>
      <c r="AO536" s="17">
        <v>0.101829627678066</v>
      </c>
      <c r="AP536" s="17">
        <v>0.10397705882873701</v>
      </c>
      <c r="AQ536" s="17">
        <v>9.39819051345884E-2</v>
      </c>
      <c r="AR536" s="17"/>
      <c r="AS536" s="17">
        <v>0.100082572110524</v>
      </c>
      <c r="AT536" s="17">
        <v>6.6550014631919896E-2</v>
      </c>
      <c r="AU536" s="17"/>
      <c r="AV536" s="17">
        <v>8.7756334892513804E-2</v>
      </c>
      <c r="AW536" s="17">
        <v>0.10495692472258999</v>
      </c>
      <c r="AX536" s="17"/>
      <c r="AY536" s="17">
        <v>9.3112478258411804E-2</v>
      </c>
      <c r="AZ536" s="17">
        <v>0.100144676118071</v>
      </c>
      <c r="BA536" s="17">
        <v>2.5804966564678702E-2</v>
      </c>
      <c r="BB536" s="17"/>
      <c r="BC536" s="17">
        <v>8.8330052360651404E-2</v>
      </c>
      <c r="BD536" s="17">
        <v>7.0484611992083293E-2</v>
      </c>
      <c r="BE536" s="17">
        <v>0.11634342711352599</v>
      </c>
      <c r="BF536" s="17"/>
      <c r="BG536" s="17">
        <v>7.6759985428419095E-2</v>
      </c>
      <c r="BH536" s="17">
        <v>9.7454097768475495E-2</v>
      </c>
      <c r="BI536" s="17"/>
      <c r="BJ536" s="17">
        <v>0.151709925961556</v>
      </c>
      <c r="BK536" s="17">
        <v>7.0487051443805293E-2</v>
      </c>
      <c r="BL536" s="17"/>
      <c r="BM536" s="17">
        <v>0.118740516869089</v>
      </c>
      <c r="BN536" s="17">
        <v>9.5786229127944295E-2</v>
      </c>
      <c r="BO536" s="17">
        <v>3.8360376634408798E-2</v>
      </c>
      <c r="BP536" s="17">
        <v>7.7264864949787002E-2</v>
      </c>
      <c r="BQ536" s="17">
        <v>0.163602057567894</v>
      </c>
      <c r="BR536" s="17">
        <v>3.6330140316974797E-2</v>
      </c>
      <c r="BS536" s="17">
        <v>5.5776105007472099E-2</v>
      </c>
      <c r="BT536" s="17"/>
      <c r="BU536" s="17">
        <v>8.3362666762343995E-2</v>
      </c>
      <c r="BV536" s="17">
        <v>0.12877844406150099</v>
      </c>
      <c r="BW536" s="17"/>
      <c r="BX536" s="17">
        <v>4.8152799648520803E-2</v>
      </c>
      <c r="BY536" s="17">
        <v>0.102503368035107</v>
      </c>
      <c r="BZ536" s="17">
        <v>0.118059786787916</v>
      </c>
      <c r="CA536" s="17">
        <v>0.114330519778486</v>
      </c>
    </row>
    <row r="537" spans="2:79" x14ac:dyDescent="0.3">
      <c r="B537" t="s">
        <v>318</v>
      </c>
      <c r="C537" s="17">
        <v>8.7669356004409393E-2</v>
      </c>
      <c r="D537" s="17">
        <v>8.7732742176434397E-2</v>
      </c>
      <c r="E537" s="17">
        <v>8.7071217125229097E-2</v>
      </c>
      <c r="F537" s="17"/>
      <c r="G537" s="17">
        <v>0.14476695732578901</v>
      </c>
      <c r="H537" s="17">
        <v>0.12735325044370899</v>
      </c>
      <c r="I537" s="17">
        <v>6.6074820647679597E-2</v>
      </c>
      <c r="J537" s="17">
        <v>8.8940473927875005E-2</v>
      </c>
      <c r="K537" s="17">
        <v>6.06297273293901E-2</v>
      </c>
      <c r="L537" s="17">
        <v>5.2226970863849302E-2</v>
      </c>
      <c r="M537" s="17"/>
      <c r="N537" s="17">
        <v>9.3315816097530493E-2</v>
      </c>
      <c r="O537" s="17">
        <v>7.1209731757747197E-2</v>
      </c>
      <c r="P537" s="17">
        <v>8.62403548249943E-2</v>
      </c>
      <c r="Q537" s="17">
        <v>0.100551654572542</v>
      </c>
      <c r="R537" s="17"/>
      <c r="S537" s="17">
        <v>0.104629792678694</v>
      </c>
      <c r="T537" s="17">
        <v>7.7906702937386593E-2</v>
      </c>
      <c r="U537" s="17">
        <v>6.7137583209223195E-2</v>
      </c>
      <c r="V537" s="17">
        <v>0.11550239678053</v>
      </c>
      <c r="W537" s="17">
        <v>6.2654719335761694E-2</v>
      </c>
      <c r="X537" s="17">
        <v>6.7376623105066299E-2</v>
      </c>
      <c r="Y537" s="17">
        <v>9.6831752730771603E-2</v>
      </c>
      <c r="Z537" s="17">
        <v>7.3683833701235504E-2</v>
      </c>
      <c r="AA537" s="17">
        <v>0.116098369432067</v>
      </c>
      <c r="AB537" s="17">
        <v>7.9280652568359603E-2</v>
      </c>
      <c r="AC537" s="17">
        <v>3.2864600984247802E-2</v>
      </c>
      <c r="AD537" s="17">
        <v>0.14873456307598501</v>
      </c>
      <c r="AE537" s="17"/>
      <c r="AF537" s="17">
        <v>0.14538506712671401</v>
      </c>
      <c r="AG537" s="17">
        <v>6.5350168418653404E-2</v>
      </c>
      <c r="AH537" s="17">
        <v>5.5154213445172399E-2</v>
      </c>
      <c r="AI537" s="17">
        <v>8.4221708360950803E-2</v>
      </c>
      <c r="AJ537" s="17">
        <v>4.65506735451496E-2</v>
      </c>
      <c r="AK537" s="17">
        <v>0.117104392957822</v>
      </c>
      <c r="AL537" s="17"/>
      <c r="AM537" s="17">
        <v>6.6386176679871498E-2</v>
      </c>
      <c r="AN537" s="17">
        <v>9.8442131059561205E-2</v>
      </c>
      <c r="AO537" s="17">
        <v>9.4096021628786095E-2</v>
      </c>
      <c r="AP537" s="17">
        <v>7.9009965317353201E-2</v>
      </c>
      <c r="AQ537" s="17">
        <v>0.180932069216135</v>
      </c>
      <c r="AR537" s="17"/>
      <c r="AS537" s="17">
        <v>8.9035379966133907E-2</v>
      </c>
      <c r="AT537" s="17">
        <v>9.0789896141242804E-2</v>
      </c>
      <c r="AU537" s="17"/>
      <c r="AV537" s="17">
        <v>8.7454093579110007E-2</v>
      </c>
      <c r="AW537" s="17">
        <v>0.115162054700216</v>
      </c>
      <c r="AX537" s="17"/>
      <c r="AY537" s="17">
        <v>8.8949183605380205E-2</v>
      </c>
      <c r="AZ537" s="17">
        <v>8.9442676847076297E-2</v>
      </c>
      <c r="BA537" s="17">
        <v>7.5013205440683406E-2</v>
      </c>
      <c r="BB537" s="17"/>
      <c r="BC537" s="17">
        <v>7.9572883126501806E-2</v>
      </c>
      <c r="BD537" s="17">
        <v>8.9197179295171194E-2</v>
      </c>
      <c r="BE537" s="17">
        <v>0.110478376802311</v>
      </c>
      <c r="BF537" s="17"/>
      <c r="BG537" s="17">
        <v>8.5319715670505294E-2</v>
      </c>
      <c r="BH537" s="17">
        <v>8.6460637340917093E-2</v>
      </c>
      <c r="BI537" s="17"/>
      <c r="BJ537" s="17">
        <v>9.7523375415974806E-2</v>
      </c>
      <c r="BK537" s="17">
        <v>8.2182318744057903E-2</v>
      </c>
      <c r="BL537" s="17"/>
      <c r="BM537" s="17">
        <v>9.48155929765368E-2</v>
      </c>
      <c r="BN537" s="17">
        <v>0.11428482400345</v>
      </c>
      <c r="BO537" s="17">
        <v>9.8269391685110799E-2</v>
      </c>
      <c r="BP537" s="17">
        <v>5.9726169807328901E-2</v>
      </c>
      <c r="BQ537" s="17">
        <v>0.14446289628480399</v>
      </c>
      <c r="BR537" s="17">
        <v>5.0893229597842302E-2</v>
      </c>
      <c r="BS537" s="17">
        <v>6.7929968000341498E-2</v>
      </c>
      <c r="BT537" s="17"/>
      <c r="BU537" s="17">
        <v>6.7941384848069802E-2</v>
      </c>
      <c r="BV537" s="17">
        <v>0.129324044318223</v>
      </c>
      <c r="BW537" s="17"/>
      <c r="BX537" s="17">
        <v>7.3555815989651802E-2</v>
      </c>
      <c r="BY537" s="17">
        <v>0.100187673233018</v>
      </c>
      <c r="BZ537" s="17">
        <v>0.10232689749568</v>
      </c>
      <c r="CA537" s="17">
        <v>9.3111568055630506E-2</v>
      </c>
    </row>
    <row r="538" spans="2:79" x14ac:dyDescent="0.3">
      <c r="B538" t="s">
        <v>101</v>
      </c>
      <c r="C538" s="17">
        <v>1.9867251969566801E-2</v>
      </c>
      <c r="D538" s="17">
        <v>1.7880825783100799E-2</v>
      </c>
      <c r="E538" s="17">
        <v>2.1005067952952199E-2</v>
      </c>
      <c r="F538" s="17"/>
      <c r="G538" s="17">
        <v>2.00324068362672E-2</v>
      </c>
      <c r="H538" s="17">
        <v>1.2123137818755901E-2</v>
      </c>
      <c r="I538" s="17">
        <v>2.04942488847372E-2</v>
      </c>
      <c r="J538" s="17">
        <v>3.4794348120629502E-2</v>
      </c>
      <c r="K538" s="17">
        <v>3.0502460079174201E-2</v>
      </c>
      <c r="L538" s="17">
        <v>6.3222473565805503E-3</v>
      </c>
      <c r="M538" s="17"/>
      <c r="N538" s="17">
        <v>7.8627068753585692E-3</v>
      </c>
      <c r="O538" s="17">
        <v>1.80380402756171E-2</v>
      </c>
      <c r="P538" s="17">
        <v>2.71724527078918E-2</v>
      </c>
      <c r="Q538" s="17">
        <v>2.88671900024071E-2</v>
      </c>
      <c r="R538" s="17"/>
      <c r="S538" s="17">
        <v>2.3272254191291301E-2</v>
      </c>
      <c r="T538" s="17">
        <v>2.07435827616726E-2</v>
      </c>
      <c r="U538" s="17">
        <v>2.9579607343479201E-2</v>
      </c>
      <c r="V538" s="17">
        <v>2.0420515680070101E-2</v>
      </c>
      <c r="W538" s="17">
        <v>2.67286198411479E-2</v>
      </c>
      <c r="X538" s="17">
        <v>1.06900247087953E-2</v>
      </c>
      <c r="Y538" s="17">
        <v>1.6087615706291102E-2</v>
      </c>
      <c r="Z538" s="17">
        <v>3.2132461967899498E-2</v>
      </c>
      <c r="AA538" s="17">
        <v>3.9993022470911103E-3</v>
      </c>
      <c r="AB538" s="17">
        <v>2.4526786129557301E-2</v>
      </c>
      <c r="AC538" s="17">
        <v>2.1062664935818601E-2</v>
      </c>
      <c r="AD538" s="17">
        <v>2.01097532066958E-2</v>
      </c>
      <c r="AE538" s="17"/>
      <c r="AF538" s="17">
        <v>1.51671809485986E-2</v>
      </c>
      <c r="AG538" s="17">
        <v>1.95467452864416E-2</v>
      </c>
      <c r="AH538" s="17">
        <v>1.6738000638643901E-2</v>
      </c>
      <c r="AI538" s="17">
        <v>2.5879398079767701E-2</v>
      </c>
      <c r="AJ538" s="17">
        <v>2.5507470599240301E-2</v>
      </c>
      <c r="AK538" s="17">
        <v>1.9339642141733501E-2</v>
      </c>
      <c r="AL538" s="17"/>
      <c r="AM538" s="17">
        <v>2.9650125755854701E-2</v>
      </c>
      <c r="AN538" s="17">
        <v>2.5243731477539499E-2</v>
      </c>
      <c r="AO538" s="17">
        <v>1.53379707328468E-2</v>
      </c>
      <c r="AP538" s="17">
        <v>8.7255120388647599E-3</v>
      </c>
      <c r="AQ538" s="17">
        <v>0</v>
      </c>
      <c r="AR538" s="17"/>
      <c r="AS538" s="17">
        <v>1.1348509329710699E-2</v>
      </c>
      <c r="AT538" s="17">
        <v>2.3834026986453E-2</v>
      </c>
      <c r="AU538" s="17"/>
      <c r="AV538" s="17">
        <v>1.22536172594475E-2</v>
      </c>
      <c r="AW538" s="17">
        <v>2.74104042482071E-2</v>
      </c>
      <c r="AX538" s="17"/>
      <c r="AY538" s="17">
        <v>2.0356915918620499E-2</v>
      </c>
      <c r="AZ538" s="17">
        <v>2.0649095699165398E-2</v>
      </c>
      <c r="BA538" s="17">
        <v>1.5140137986434399E-2</v>
      </c>
      <c r="BB538" s="17"/>
      <c r="BC538" s="17">
        <v>2.59268101270347E-2</v>
      </c>
      <c r="BD538" s="17">
        <v>7.9280325952565001E-3</v>
      </c>
      <c r="BE538" s="17">
        <v>1.4474501830631901E-2</v>
      </c>
      <c r="BF538" s="17"/>
      <c r="BG538" s="17">
        <v>2.7629319939972499E-2</v>
      </c>
      <c r="BH538" s="17">
        <v>1.51507613245723E-2</v>
      </c>
      <c r="BI538" s="17"/>
      <c r="BJ538" s="17">
        <v>1.7494849560114999E-2</v>
      </c>
      <c r="BK538" s="17">
        <v>1.90499933567829E-2</v>
      </c>
      <c r="BL538" s="17"/>
      <c r="BM538" s="17">
        <v>1.73854331619775E-2</v>
      </c>
      <c r="BN538" s="17">
        <v>1.94304619261008E-2</v>
      </c>
      <c r="BO538" s="17">
        <v>1.78361674832061E-2</v>
      </c>
      <c r="BP538" s="17">
        <v>4.0486488335726697E-2</v>
      </c>
      <c r="BQ538" s="17">
        <v>1.1805813764684E-2</v>
      </c>
      <c r="BR538" s="17">
        <v>1.1507539994394699E-2</v>
      </c>
      <c r="BS538" s="17">
        <v>5.5489866608123599E-2</v>
      </c>
      <c r="BT538" s="17"/>
      <c r="BU538" s="17">
        <v>0</v>
      </c>
      <c r="BV538" s="17">
        <v>5.2844450295578601E-3</v>
      </c>
      <c r="BW538" s="17"/>
      <c r="BX538" s="17">
        <v>1.9125759016841298E-2</v>
      </c>
      <c r="BY538" s="17">
        <v>9.1789086254745293E-3</v>
      </c>
      <c r="BZ538" s="17">
        <v>6.4169870294956098E-3</v>
      </c>
      <c r="CA538" s="17">
        <v>5.1660021112034001E-3</v>
      </c>
    </row>
    <row r="539" spans="2:79" x14ac:dyDescent="0.3">
      <c r="B539" t="s">
        <v>252</v>
      </c>
      <c r="C539" s="17">
        <v>1.18004728706348E-2</v>
      </c>
      <c r="D539" s="17">
        <v>1.51836769587876E-2</v>
      </c>
      <c r="E539" s="17">
        <v>8.5586057759157296E-3</v>
      </c>
      <c r="F539" s="17"/>
      <c r="G539" s="17">
        <v>6.75755355357569E-3</v>
      </c>
      <c r="H539" s="17">
        <v>1.1658954353312E-2</v>
      </c>
      <c r="I539" s="17">
        <v>2.3386096777927901E-2</v>
      </c>
      <c r="J539" s="17">
        <v>1.3470012904384E-2</v>
      </c>
      <c r="K539" s="17">
        <v>6.5280049774024598E-3</v>
      </c>
      <c r="L539" s="17">
        <v>8.0535933271590702E-3</v>
      </c>
      <c r="M539" s="17"/>
      <c r="N539" s="17">
        <v>3.6207183370932398E-3</v>
      </c>
      <c r="O539" s="17">
        <v>1.0780284436381101E-2</v>
      </c>
      <c r="P539" s="17">
        <v>8.6221039383779299E-3</v>
      </c>
      <c r="Q539" s="17">
        <v>2.4824272614935899E-2</v>
      </c>
      <c r="R539" s="17"/>
      <c r="S539" s="17">
        <v>3.54586112026389E-3</v>
      </c>
      <c r="T539" s="17">
        <v>1.27994074270002E-2</v>
      </c>
      <c r="U539" s="17">
        <v>5.3850535030167002E-3</v>
      </c>
      <c r="V539" s="17">
        <v>1.0662685789689401E-2</v>
      </c>
      <c r="W539" s="17">
        <v>4.6213867701336397E-2</v>
      </c>
      <c r="X539" s="17">
        <v>1.6419094316300901E-2</v>
      </c>
      <c r="Y539" s="17">
        <v>1.72070657748883E-2</v>
      </c>
      <c r="Z539" s="17">
        <v>1.19784105145495E-2</v>
      </c>
      <c r="AA539" s="17">
        <v>0</v>
      </c>
      <c r="AB539" s="17">
        <v>1.2732566097769999E-2</v>
      </c>
      <c r="AC539" s="17">
        <v>1.05341259353672E-2</v>
      </c>
      <c r="AD539" s="17">
        <v>0</v>
      </c>
      <c r="AE539" s="17"/>
      <c r="AF539" s="17">
        <v>9.9474005548387603E-3</v>
      </c>
      <c r="AG539" s="17">
        <v>1.12158147324543E-2</v>
      </c>
      <c r="AH539" s="17">
        <v>6.4049412496374296E-3</v>
      </c>
      <c r="AI539" s="17">
        <v>1.6873934009801202E-2</v>
      </c>
      <c r="AJ539" s="17">
        <v>1.28858272659405E-2</v>
      </c>
      <c r="AK539" s="17">
        <v>1.77043661305194E-2</v>
      </c>
      <c r="AL539" s="17"/>
      <c r="AM539" s="17">
        <v>1.6168264444025301E-2</v>
      </c>
      <c r="AN539" s="17">
        <v>9.8670485638301005E-3</v>
      </c>
      <c r="AO539" s="17">
        <v>1.1941273719562899E-2</v>
      </c>
      <c r="AP539" s="17">
        <v>0</v>
      </c>
      <c r="AQ539" s="17">
        <v>1.49787493751714E-2</v>
      </c>
      <c r="AR539" s="17"/>
      <c r="AS539" s="17">
        <v>9.8313592006586403E-3</v>
      </c>
      <c r="AT539" s="17">
        <v>1.5993242897140401E-2</v>
      </c>
      <c r="AU539" s="17"/>
      <c r="AV539" s="17">
        <v>1.19107367847362E-2</v>
      </c>
      <c r="AW539" s="17">
        <v>6.5618048703191302E-3</v>
      </c>
      <c r="AX539" s="17"/>
      <c r="AY539" s="17">
        <v>2.0772305691717601E-2</v>
      </c>
      <c r="AZ539" s="17">
        <v>5.9206318280178999E-3</v>
      </c>
      <c r="BA539" s="17">
        <v>2.59814974143571E-2</v>
      </c>
      <c r="BB539" s="17"/>
      <c r="BC539" s="17">
        <v>1.2175471987685199E-2</v>
      </c>
      <c r="BD539" s="17">
        <v>1.43189174625152E-2</v>
      </c>
      <c r="BE539" s="17">
        <v>6.41003801398998E-3</v>
      </c>
      <c r="BF539" s="17"/>
      <c r="BG539" s="17">
        <v>9.4015038265176498E-3</v>
      </c>
      <c r="BH539" s="17">
        <v>1.1139975844701999E-2</v>
      </c>
      <c r="BI539" s="17"/>
      <c r="BJ539" s="17">
        <v>8.80590466317192E-3</v>
      </c>
      <c r="BK539" s="17">
        <v>1.1873917672704201E-2</v>
      </c>
      <c r="BL539" s="17"/>
      <c r="BM539" s="17">
        <v>9.0809097767128692E-3</v>
      </c>
      <c r="BN539" s="17">
        <v>1.3715571193123201E-2</v>
      </c>
      <c r="BO539" s="17">
        <v>3.7485466187421997E-2</v>
      </c>
      <c r="BP539" s="17">
        <v>4.9308017795754999E-2</v>
      </c>
      <c r="BQ539" s="17">
        <v>0</v>
      </c>
      <c r="BR539" s="17">
        <v>5.9915872902658197E-3</v>
      </c>
      <c r="BS539" s="17">
        <v>6.7975701550615896E-3</v>
      </c>
      <c r="BT539" s="17"/>
      <c r="BU539" s="17">
        <v>0</v>
      </c>
      <c r="BV539" s="17">
        <v>0</v>
      </c>
      <c r="BW539" s="17"/>
      <c r="BX539" s="17">
        <v>1.09490409388549E-2</v>
      </c>
      <c r="BY539" s="17">
        <v>9.2823988342837695E-3</v>
      </c>
      <c r="BZ539" s="17">
        <v>2.294125199952E-3</v>
      </c>
      <c r="CA539" s="17">
        <v>1.09222985634542E-2</v>
      </c>
    </row>
    <row r="540" spans="2:79" x14ac:dyDescent="0.3">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c r="BV540" s="17"/>
      <c r="BW540" s="17"/>
      <c r="BX540" s="17"/>
      <c r="BY540" s="17"/>
      <c r="BZ540" s="17"/>
      <c r="CA540" s="17"/>
    </row>
    <row r="541" spans="2:79" x14ac:dyDescent="0.3">
      <c r="B541" s="6" t="s">
        <v>320</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c r="BV541" s="17"/>
      <c r="BW541" s="17"/>
      <c r="BX541" s="17"/>
      <c r="BY541" s="17"/>
      <c r="BZ541" s="17"/>
      <c r="CA541" s="17"/>
    </row>
    <row r="542" spans="2:79" x14ac:dyDescent="0.3">
      <c r="B542" s="24" t="s">
        <v>98</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c r="BZ542" s="17"/>
      <c r="CA542" s="17"/>
    </row>
    <row r="543" spans="2:79" x14ac:dyDescent="0.3">
      <c r="B543" t="s">
        <v>62</v>
      </c>
      <c r="C543" s="17">
        <v>0.72178725060874505</v>
      </c>
      <c r="D543" s="17">
        <v>0.72051748455044695</v>
      </c>
      <c r="E543" s="17">
        <v>0.72165569553563003</v>
      </c>
      <c r="F543" s="17"/>
      <c r="G543" s="17">
        <v>0.76963340040949502</v>
      </c>
      <c r="H543" s="17">
        <v>0.75361233487883095</v>
      </c>
      <c r="I543" s="17">
        <v>0.72424065367981705</v>
      </c>
      <c r="J543" s="17">
        <v>0.68657983864804495</v>
      </c>
      <c r="K543" s="17">
        <v>0.66944575308642795</v>
      </c>
      <c r="L543" s="17">
        <v>0.72582035862888505</v>
      </c>
      <c r="M543" s="17"/>
      <c r="N543" s="17">
        <v>0.79056079694556103</v>
      </c>
      <c r="O543" s="17">
        <v>0.73580974576550495</v>
      </c>
      <c r="P543" s="17">
        <v>0.67836145778324797</v>
      </c>
      <c r="Q543" s="17">
        <v>0.66876842328987496</v>
      </c>
      <c r="R543" s="17"/>
      <c r="S543" s="17">
        <v>0.71572618992466297</v>
      </c>
      <c r="T543" s="17">
        <v>0.73143501747622497</v>
      </c>
      <c r="U543" s="17">
        <v>0.70816265812387902</v>
      </c>
      <c r="V543" s="17">
        <v>0.68615801892139106</v>
      </c>
      <c r="W543" s="17">
        <v>0.72294784090165898</v>
      </c>
      <c r="X543" s="17">
        <v>0.69756679184449699</v>
      </c>
      <c r="Y543" s="17">
        <v>0.71862591754295302</v>
      </c>
      <c r="Z543" s="17">
        <v>0.73860407379846404</v>
      </c>
      <c r="AA543" s="17">
        <v>0.76775749763158496</v>
      </c>
      <c r="AB543" s="17">
        <v>0.77398794933231796</v>
      </c>
      <c r="AC543" s="17">
        <v>0.59567021354037197</v>
      </c>
      <c r="AD543" s="17">
        <v>0.79412849778220196</v>
      </c>
      <c r="AE543" s="17"/>
      <c r="AF543" s="17">
        <v>0.76663520756420001</v>
      </c>
      <c r="AG543" s="17">
        <v>0.72233178057356195</v>
      </c>
      <c r="AH543" s="17">
        <v>0.73373393038447099</v>
      </c>
      <c r="AI543" s="17">
        <v>0.69070704384482295</v>
      </c>
      <c r="AJ543" s="17">
        <v>0.66490348931147003</v>
      </c>
      <c r="AK543" s="17">
        <v>0.70135262490650097</v>
      </c>
      <c r="AL543" s="17"/>
      <c r="AM543" s="17">
        <v>0.66388611796110697</v>
      </c>
      <c r="AN543" s="17">
        <v>0.70189057046669301</v>
      </c>
      <c r="AO543" s="17">
        <v>0.76270492859414696</v>
      </c>
      <c r="AP543" s="17">
        <v>0.80559913857717802</v>
      </c>
      <c r="AQ543" s="17">
        <v>0.80838516126053594</v>
      </c>
      <c r="AR543" s="17"/>
      <c r="AS543" s="17">
        <v>0.74875103898390605</v>
      </c>
      <c r="AT543" s="17">
        <v>0.70060086448126602</v>
      </c>
      <c r="AU543" s="17"/>
      <c r="AV543" s="17">
        <v>0.74600921282504495</v>
      </c>
      <c r="AW543" s="17">
        <v>0.71578666150845105</v>
      </c>
      <c r="AX543" s="17"/>
      <c r="AY543" s="17">
        <v>0.70116587629810001</v>
      </c>
      <c r="AZ543" s="17">
        <v>0.73630882811905995</v>
      </c>
      <c r="BA543" s="17">
        <v>0.67371339068924996</v>
      </c>
      <c r="BB543" s="17"/>
      <c r="BC543" s="17">
        <v>0.71969683339594304</v>
      </c>
      <c r="BD543" s="17">
        <v>0.73673952136756804</v>
      </c>
      <c r="BE543" s="17">
        <v>0.71448540666986304</v>
      </c>
      <c r="BF543" s="17"/>
      <c r="BG543" s="17">
        <v>0.74803046198583401</v>
      </c>
      <c r="BH543" s="17">
        <v>0.71889139796261303</v>
      </c>
      <c r="BI543" s="17"/>
      <c r="BJ543" s="17">
        <v>0.77011807490288697</v>
      </c>
      <c r="BK543" s="17">
        <v>0.71216027548979399</v>
      </c>
      <c r="BL543" s="17"/>
      <c r="BM543" s="17">
        <v>0.72766675220206101</v>
      </c>
      <c r="BN543" s="17">
        <v>0.71169243390115799</v>
      </c>
      <c r="BO543" s="17">
        <v>0.68344587779402999</v>
      </c>
      <c r="BP543" s="17">
        <v>0.65493421724235801</v>
      </c>
      <c r="BQ543" s="17">
        <v>0.82478825553375701</v>
      </c>
      <c r="BR543" s="17">
        <v>0.72318993692885403</v>
      </c>
      <c r="BS543" s="17">
        <v>0.70379356189088005</v>
      </c>
      <c r="BT543" s="17"/>
      <c r="BU543" s="17">
        <v>0.82443639527488599</v>
      </c>
      <c r="BV543" s="17">
        <v>0.81850788232671201</v>
      </c>
      <c r="BW543" s="17"/>
      <c r="BX543" s="17">
        <v>0.73478241081264195</v>
      </c>
      <c r="BY543" s="17">
        <v>0.70874099577517302</v>
      </c>
      <c r="BZ543" s="17">
        <v>0.77988682416073196</v>
      </c>
      <c r="CA543" s="17">
        <v>0.73761363402106295</v>
      </c>
    </row>
    <row r="544" spans="2:79" x14ac:dyDescent="0.3">
      <c r="B544" t="s">
        <v>63</v>
      </c>
      <c r="C544" s="17">
        <v>0.12608842257014</v>
      </c>
      <c r="D544" s="17">
        <v>0.13380372494083001</v>
      </c>
      <c r="E544" s="17">
        <v>0.119183845873298</v>
      </c>
      <c r="F544" s="17"/>
      <c r="G544" s="17">
        <v>0.175905346413958</v>
      </c>
      <c r="H544" s="17">
        <v>0.142661053508335</v>
      </c>
      <c r="I544" s="17">
        <v>0.14869358979493699</v>
      </c>
      <c r="J544" s="17">
        <v>0.12708892355041301</v>
      </c>
      <c r="K544" s="17">
        <v>9.4563809066958798E-2</v>
      </c>
      <c r="L544" s="17">
        <v>8.1590634364250403E-2</v>
      </c>
      <c r="M544" s="17"/>
      <c r="N544" s="17">
        <v>0.106121185935916</v>
      </c>
      <c r="O544" s="17">
        <v>0.12518950998640799</v>
      </c>
      <c r="P544" s="17">
        <v>0.12765490053863199</v>
      </c>
      <c r="Q544" s="17">
        <v>0.147135065687307</v>
      </c>
      <c r="R544" s="17"/>
      <c r="S544" s="17">
        <v>0.15275506497381899</v>
      </c>
      <c r="T544" s="17">
        <v>0.111897690566318</v>
      </c>
      <c r="U544" s="17">
        <v>0.112138671382355</v>
      </c>
      <c r="V544" s="17">
        <v>0.125812373767199</v>
      </c>
      <c r="W544" s="17">
        <v>0.122778077685228</v>
      </c>
      <c r="X544" s="17">
        <v>0.14355205317102501</v>
      </c>
      <c r="Y544" s="17">
        <v>0.106327153916994</v>
      </c>
      <c r="Z544" s="17">
        <v>0.119906664043816</v>
      </c>
      <c r="AA544" s="17">
        <v>0.112574125492352</v>
      </c>
      <c r="AB544" s="17">
        <v>0.109285440530223</v>
      </c>
      <c r="AC544" s="17">
        <v>0.18236818972638399</v>
      </c>
      <c r="AD544" s="17">
        <v>0.123299210207651</v>
      </c>
      <c r="AE544" s="17"/>
      <c r="AF544" s="17">
        <v>0.13055910509113799</v>
      </c>
      <c r="AG544" s="17">
        <v>0.12849950066479099</v>
      </c>
      <c r="AH544" s="17">
        <v>9.6554710108878006E-2</v>
      </c>
      <c r="AI544" s="17">
        <v>0.14282569651021801</v>
      </c>
      <c r="AJ544" s="17">
        <v>0.109041560172908</v>
      </c>
      <c r="AK544" s="17">
        <v>0.147237628946529</v>
      </c>
      <c r="AL544" s="17"/>
      <c r="AM544" s="17">
        <v>0.127703190504247</v>
      </c>
      <c r="AN544" s="17">
        <v>0.13716002396655999</v>
      </c>
      <c r="AO544" s="17">
        <v>0.12245368527601901</v>
      </c>
      <c r="AP544" s="17">
        <v>0.119601398776812</v>
      </c>
      <c r="AQ544" s="17">
        <v>9.9202453800703499E-2</v>
      </c>
      <c r="AR544" s="17"/>
      <c r="AS544" s="17">
        <v>0.127013567909909</v>
      </c>
      <c r="AT544" s="17">
        <v>0.14240021706675901</v>
      </c>
      <c r="AU544" s="17"/>
      <c r="AV544" s="17">
        <v>0.109899093640422</v>
      </c>
      <c r="AW544" s="17">
        <v>0.13391561474828501</v>
      </c>
      <c r="AX544" s="17"/>
      <c r="AY544" s="17">
        <v>0.13834671763925799</v>
      </c>
      <c r="AZ544" s="17">
        <v>0.12002408701586501</v>
      </c>
      <c r="BA544" s="17">
        <v>0.13331886576756299</v>
      </c>
      <c r="BB544" s="17"/>
      <c r="BC544" s="17">
        <v>0.11970762943905899</v>
      </c>
      <c r="BD544" s="17">
        <v>0.122208892512123</v>
      </c>
      <c r="BE544" s="17">
        <v>0.14871543056630299</v>
      </c>
      <c r="BF544" s="17"/>
      <c r="BG544" s="17">
        <v>0.10114442845150901</v>
      </c>
      <c r="BH544" s="17">
        <v>0.13549364050225199</v>
      </c>
      <c r="BI544" s="17"/>
      <c r="BJ544" s="17">
        <v>0.112852129101375</v>
      </c>
      <c r="BK544" s="17">
        <v>0.12940159710827701</v>
      </c>
      <c r="BL544" s="17"/>
      <c r="BM544" s="17">
        <v>0.151300903703212</v>
      </c>
      <c r="BN544" s="17">
        <v>0.12638399862801999</v>
      </c>
      <c r="BO544" s="17">
        <v>0.15892681806237899</v>
      </c>
      <c r="BP544" s="17">
        <v>0.134834208434474</v>
      </c>
      <c r="BQ544" s="17">
        <v>0.12661921988834901</v>
      </c>
      <c r="BR544" s="17">
        <v>7.8489324041240496E-2</v>
      </c>
      <c r="BS544" s="17">
        <v>7.7987675826307404E-2</v>
      </c>
      <c r="BT544" s="17"/>
      <c r="BU544" s="17">
        <v>0.12355557741621399</v>
      </c>
      <c r="BV544" s="17">
        <v>0.11230823229177</v>
      </c>
      <c r="BW544" s="17"/>
      <c r="BX544" s="17">
        <v>0.114219711281572</v>
      </c>
      <c r="BY544" s="17">
        <v>0.15460441376360101</v>
      </c>
      <c r="BZ544" s="17">
        <v>0.118585636488676</v>
      </c>
      <c r="CA544" s="17">
        <v>0.13666496705858999</v>
      </c>
    </row>
    <row r="545" spans="2:79" x14ac:dyDescent="0.3">
      <c r="B545" t="s">
        <v>103</v>
      </c>
      <c r="C545" s="17">
        <v>0.15212432682111501</v>
      </c>
      <c r="D545" s="17">
        <v>0.14567879050872401</v>
      </c>
      <c r="E545" s="17">
        <v>0.159160458591072</v>
      </c>
      <c r="F545" s="17"/>
      <c r="G545" s="17">
        <v>5.4461253176547299E-2</v>
      </c>
      <c r="H545" s="17">
        <v>0.103726611612834</v>
      </c>
      <c r="I545" s="17">
        <v>0.12706575652524699</v>
      </c>
      <c r="J545" s="17">
        <v>0.18633123780154201</v>
      </c>
      <c r="K545" s="17">
        <v>0.235990437846613</v>
      </c>
      <c r="L545" s="17">
        <v>0.19258900700686499</v>
      </c>
      <c r="M545" s="17"/>
      <c r="N545" s="17">
        <v>0.103318017118523</v>
      </c>
      <c r="O545" s="17">
        <v>0.139000744248087</v>
      </c>
      <c r="P545" s="17">
        <v>0.19398364167811999</v>
      </c>
      <c r="Q545" s="17">
        <v>0.18409651102281699</v>
      </c>
      <c r="R545" s="17"/>
      <c r="S545" s="17">
        <v>0.13151874510151701</v>
      </c>
      <c r="T545" s="17">
        <v>0.15666729195745699</v>
      </c>
      <c r="U545" s="17">
        <v>0.179698670493767</v>
      </c>
      <c r="V545" s="17">
        <v>0.188029607311409</v>
      </c>
      <c r="W545" s="17">
        <v>0.154274081413113</v>
      </c>
      <c r="X545" s="17">
        <v>0.158881154984478</v>
      </c>
      <c r="Y545" s="17">
        <v>0.17504692854005299</v>
      </c>
      <c r="Z545" s="17">
        <v>0.14148926215772001</v>
      </c>
      <c r="AA545" s="17">
        <v>0.11966837687606199</v>
      </c>
      <c r="AB545" s="17">
        <v>0.116726610137459</v>
      </c>
      <c r="AC545" s="17">
        <v>0.22196159673324301</v>
      </c>
      <c r="AD545" s="17">
        <v>8.2572292010147402E-2</v>
      </c>
      <c r="AE545" s="17"/>
      <c r="AF545" s="17">
        <v>0.102805687344662</v>
      </c>
      <c r="AG545" s="17">
        <v>0.149168718761646</v>
      </c>
      <c r="AH545" s="17">
        <v>0.16971135950665101</v>
      </c>
      <c r="AI545" s="17">
        <v>0.16646725964495901</v>
      </c>
      <c r="AJ545" s="17">
        <v>0.22605495051562199</v>
      </c>
      <c r="AK545" s="17">
        <v>0.151409746146971</v>
      </c>
      <c r="AL545" s="17"/>
      <c r="AM545" s="17">
        <v>0.208410691534646</v>
      </c>
      <c r="AN545" s="17">
        <v>0.160949405566747</v>
      </c>
      <c r="AO545" s="17">
        <v>0.11484138612983399</v>
      </c>
      <c r="AP545" s="17">
        <v>7.4799462646009701E-2</v>
      </c>
      <c r="AQ545" s="17">
        <v>9.2412384938760805E-2</v>
      </c>
      <c r="AR545" s="17"/>
      <c r="AS545" s="17">
        <v>0.124235393106185</v>
      </c>
      <c r="AT545" s="17">
        <v>0.156998918451975</v>
      </c>
      <c r="AU545" s="17"/>
      <c r="AV545" s="17">
        <v>0.14409169353453299</v>
      </c>
      <c r="AW545" s="17">
        <v>0.150297723743263</v>
      </c>
      <c r="AX545" s="17"/>
      <c r="AY545" s="17">
        <v>0.160487406062642</v>
      </c>
      <c r="AZ545" s="17">
        <v>0.14366708486507501</v>
      </c>
      <c r="BA545" s="17">
        <v>0.19296774354318699</v>
      </c>
      <c r="BB545" s="17"/>
      <c r="BC545" s="17">
        <v>0.160595537164999</v>
      </c>
      <c r="BD545" s="17">
        <v>0.14105158612030799</v>
      </c>
      <c r="BE545" s="17">
        <v>0.136799162763833</v>
      </c>
      <c r="BF545" s="17"/>
      <c r="BG545" s="17">
        <v>0.15082510956265699</v>
      </c>
      <c r="BH545" s="17">
        <v>0.14561496153513601</v>
      </c>
      <c r="BI545" s="17"/>
      <c r="BJ545" s="17">
        <v>0.117029795995738</v>
      </c>
      <c r="BK545" s="17">
        <v>0.158438127401929</v>
      </c>
      <c r="BL545" s="17"/>
      <c r="BM545" s="17">
        <v>0.121032344094727</v>
      </c>
      <c r="BN545" s="17">
        <v>0.16192356747082201</v>
      </c>
      <c r="BO545" s="17">
        <v>0.157627304143591</v>
      </c>
      <c r="BP545" s="17">
        <v>0.210231574323168</v>
      </c>
      <c r="BQ545" s="17">
        <v>4.8592524577893897E-2</v>
      </c>
      <c r="BR545" s="17">
        <v>0.19832073902990499</v>
      </c>
      <c r="BS545" s="17">
        <v>0.21821876228281201</v>
      </c>
      <c r="BT545" s="17"/>
      <c r="BU545" s="17">
        <v>5.2008027308900001E-2</v>
      </c>
      <c r="BV545" s="17">
        <v>6.9183885381518706E-2</v>
      </c>
      <c r="BW545" s="17"/>
      <c r="BX545" s="17">
        <v>0.150997877905786</v>
      </c>
      <c r="BY545" s="17">
        <v>0.13665459046122699</v>
      </c>
      <c r="BZ545" s="17">
        <v>0.101527539350591</v>
      </c>
      <c r="CA545" s="17">
        <v>0.12572139892034701</v>
      </c>
    </row>
    <row r="546" spans="2:79" x14ac:dyDescent="0.3">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c r="BS546" s="17"/>
      <c r="BT546" s="17"/>
      <c r="BU546" s="17"/>
      <c r="BV546" s="17"/>
      <c r="BW546" s="17"/>
      <c r="BX546" s="17"/>
      <c r="BY546" s="17"/>
      <c r="BZ546" s="17"/>
      <c r="CA546" s="17"/>
    </row>
    <row r="547" spans="2:79" x14ac:dyDescent="0.3">
      <c r="B547" s="6" t="s">
        <v>327</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c r="BV547" s="17"/>
      <c r="BW547" s="17"/>
      <c r="BX547" s="17"/>
      <c r="BY547" s="17"/>
      <c r="BZ547" s="17"/>
      <c r="CA547" s="17"/>
    </row>
    <row r="548" spans="2:79" x14ac:dyDescent="0.3">
      <c r="B548" s="24" t="s">
        <v>98</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c r="BV548" s="17"/>
      <c r="BW548" s="17"/>
      <c r="BX548" s="17"/>
      <c r="BY548" s="17"/>
      <c r="BZ548" s="17"/>
      <c r="CA548" s="17"/>
    </row>
    <row r="549" spans="2:79" x14ac:dyDescent="0.3">
      <c r="B549" t="s">
        <v>321</v>
      </c>
      <c r="C549" s="17">
        <v>0.46157851833969599</v>
      </c>
      <c r="D549" s="17">
        <v>0.41765419401648701</v>
      </c>
      <c r="E549" s="17">
        <v>0.50473822680917602</v>
      </c>
      <c r="F549" s="17"/>
      <c r="G549" s="17">
        <v>0.34616449202619298</v>
      </c>
      <c r="H549" s="17">
        <v>0.460323309406726</v>
      </c>
      <c r="I549" s="17">
        <v>0.51421731175098895</v>
      </c>
      <c r="J549" s="17">
        <v>0.50611715540355096</v>
      </c>
      <c r="K549" s="17">
        <v>0.454032318021374</v>
      </c>
      <c r="L549" s="17">
        <v>0.46557342364043602</v>
      </c>
      <c r="M549" s="17"/>
      <c r="N549" s="17">
        <v>0.435502704467225</v>
      </c>
      <c r="O549" s="17">
        <v>0.46891643272058697</v>
      </c>
      <c r="P549" s="17">
        <v>0.46984137363366602</v>
      </c>
      <c r="Q549" s="17">
        <v>0.47316468166604497</v>
      </c>
      <c r="R549" s="17"/>
      <c r="S549" s="17">
        <v>0.42547375672811999</v>
      </c>
      <c r="T549" s="17">
        <v>0.42250821028763103</v>
      </c>
      <c r="U549" s="17">
        <v>0.39722193431547198</v>
      </c>
      <c r="V549" s="17">
        <v>0.46715107329762001</v>
      </c>
      <c r="W549" s="17">
        <v>0.46687522012730198</v>
      </c>
      <c r="X549" s="17">
        <v>0.43825617924981802</v>
      </c>
      <c r="Y549" s="17">
        <v>0.51827146331180296</v>
      </c>
      <c r="Z549" s="17">
        <v>0.54930020627895904</v>
      </c>
      <c r="AA549" s="17">
        <v>0.52768834196889103</v>
      </c>
      <c r="AB549" s="17">
        <v>0.46853431880053298</v>
      </c>
      <c r="AC549" s="17">
        <v>0.43596917837457999</v>
      </c>
      <c r="AD549" s="17">
        <v>0.52390383425826903</v>
      </c>
      <c r="AE549" s="17"/>
      <c r="AF549" s="17">
        <v>0.46545306789423302</v>
      </c>
      <c r="AG549" s="17">
        <v>0.45919379113943898</v>
      </c>
      <c r="AH549" s="17">
        <v>0.483360430697031</v>
      </c>
      <c r="AI549" s="17">
        <v>0.42985802790946698</v>
      </c>
      <c r="AJ549" s="17">
        <v>0.47262029401142802</v>
      </c>
      <c r="AK549" s="17">
        <v>0.48126666963420001</v>
      </c>
      <c r="AL549" s="17"/>
      <c r="AM549" s="17">
        <v>0.45779153836266001</v>
      </c>
      <c r="AN549" s="17">
        <v>0.45346929237981198</v>
      </c>
      <c r="AO549" s="17">
        <v>0.47978307583837498</v>
      </c>
      <c r="AP549" s="17">
        <v>0.46410767052943502</v>
      </c>
      <c r="AQ549" s="17">
        <v>0.36986257491222402</v>
      </c>
      <c r="AR549" s="17"/>
      <c r="AS549" s="17">
        <v>0.45725074444948</v>
      </c>
      <c r="AT549" s="17">
        <v>0.48203107078921098</v>
      </c>
      <c r="AU549" s="17"/>
      <c r="AV549" s="17">
        <v>0.45412131718370702</v>
      </c>
      <c r="AW549" s="17">
        <v>0.47530322483340498</v>
      </c>
      <c r="AX549" s="17"/>
      <c r="AY549" s="17">
        <v>0.44644544192503899</v>
      </c>
      <c r="AZ549" s="17">
        <v>0.47002272838834103</v>
      </c>
      <c r="BA549" s="17">
        <v>0.46382744809373999</v>
      </c>
      <c r="BB549" s="17"/>
      <c r="BC549" s="17">
        <v>0.44509608243333199</v>
      </c>
      <c r="BD549" s="17">
        <v>0.43502308755566699</v>
      </c>
      <c r="BE549" s="17">
        <v>0.53597011621496204</v>
      </c>
      <c r="BF549" s="17"/>
      <c r="BG549" s="17">
        <v>0.48759568051822899</v>
      </c>
      <c r="BH549" s="17">
        <v>0.456477806158884</v>
      </c>
      <c r="BI549" s="17"/>
      <c r="BJ549" s="17">
        <v>0.44375234038042999</v>
      </c>
      <c r="BK549" s="17">
        <v>0.46852181928055397</v>
      </c>
      <c r="BL549" s="17"/>
      <c r="BM549" s="17">
        <v>0.47546706194789001</v>
      </c>
      <c r="BN549" s="17">
        <v>0.40824536135488798</v>
      </c>
      <c r="BO549" s="17">
        <v>0.46035762623673498</v>
      </c>
      <c r="BP549" s="17">
        <v>0.50643890329407504</v>
      </c>
      <c r="BQ549" s="17">
        <v>0.38320419125838501</v>
      </c>
      <c r="BR549" s="17">
        <v>0.451843299295483</v>
      </c>
      <c r="BS549" s="17">
        <v>0.54648909457384698</v>
      </c>
      <c r="BT549" s="17"/>
      <c r="BU549" s="17">
        <v>0.55730593572701204</v>
      </c>
      <c r="BV549" s="17">
        <v>0.51819504632824298</v>
      </c>
      <c r="BW549" s="17"/>
      <c r="BX549" s="17">
        <v>0.44873284734201602</v>
      </c>
      <c r="BY549" s="17">
        <v>0.50784522478039396</v>
      </c>
      <c r="BZ549" s="17">
        <v>0.47083166492575301</v>
      </c>
      <c r="CA549" s="17">
        <v>0.470482701931837</v>
      </c>
    </row>
    <row r="550" spans="2:79" x14ac:dyDescent="0.3">
      <c r="B550" t="s">
        <v>322</v>
      </c>
      <c r="C550" s="17">
        <v>0.45983224493386099</v>
      </c>
      <c r="D550" s="17">
        <v>0.48777939419989003</v>
      </c>
      <c r="E550" s="17">
        <v>0.43276724777118403</v>
      </c>
      <c r="F550" s="17"/>
      <c r="G550" s="17">
        <v>0.46406720789435302</v>
      </c>
      <c r="H550" s="17">
        <v>0.52129811028339301</v>
      </c>
      <c r="I550" s="17">
        <v>0.48750175230907</v>
      </c>
      <c r="J550" s="17">
        <v>0.42266681190000699</v>
      </c>
      <c r="K550" s="17">
        <v>0.39201272812383597</v>
      </c>
      <c r="L550" s="17">
        <v>0.46030561645267798</v>
      </c>
      <c r="M550" s="17"/>
      <c r="N550" s="17">
        <v>0.56510333026700099</v>
      </c>
      <c r="O550" s="17">
        <v>0.47617354825139502</v>
      </c>
      <c r="P550" s="17">
        <v>0.40622068610856099</v>
      </c>
      <c r="Q550" s="17">
        <v>0.37146733763412998</v>
      </c>
      <c r="R550" s="17"/>
      <c r="S550" s="17">
        <v>0.510308427252816</v>
      </c>
      <c r="T550" s="17">
        <v>0.46775287820271599</v>
      </c>
      <c r="U550" s="17">
        <v>0.48125738783491201</v>
      </c>
      <c r="V550" s="17">
        <v>0.41976147800201602</v>
      </c>
      <c r="W550" s="17">
        <v>0.47319079728791902</v>
      </c>
      <c r="X550" s="17">
        <v>0.429004897027155</v>
      </c>
      <c r="Y550" s="17">
        <v>0.47628651804604599</v>
      </c>
      <c r="Z550" s="17">
        <v>0.48017473980231001</v>
      </c>
      <c r="AA550" s="17">
        <v>0.44592494646340602</v>
      </c>
      <c r="AB550" s="17">
        <v>0.46796084288563999</v>
      </c>
      <c r="AC550" s="17">
        <v>0.36235071742151098</v>
      </c>
      <c r="AD550" s="17">
        <v>0.433513648813043</v>
      </c>
      <c r="AE550" s="17"/>
      <c r="AF550" s="17">
        <v>0.52057347623490802</v>
      </c>
      <c r="AG550" s="17">
        <v>0.46206516958145299</v>
      </c>
      <c r="AH550" s="17">
        <v>0.40229855979963802</v>
      </c>
      <c r="AI550" s="17">
        <v>0.45018204530612399</v>
      </c>
      <c r="AJ550" s="17">
        <v>0.402989780130179</v>
      </c>
      <c r="AK550" s="17">
        <v>0.46023128972222399</v>
      </c>
      <c r="AL550" s="17"/>
      <c r="AM550" s="17">
        <v>0.36341263476434599</v>
      </c>
      <c r="AN550" s="17">
        <v>0.43164796766359897</v>
      </c>
      <c r="AO550" s="17">
        <v>0.52426854805203804</v>
      </c>
      <c r="AP550" s="17">
        <v>0.53822188075746802</v>
      </c>
      <c r="AQ550" s="17">
        <v>0.50092463319568703</v>
      </c>
      <c r="AR550" s="17"/>
      <c r="AS550" s="17">
        <v>0.49019254116501798</v>
      </c>
      <c r="AT550" s="17">
        <v>0.38061399393627598</v>
      </c>
      <c r="AU550" s="17"/>
      <c r="AV550" s="17">
        <v>0.48893498189444501</v>
      </c>
      <c r="AW550" s="17">
        <v>0.38332574771877898</v>
      </c>
      <c r="AX550" s="17"/>
      <c r="AY550" s="17">
        <v>0.44235843524649099</v>
      </c>
      <c r="AZ550" s="17">
        <v>0.46870075660848298</v>
      </c>
      <c r="BA550" s="17">
        <v>0.448527987532501</v>
      </c>
      <c r="BB550" s="17"/>
      <c r="BC550" s="17">
        <v>0.47709446595133997</v>
      </c>
      <c r="BD550" s="17">
        <v>0.45820127392959498</v>
      </c>
      <c r="BE550" s="17">
        <v>0.418724035200361</v>
      </c>
      <c r="BF550" s="17"/>
      <c r="BG550" s="17">
        <v>0.424566020042836</v>
      </c>
      <c r="BH550" s="17">
        <v>0.48209653223605797</v>
      </c>
      <c r="BI550" s="17"/>
      <c r="BJ550" s="17">
        <v>0.51704672185418099</v>
      </c>
      <c r="BK550" s="17">
        <v>0.443609648302835</v>
      </c>
      <c r="BL550" s="17"/>
      <c r="BM550" s="17">
        <v>0.48150926829812302</v>
      </c>
      <c r="BN550" s="17">
        <v>0.47179164493217901</v>
      </c>
      <c r="BO550" s="17">
        <v>0.31215625018422199</v>
      </c>
      <c r="BP550" s="17">
        <v>0.41399435966603199</v>
      </c>
      <c r="BQ550" s="17">
        <v>0.45687957383580402</v>
      </c>
      <c r="BR550" s="17">
        <v>0.47629127851958403</v>
      </c>
      <c r="BS550" s="17">
        <v>0.378325125378074</v>
      </c>
      <c r="BT550" s="17"/>
      <c r="BU550" s="17">
        <v>0.51673610332953201</v>
      </c>
      <c r="BV550" s="17">
        <v>0.49133368116635301</v>
      </c>
      <c r="BW550" s="17"/>
      <c r="BX550" s="17">
        <v>0.434670395176951</v>
      </c>
      <c r="BY550" s="17">
        <v>0.455654233377357</v>
      </c>
      <c r="BZ550" s="17">
        <v>0.50116028413580804</v>
      </c>
      <c r="CA550" s="17">
        <v>0.50278828479233295</v>
      </c>
    </row>
    <row r="551" spans="2:79" x14ac:dyDescent="0.3">
      <c r="B551" t="s">
        <v>323</v>
      </c>
      <c r="C551" s="17">
        <v>0.42894620025651597</v>
      </c>
      <c r="D551" s="17">
        <v>0.43850480444809697</v>
      </c>
      <c r="E551" s="17">
        <v>0.42076707003832198</v>
      </c>
      <c r="F551" s="17"/>
      <c r="G551" s="17">
        <v>0.420515242690643</v>
      </c>
      <c r="H551" s="17">
        <v>0.40977486818798298</v>
      </c>
      <c r="I551" s="17">
        <v>0.39630185650353</v>
      </c>
      <c r="J551" s="17">
        <v>0.457204003338469</v>
      </c>
      <c r="K551" s="17">
        <v>0.42003053581022398</v>
      </c>
      <c r="L551" s="17">
        <v>0.45969728644908697</v>
      </c>
      <c r="M551" s="17"/>
      <c r="N551" s="17">
        <v>0.42963729746905499</v>
      </c>
      <c r="O551" s="17">
        <v>0.43376383245095801</v>
      </c>
      <c r="P551" s="17">
        <v>0.46110503032310501</v>
      </c>
      <c r="Q551" s="17">
        <v>0.39603309218004501</v>
      </c>
      <c r="R551" s="17"/>
      <c r="S551" s="17">
        <v>0.42916244631674799</v>
      </c>
      <c r="T551" s="17">
        <v>0.39749918109024501</v>
      </c>
      <c r="U551" s="17">
        <v>0.458305512329718</v>
      </c>
      <c r="V551" s="17">
        <v>0.43802355561922202</v>
      </c>
      <c r="W551" s="17">
        <v>0.43095512473529002</v>
      </c>
      <c r="X551" s="17">
        <v>0.37149168772209901</v>
      </c>
      <c r="Y551" s="17">
        <v>0.45155643315678201</v>
      </c>
      <c r="Z551" s="17">
        <v>0.39798111189139901</v>
      </c>
      <c r="AA551" s="17">
        <v>0.48450369549861799</v>
      </c>
      <c r="AB551" s="17">
        <v>0.42809439206989902</v>
      </c>
      <c r="AC551" s="17">
        <v>0.38415454242680303</v>
      </c>
      <c r="AD551" s="17">
        <v>0.48108644373828202</v>
      </c>
      <c r="AE551" s="17"/>
      <c r="AF551" s="17">
        <v>0.410951590012818</v>
      </c>
      <c r="AG551" s="17">
        <v>0.43509106127989799</v>
      </c>
      <c r="AH551" s="17">
        <v>0.43283119655366498</v>
      </c>
      <c r="AI551" s="17">
        <v>0.44085639652563802</v>
      </c>
      <c r="AJ551" s="17">
        <v>0.42876607561644298</v>
      </c>
      <c r="AK551" s="17">
        <v>0.43341380031513999</v>
      </c>
      <c r="AL551" s="17"/>
      <c r="AM551" s="17">
        <v>0.43367191558491303</v>
      </c>
      <c r="AN551" s="17">
        <v>0.45778830419634903</v>
      </c>
      <c r="AO551" s="17">
        <v>0.42850245294812001</v>
      </c>
      <c r="AP551" s="17">
        <v>0.37177560418021899</v>
      </c>
      <c r="AQ551" s="17">
        <v>0.42603523181827901</v>
      </c>
      <c r="AR551" s="17"/>
      <c r="AS551" s="17">
        <v>0.44793553337838998</v>
      </c>
      <c r="AT551" s="17">
        <v>0.41252686768692398</v>
      </c>
      <c r="AU551" s="17"/>
      <c r="AV551" s="17">
        <v>0.44032709527512898</v>
      </c>
      <c r="AW551" s="17">
        <v>0.41813484573343501</v>
      </c>
      <c r="AX551" s="17"/>
      <c r="AY551" s="17">
        <v>0.42061295614636102</v>
      </c>
      <c r="AZ551" s="17">
        <v>0.43040293521060802</v>
      </c>
      <c r="BA551" s="17">
        <v>0.43710462586655502</v>
      </c>
      <c r="BB551" s="17"/>
      <c r="BC551" s="17">
        <v>0.43590313963547</v>
      </c>
      <c r="BD551" s="17">
        <v>0.43564405996323802</v>
      </c>
      <c r="BE551" s="17">
        <v>0.40821443273104502</v>
      </c>
      <c r="BF551" s="17"/>
      <c r="BG551" s="17">
        <v>0.422422921470746</v>
      </c>
      <c r="BH551" s="17">
        <v>0.43900456813567001</v>
      </c>
      <c r="BI551" s="17"/>
      <c r="BJ551" s="17">
        <v>0.42040589128171402</v>
      </c>
      <c r="BK551" s="17">
        <v>0.43556326336420198</v>
      </c>
      <c r="BL551" s="17"/>
      <c r="BM551" s="17">
        <v>0.42858108115719401</v>
      </c>
      <c r="BN551" s="17">
        <v>0.42920639089415702</v>
      </c>
      <c r="BO551" s="17">
        <v>0.39110643931190497</v>
      </c>
      <c r="BP551" s="17">
        <v>0.410248516081963</v>
      </c>
      <c r="BQ551" s="17">
        <v>0.40635915618012702</v>
      </c>
      <c r="BR551" s="17">
        <v>0.45117863669790997</v>
      </c>
      <c r="BS551" s="17">
        <v>0.41437168304558097</v>
      </c>
      <c r="BT551" s="17"/>
      <c r="BU551" s="17">
        <v>0.55140530581498703</v>
      </c>
      <c r="BV551" s="17">
        <v>0.41826523238603303</v>
      </c>
      <c r="BW551" s="17"/>
      <c r="BX551" s="17">
        <v>0.41463735306708899</v>
      </c>
      <c r="BY551" s="17">
        <v>0.41631466991428401</v>
      </c>
      <c r="BZ551" s="17">
        <v>0.42391854428620901</v>
      </c>
      <c r="CA551" s="17">
        <v>0.44012879265739602</v>
      </c>
    </row>
    <row r="552" spans="2:79" x14ac:dyDescent="0.3">
      <c r="B552" t="s">
        <v>324</v>
      </c>
      <c r="C552" s="17">
        <v>0.38251994655239302</v>
      </c>
      <c r="D552" s="17">
        <v>0.36747042242843497</v>
      </c>
      <c r="E552" s="17">
        <v>0.396062155172137</v>
      </c>
      <c r="F552" s="17"/>
      <c r="G552" s="17">
        <v>0.378599833478868</v>
      </c>
      <c r="H552" s="17">
        <v>0.45029465439794802</v>
      </c>
      <c r="I552" s="17">
        <v>0.342361008645228</v>
      </c>
      <c r="J552" s="17">
        <v>0.33017497359317199</v>
      </c>
      <c r="K552" s="17">
        <v>0.363373282270888</v>
      </c>
      <c r="L552" s="17">
        <v>0.41792458532444399</v>
      </c>
      <c r="M552" s="17"/>
      <c r="N552" s="17">
        <v>0.395867237902646</v>
      </c>
      <c r="O552" s="17">
        <v>0.391824480110816</v>
      </c>
      <c r="P552" s="17">
        <v>0.37570153013899898</v>
      </c>
      <c r="Q552" s="17">
        <v>0.36527400102844798</v>
      </c>
      <c r="R552" s="17"/>
      <c r="S552" s="17">
        <v>0.42274407813631398</v>
      </c>
      <c r="T552" s="17">
        <v>0.40110493333124098</v>
      </c>
      <c r="U552" s="17">
        <v>0.368329766477827</v>
      </c>
      <c r="V552" s="17">
        <v>0.35963972646303999</v>
      </c>
      <c r="W552" s="17">
        <v>0.45029940861359002</v>
      </c>
      <c r="X552" s="17">
        <v>0.33836491813235597</v>
      </c>
      <c r="Y552" s="17">
        <v>0.34966175040840097</v>
      </c>
      <c r="Z552" s="17">
        <v>0.40110692423239203</v>
      </c>
      <c r="AA552" s="17">
        <v>0.34495354994723598</v>
      </c>
      <c r="AB552" s="17">
        <v>0.35607798352192299</v>
      </c>
      <c r="AC552" s="17">
        <v>0.44409585763764903</v>
      </c>
      <c r="AD552" s="17">
        <v>0.37221668038978001</v>
      </c>
      <c r="AE552" s="17"/>
      <c r="AF552" s="17">
        <v>0.41452331483139898</v>
      </c>
      <c r="AG552" s="17">
        <v>0.36782740001734199</v>
      </c>
      <c r="AH552" s="17">
        <v>0.36956333430982502</v>
      </c>
      <c r="AI552" s="17">
        <v>0.37533674603237499</v>
      </c>
      <c r="AJ552" s="17">
        <v>0.37793474367345098</v>
      </c>
      <c r="AK552" s="17">
        <v>0.37291117660120099</v>
      </c>
      <c r="AL552" s="17"/>
      <c r="AM552" s="17">
        <v>0.39158289838844501</v>
      </c>
      <c r="AN552" s="17">
        <v>0.34417814035876299</v>
      </c>
      <c r="AO552" s="17">
        <v>0.36907829402075298</v>
      </c>
      <c r="AP552" s="17">
        <v>0.43846210566463101</v>
      </c>
      <c r="AQ552" s="17">
        <v>0.41048358582287298</v>
      </c>
      <c r="AR552" s="17"/>
      <c r="AS552" s="17">
        <v>0.401960635686896</v>
      </c>
      <c r="AT552" s="17">
        <v>0.34121517695808101</v>
      </c>
      <c r="AU552" s="17"/>
      <c r="AV552" s="17">
        <v>0.40643387460629898</v>
      </c>
      <c r="AW552" s="17">
        <v>0.31131662838185897</v>
      </c>
      <c r="AX552" s="17"/>
      <c r="AY552" s="17">
        <v>0.38860523222115201</v>
      </c>
      <c r="AZ552" s="17">
        <v>0.39110901960755001</v>
      </c>
      <c r="BA552" s="17">
        <v>0.30835754397772402</v>
      </c>
      <c r="BB552" s="17"/>
      <c r="BC552" s="17">
        <v>0.37860990542665102</v>
      </c>
      <c r="BD552" s="17">
        <v>0.42204589604065401</v>
      </c>
      <c r="BE552" s="17">
        <v>0.35077939298194699</v>
      </c>
      <c r="BF552" s="17"/>
      <c r="BG552" s="17">
        <v>0.37118015952551398</v>
      </c>
      <c r="BH552" s="17">
        <v>0.389171857819335</v>
      </c>
      <c r="BI552" s="17"/>
      <c r="BJ552" s="17">
        <v>0.37202318850236399</v>
      </c>
      <c r="BK552" s="17">
        <v>0.38720553008057201</v>
      </c>
      <c r="BL552" s="17"/>
      <c r="BM552" s="17">
        <v>0.38049464203081701</v>
      </c>
      <c r="BN552" s="17">
        <v>0.367448003679336</v>
      </c>
      <c r="BO552" s="17">
        <v>0.39421012466628202</v>
      </c>
      <c r="BP552" s="17">
        <v>0.333852144841982</v>
      </c>
      <c r="BQ552" s="17">
        <v>0.42267398046738303</v>
      </c>
      <c r="BR552" s="17">
        <v>0.38303366968894798</v>
      </c>
      <c r="BS552" s="17">
        <v>0.428025135273846</v>
      </c>
      <c r="BT552" s="17"/>
      <c r="BU552" s="17">
        <v>0.36010820850197001</v>
      </c>
      <c r="BV552" s="17">
        <v>0.42295787489270398</v>
      </c>
      <c r="BW552" s="17"/>
      <c r="BX552" s="17">
        <v>0.37692593765847898</v>
      </c>
      <c r="BY552" s="17">
        <v>0.38468493886274602</v>
      </c>
      <c r="BZ552" s="17">
        <v>0.39635907045108798</v>
      </c>
      <c r="CA552" s="17">
        <v>0.41749301659034899</v>
      </c>
    </row>
    <row r="553" spans="2:79" x14ac:dyDescent="0.3">
      <c r="B553" t="s">
        <v>325</v>
      </c>
      <c r="C553" s="17">
        <v>0.30395616559822702</v>
      </c>
      <c r="D553" s="17">
        <v>0.27957096786418401</v>
      </c>
      <c r="E553" s="17">
        <v>0.32923836655612199</v>
      </c>
      <c r="F553" s="17"/>
      <c r="G553" s="17">
        <v>0.33468993249725498</v>
      </c>
      <c r="H553" s="17">
        <v>0.30171238054308902</v>
      </c>
      <c r="I553" s="17">
        <v>0.30944451423557001</v>
      </c>
      <c r="J553" s="17">
        <v>0.27605304337323699</v>
      </c>
      <c r="K553" s="17">
        <v>0.24875020872103301</v>
      </c>
      <c r="L553" s="17">
        <v>0.34052042569303098</v>
      </c>
      <c r="M553" s="17"/>
      <c r="N553" s="17">
        <v>0.347375663947458</v>
      </c>
      <c r="O553" s="17">
        <v>0.28680416374629403</v>
      </c>
      <c r="P553" s="17">
        <v>0.27894494653404001</v>
      </c>
      <c r="Q553" s="17">
        <v>0.29330981380065702</v>
      </c>
      <c r="R553" s="17"/>
      <c r="S553" s="17">
        <v>0.30856356133189</v>
      </c>
      <c r="T553" s="17">
        <v>0.31083190459985599</v>
      </c>
      <c r="U553" s="17">
        <v>0.419428055407853</v>
      </c>
      <c r="V553" s="17">
        <v>0.27714302290831699</v>
      </c>
      <c r="W553" s="17">
        <v>0.279891337735656</v>
      </c>
      <c r="X553" s="17">
        <v>0.28017943598744899</v>
      </c>
      <c r="Y553" s="17">
        <v>0.30663741571160802</v>
      </c>
      <c r="Z553" s="17">
        <v>0.252111385385547</v>
      </c>
      <c r="AA553" s="17">
        <v>0.28778268610092</v>
      </c>
      <c r="AB553" s="17">
        <v>0.30635802914434601</v>
      </c>
      <c r="AC553" s="17">
        <v>0.29958404262182597</v>
      </c>
      <c r="AD553" s="17">
        <v>0.27341080765001002</v>
      </c>
      <c r="AE553" s="17"/>
      <c r="AF553" s="17">
        <v>0.31800052238708698</v>
      </c>
      <c r="AG553" s="17">
        <v>0.29065959158525101</v>
      </c>
      <c r="AH553" s="17">
        <v>0.28006242292079397</v>
      </c>
      <c r="AI553" s="17">
        <v>0.305390638901615</v>
      </c>
      <c r="AJ553" s="17">
        <v>0.32207239525419901</v>
      </c>
      <c r="AK553" s="17">
        <v>0.330654083985361</v>
      </c>
      <c r="AL553" s="17"/>
      <c r="AM553" s="17">
        <v>0.26473664180163498</v>
      </c>
      <c r="AN553" s="17">
        <v>0.27517336130061898</v>
      </c>
      <c r="AO553" s="17">
        <v>0.34461485003036202</v>
      </c>
      <c r="AP553" s="17">
        <v>0.336726161550295</v>
      </c>
      <c r="AQ553" s="17">
        <v>0.372993750291782</v>
      </c>
      <c r="AR553" s="17"/>
      <c r="AS553" s="17">
        <v>0.31227871268226198</v>
      </c>
      <c r="AT553" s="17">
        <v>0.28790129830942401</v>
      </c>
      <c r="AU553" s="17"/>
      <c r="AV553" s="17">
        <v>0.302741977599082</v>
      </c>
      <c r="AW553" s="17">
        <v>0.30373858522939901</v>
      </c>
      <c r="AX553" s="17"/>
      <c r="AY553" s="17">
        <v>0.32302508111015099</v>
      </c>
      <c r="AZ553" s="17">
        <v>0.30133775502671001</v>
      </c>
      <c r="BA553" s="17">
        <v>0.24693707850209501</v>
      </c>
      <c r="BB553" s="17"/>
      <c r="BC553" s="17">
        <v>0.30611311144930797</v>
      </c>
      <c r="BD553" s="17">
        <v>0.29370449440935897</v>
      </c>
      <c r="BE553" s="17">
        <v>0.30439008405166401</v>
      </c>
      <c r="BF553" s="17"/>
      <c r="BG553" s="17">
        <v>0.32382103295110098</v>
      </c>
      <c r="BH553" s="17">
        <v>0.29825770538064</v>
      </c>
      <c r="BI553" s="17"/>
      <c r="BJ553" s="17">
        <v>0.31785121534746402</v>
      </c>
      <c r="BK553" s="17">
        <v>0.30082433032079098</v>
      </c>
      <c r="BL553" s="17"/>
      <c r="BM553" s="17">
        <v>0.29884687955908801</v>
      </c>
      <c r="BN553" s="17">
        <v>0.30587967863620502</v>
      </c>
      <c r="BO553" s="17">
        <v>0.29101738808160499</v>
      </c>
      <c r="BP553" s="17">
        <v>0.25595796787687197</v>
      </c>
      <c r="BQ553" s="17">
        <v>0.31249452688433499</v>
      </c>
      <c r="BR553" s="17">
        <v>0.33568468561951198</v>
      </c>
      <c r="BS553" s="17">
        <v>0.26764750323924202</v>
      </c>
      <c r="BT553" s="17"/>
      <c r="BU553" s="17">
        <v>0.37475617585195498</v>
      </c>
      <c r="BV553" s="17">
        <v>0.37855806550833399</v>
      </c>
      <c r="BW553" s="17"/>
      <c r="BX553" s="17">
        <v>0.32576275377306702</v>
      </c>
      <c r="BY553" s="17">
        <v>0.30649104716870101</v>
      </c>
      <c r="BZ553" s="17">
        <v>0.35006751754440402</v>
      </c>
      <c r="CA553" s="17">
        <v>0.29320039328734099</v>
      </c>
    </row>
    <row r="554" spans="2:79" x14ac:dyDescent="0.3">
      <c r="B554" t="s">
        <v>326</v>
      </c>
      <c r="C554" s="17">
        <v>0.29549603603625202</v>
      </c>
      <c r="D554" s="17">
        <v>0.29384187719050803</v>
      </c>
      <c r="E554" s="17">
        <v>0.29550573733969099</v>
      </c>
      <c r="F554" s="17"/>
      <c r="G554" s="17">
        <v>0.34036898252467701</v>
      </c>
      <c r="H554" s="17">
        <v>0.32996513088844298</v>
      </c>
      <c r="I554" s="17">
        <v>0.28558212525298399</v>
      </c>
      <c r="J554" s="17">
        <v>0.28701240129699301</v>
      </c>
      <c r="K554" s="17">
        <v>0.26659496221062601</v>
      </c>
      <c r="L554" s="17">
        <v>0.27205756372711098</v>
      </c>
      <c r="M554" s="17"/>
      <c r="N554" s="17">
        <v>0.31514864751062799</v>
      </c>
      <c r="O554" s="17">
        <v>0.29174083324445799</v>
      </c>
      <c r="P554" s="17">
        <v>0.29625378866979601</v>
      </c>
      <c r="Q554" s="17">
        <v>0.27915836739148497</v>
      </c>
      <c r="R554" s="17"/>
      <c r="S554" s="17">
        <v>0.34158885628524599</v>
      </c>
      <c r="T554" s="17">
        <v>0.26032882792213502</v>
      </c>
      <c r="U554" s="17">
        <v>0.28237781415388402</v>
      </c>
      <c r="V554" s="17">
        <v>0.263367981420838</v>
      </c>
      <c r="W554" s="17">
        <v>0.26883140827325802</v>
      </c>
      <c r="X554" s="17">
        <v>0.30114031012224501</v>
      </c>
      <c r="Y554" s="17">
        <v>0.25262082688134702</v>
      </c>
      <c r="Z554" s="17">
        <v>0.31375871753162099</v>
      </c>
      <c r="AA554" s="17">
        <v>0.29827045812391301</v>
      </c>
      <c r="AB554" s="17">
        <v>0.34185501279694702</v>
      </c>
      <c r="AC554" s="17">
        <v>0.34045118391821699</v>
      </c>
      <c r="AD554" s="17">
        <v>0.27531154762972099</v>
      </c>
      <c r="AE554" s="17"/>
      <c r="AF554" s="17">
        <v>0.33285524434538599</v>
      </c>
      <c r="AG554" s="17">
        <v>0.280926696238469</v>
      </c>
      <c r="AH554" s="17">
        <v>0.27875073330980799</v>
      </c>
      <c r="AI554" s="17">
        <v>0.30139823806821697</v>
      </c>
      <c r="AJ554" s="17">
        <v>0.28316735442860802</v>
      </c>
      <c r="AK554" s="17">
        <v>0.24996651513082099</v>
      </c>
      <c r="AL554" s="17"/>
      <c r="AM554" s="17">
        <v>0.27791437508890399</v>
      </c>
      <c r="AN554" s="17">
        <v>0.28895439848810101</v>
      </c>
      <c r="AO554" s="17">
        <v>0.29631757428336197</v>
      </c>
      <c r="AP554" s="17">
        <v>0.33370982789220599</v>
      </c>
      <c r="AQ554" s="17">
        <v>0.38754017794496798</v>
      </c>
      <c r="AR554" s="17"/>
      <c r="AS554" s="17">
        <v>0.29429089425944399</v>
      </c>
      <c r="AT554" s="17">
        <v>0.38384251327964802</v>
      </c>
      <c r="AU554" s="17"/>
      <c r="AV554" s="17">
        <v>0.29124576092322402</v>
      </c>
      <c r="AW554" s="17">
        <v>0.327897553929344</v>
      </c>
      <c r="AX554" s="17"/>
      <c r="AY554" s="17">
        <v>0.29593953091554798</v>
      </c>
      <c r="AZ554" s="17">
        <v>0.30247472011007398</v>
      </c>
      <c r="BA554" s="17">
        <v>0.248529399621261</v>
      </c>
      <c r="BB554" s="17"/>
      <c r="BC554" s="17">
        <v>0.27890798026369701</v>
      </c>
      <c r="BD554" s="17">
        <v>0.30711678551892302</v>
      </c>
      <c r="BE554" s="17">
        <v>0.32531099336844299</v>
      </c>
      <c r="BF554" s="17"/>
      <c r="BG554" s="17">
        <v>0.32274030654594998</v>
      </c>
      <c r="BH554" s="17">
        <v>0.28811429549055401</v>
      </c>
      <c r="BI554" s="17"/>
      <c r="BJ554" s="17">
        <v>0.33152710120783102</v>
      </c>
      <c r="BK554" s="17">
        <v>0.28649126618072701</v>
      </c>
      <c r="BL554" s="17"/>
      <c r="BM554" s="17">
        <v>0.30490837256296999</v>
      </c>
      <c r="BN554" s="17">
        <v>0.30234049472332702</v>
      </c>
      <c r="BO554" s="17">
        <v>0.28241661652260402</v>
      </c>
      <c r="BP554" s="17">
        <v>0.27846823512062902</v>
      </c>
      <c r="BQ554" s="17">
        <v>0.34267843256164399</v>
      </c>
      <c r="BR554" s="17">
        <v>0.27360469545864802</v>
      </c>
      <c r="BS554" s="17">
        <v>0.27713549185970099</v>
      </c>
      <c r="BT554" s="17"/>
      <c r="BU554" s="17">
        <v>0.26278360082350899</v>
      </c>
      <c r="BV554" s="17">
        <v>0.36981106222030902</v>
      </c>
      <c r="BW554" s="17"/>
      <c r="BX554" s="17">
        <v>0.32074206589128101</v>
      </c>
      <c r="BY554" s="17">
        <v>0.27784844665007802</v>
      </c>
      <c r="BZ554" s="17">
        <v>0.37764873299503798</v>
      </c>
      <c r="CA554" s="17">
        <v>0.26689033930455602</v>
      </c>
    </row>
    <row r="555" spans="2:79" x14ac:dyDescent="0.3">
      <c r="B555" t="s">
        <v>101</v>
      </c>
      <c r="C555" s="17">
        <v>5.8483806722959601E-2</v>
      </c>
      <c r="D555" s="17">
        <v>6.2948337072036994E-2</v>
      </c>
      <c r="E555" s="17">
        <v>5.3519526101062899E-2</v>
      </c>
      <c r="F555" s="17"/>
      <c r="G555" s="17">
        <v>5.9793134216273303E-2</v>
      </c>
      <c r="H555" s="17">
        <v>3.2106854927998002E-2</v>
      </c>
      <c r="I555" s="17">
        <v>4.3420553971665797E-2</v>
      </c>
      <c r="J555" s="17">
        <v>8.2543653625364102E-2</v>
      </c>
      <c r="K555" s="17">
        <v>8.9410548342518006E-2</v>
      </c>
      <c r="L555" s="17">
        <v>5.1010959618975497E-2</v>
      </c>
      <c r="M555" s="17"/>
      <c r="N555" s="17">
        <v>3.09269321647654E-2</v>
      </c>
      <c r="O555" s="17">
        <v>6.0263253327477097E-2</v>
      </c>
      <c r="P555" s="17">
        <v>5.0553803459909799E-2</v>
      </c>
      <c r="Q555" s="17">
        <v>9.5016206173305001E-2</v>
      </c>
      <c r="R555" s="17"/>
      <c r="S555" s="17">
        <v>4.3076525179188002E-2</v>
      </c>
      <c r="T555" s="17">
        <v>6.68088134403821E-2</v>
      </c>
      <c r="U555" s="17">
        <v>4.14587139780506E-2</v>
      </c>
      <c r="V555" s="17">
        <v>4.6214064313144697E-2</v>
      </c>
      <c r="W555" s="17">
        <v>4.8740190454460097E-2</v>
      </c>
      <c r="X555" s="17">
        <v>8.2132902413495898E-2</v>
      </c>
      <c r="Y555" s="17">
        <v>7.3840150750403802E-2</v>
      </c>
      <c r="Z555" s="17">
        <v>6.6218989774773598E-2</v>
      </c>
      <c r="AA555" s="17">
        <v>5.3844815628393897E-2</v>
      </c>
      <c r="AB555" s="17">
        <v>6.5910479706791494E-2</v>
      </c>
      <c r="AC555" s="17">
        <v>6.4414759044668701E-2</v>
      </c>
      <c r="AD555" s="17">
        <v>6.1857880897158601E-2</v>
      </c>
      <c r="AE555" s="17"/>
      <c r="AF555" s="17">
        <v>3.7905088718417898E-2</v>
      </c>
      <c r="AG555" s="17">
        <v>6.04805577010133E-2</v>
      </c>
      <c r="AH555" s="17">
        <v>7.6257855914327904E-2</v>
      </c>
      <c r="AI555" s="17">
        <v>5.93908660290541E-2</v>
      </c>
      <c r="AJ555" s="17">
        <v>8.6236290790779796E-2</v>
      </c>
      <c r="AK555" s="17">
        <v>3.8401556830701497E-2</v>
      </c>
      <c r="AL555" s="17"/>
      <c r="AM555" s="17">
        <v>8.5566775028028397E-2</v>
      </c>
      <c r="AN555" s="17">
        <v>7.4476110566871603E-2</v>
      </c>
      <c r="AO555" s="17">
        <v>3.8390501350079098E-2</v>
      </c>
      <c r="AP555" s="17">
        <v>3.3996842010685001E-2</v>
      </c>
      <c r="AQ555" s="17">
        <v>1.9512277834682699E-2</v>
      </c>
      <c r="AR555" s="17"/>
      <c r="AS555" s="17">
        <v>4.2766443590050697E-2</v>
      </c>
      <c r="AT555" s="17">
        <v>6.59635738568604E-2</v>
      </c>
      <c r="AU555" s="17"/>
      <c r="AV555" s="17">
        <v>5.0194126594537501E-2</v>
      </c>
      <c r="AW555" s="17">
        <v>7.8322806565445102E-2</v>
      </c>
      <c r="AX555" s="17"/>
      <c r="AY555" s="17">
        <v>7.1834395546200899E-2</v>
      </c>
      <c r="AZ555" s="17">
        <v>5.10517622194126E-2</v>
      </c>
      <c r="BA555" s="17">
        <v>7.4644144249898597E-2</v>
      </c>
      <c r="BB555" s="17"/>
      <c r="BC555" s="17">
        <v>6.7314136871622798E-2</v>
      </c>
      <c r="BD555" s="17">
        <v>4.2790454258338002E-2</v>
      </c>
      <c r="BE555" s="17">
        <v>5.0791297863633199E-2</v>
      </c>
      <c r="BF555" s="17"/>
      <c r="BG555" s="17">
        <v>7.00481442455574E-2</v>
      </c>
      <c r="BH555" s="17">
        <v>4.85316040859105E-2</v>
      </c>
      <c r="BI555" s="17"/>
      <c r="BJ555" s="17">
        <v>5.0681666864679502E-2</v>
      </c>
      <c r="BK555" s="17">
        <v>5.8598195343035897E-2</v>
      </c>
      <c r="BL555" s="17"/>
      <c r="BM555" s="17">
        <v>4.6664214355348302E-2</v>
      </c>
      <c r="BN555" s="17">
        <v>5.3866458964185897E-2</v>
      </c>
      <c r="BO555" s="17">
        <v>3.8317931112690898E-2</v>
      </c>
      <c r="BP555" s="17">
        <v>7.7997716768204398E-2</v>
      </c>
      <c r="BQ555" s="17">
        <v>9.7023541161254903E-2</v>
      </c>
      <c r="BR555" s="17">
        <v>6.3746608065758298E-2</v>
      </c>
      <c r="BS555" s="17">
        <v>0.105020230866658</v>
      </c>
      <c r="BT555" s="17"/>
      <c r="BU555" s="17">
        <v>2.2541919319896801E-2</v>
      </c>
      <c r="BV555" s="17">
        <v>2.99088335257683E-2</v>
      </c>
      <c r="BW555" s="17"/>
      <c r="BX555" s="17">
        <v>7.4772285389424695E-2</v>
      </c>
      <c r="BY555" s="17">
        <v>4.4389592553286901E-2</v>
      </c>
      <c r="BZ555" s="17">
        <v>3.0653068050140699E-2</v>
      </c>
      <c r="CA555" s="17">
        <v>4.1925897991294099E-2</v>
      </c>
    </row>
    <row r="556" spans="2:79" x14ac:dyDescent="0.3">
      <c r="B556" t="s">
        <v>252</v>
      </c>
      <c r="C556" s="17">
        <v>3.4023762927064903E-2</v>
      </c>
      <c r="D556" s="17">
        <v>4.2797508905734603E-2</v>
      </c>
      <c r="E556" s="17">
        <v>2.56333981966635E-2</v>
      </c>
      <c r="F556" s="17"/>
      <c r="G556" s="17">
        <v>9.8847314123195803E-3</v>
      </c>
      <c r="H556" s="17">
        <v>2.91185674254823E-2</v>
      </c>
      <c r="I556" s="17">
        <v>4.3763535568350803E-2</v>
      </c>
      <c r="J556" s="17">
        <v>3.5785220829000097E-2</v>
      </c>
      <c r="K556" s="17">
        <v>5.1672091744090001E-2</v>
      </c>
      <c r="L556" s="17">
        <v>3.2859542583178698E-2</v>
      </c>
      <c r="M556" s="17"/>
      <c r="N556" s="17">
        <v>3.1754976506736698E-2</v>
      </c>
      <c r="O556" s="17">
        <v>2.9234944003597899E-2</v>
      </c>
      <c r="P556" s="17">
        <v>3.9329149827808198E-2</v>
      </c>
      <c r="Q556" s="17">
        <v>3.7742281430850302E-2</v>
      </c>
      <c r="R556" s="17"/>
      <c r="S556" s="17">
        <v>2.4195796935817401E-2</v>
      </c>
      <c r="T556" s="17">
        <v>4.55328382483563E-2</v>
      </c>
      <c r="U556" s="17">
        <v>5.2739485735949297E-2</v>
      </c>
      <c r="V556" s="17">
        <v>5.2218492717806597E-2</v>
      </c>
      <c r="W556" s="17">
        <v>3.9513377402996999E-2</v>
      </c>
      <c r="X556" s="17">
        <v>4.0464362810590099E-2</v>
      </c>
      <c r="Y556" s="17">
        <v>2.8426275158883199E-2</v>
      </c>
      <c r="Z556" s="17">
        <v>2.03006757289577E-2</v>
      </c>
      <c r="AA556" s="17">
        <v>2.6762413820516001E-2</v>
      </c>
      <c r="AB556" s="17">
        <v>2.4512474484955901E-2</v>
      </c>
      <c r="AC556" s="17">
        <v>1.0527476746973199E-2</v>
      </c>
      <c r="AD556" s="17">
        <v>2.0862296219361198E-2</v>
      </c>
      <c r="AE556" s="17"/>
      <c r="AF556" s="17">
        <v>2.1841289487295999E-2</v>
      </c>
      <c r="AG556" s="17">
        <v>3.96128036672828E-2</v>
      </c>
      <c r="AH556" s="17">
        <v>4.54502337845702E-2</v>
      </c>
      <c r="AI556" s="17">
        <v>3.5353358108105498E-2</v>
      </c>
      <c r="AJ556" s="17">
        <v>2.6387749702265099E-2</v>
      </c>
      <c r="AK556" s="17">
        <v>4.2898826992082598E-2</v>
      </c>
      <c r="AL556" s="17"/>
      <c r="AM556" s="17">
        <v>3.4862993306600899E-2</v>
      </c>
      <c r="AN556" s="17">
        <v>3.5037587964376102E-2</v>
      </c>
      <c r="AO556" s="17">
        <v>2.94776867697275E-2</v>
      </c>
      <c r="AP556" s="17">
        <v>2.6804281142870898E-2</v>
      </c>
      <c r="AQ556" s="17">
        <v>1.49787493751714E-2</v>
      </c>
      <c r="AR556" s="17"/>
      <c r="AS556" s="17">
        <v>2.8217815018665E-2</v>
      </c>
      <c r="AT556" s="17">
        <v>4.0644696837327299E-2</v>
      </c>
      <c r="AU556" s="17"/>
      <c r="AV556" s="17">
        <v>2.6660871688706098E-2</v>
      </c>
      <c r="AW556" s="17">
        <v>5.7107644873240701E-2</v>
      </c>
      <c r="AX556" s="17"/>
      <c r="AY556" s="17">
        <v>3.3964531812746702E-2</v>
      </c>
      <c r="AZ556" s="17">
        <v>2.80188412120316E-2</v>
      </c>
      <c r="BA556" s="17">
        <v>7.6741338341489898E-2</v>
      </c>
      <c r="BB556" s="17"/>
      <c r="BC556" s="17">
        <v>3.5081720408071497E-2</v>
      </c>
      <c r="BD556" s="17">
        <v>3.5315471202642099E-2</v>
      </c>
      <c r="BE556" s="17">
        <v>2.8781094015661202E-2</v>
      </c>
      <c r="BF556" s="17"/>
      <c r="BG556" s="17">
        <v>2.1506164494255801E-2</v>
      </c>
      <c r="BH556" s="17">
        <v>3.8207161530926702E-2</v>
      </c>
      <c r="BI556" s="17"/>
      <c r="BJ556" s="17">
        <v>2.7432411475893599E-2</v>
      </c>
      <c r="BK556" s="17">
        <v>3.5076127939365299E-2</v>
      </c>
      <c r="BL556" s="17"/>
      <c r="BM556" s="17">
        <v>2.7704557146601499E-2</v>
      </c>
      <c r="BN556" s="17">
        <v>5.3695488945780599E-2</v>
      </c>
      <c r="BO556" s="17">
        <v>4.5790746195836403E-2</v>
      </c>
      <c r="BP556" s="17">
        <v>6.3874966153105006E-2</v>
      </c>
      <c r="BQ556" s="17">
        <v>2.0302675532688198E-2</v>
      </c>
      <c r="BR556" s="17">
        <v>3.54445247546082E-2</v>
      </c>
      <c r="BS556" s="17">
        <v>7.3520558571552501E-3</v>
      </c>
      <c r="BT556" s="17"/>
      <c r="BU556" s="17">
        <v>1.8835168412565901E-2</v>
      </c>
      <c r="BV556" s="17">
        <v>1.1681242149570101E-2</v>
      </c>
      <c r="BW556" s="17"/>
      <c r="BX556" s="17">
        <v>3.1206255540438099E-2</v>
      </c>
      <c r="BY556" s="17">
        <v>4.3908062020244602E-2</v>
      </c>
      <c r="BZ556" s="17">
        <v>1.1994576379843601E-2</v>
      </c>
      <c r="CA556" s="17">
        <v>2.6578669603714199E-2</v>
      </c>
    </row>
    <row r="557" spans="2:79" x14ac:dyDescent="0.3">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c r="BV557" s="17"/>
      <c r="BW557" s="17"/>
      <c r="BX557" s="17"/>
      <c r="BY557" s="17"/>
      <c r="BZ557" s="17"/>
      <c r="CA557" s="17"/>
    </row>
    <row r="558" spans="2:79" x14ac:dyDescent="0.3">
      <c r="B558" s="6" t="s">
        <v>332</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c r="BZ558" s="17"/>
      <c r="CA558" s="17"/>
    </row>
    <row r="559" spans="2:79" x14ac:dyDescent="0.3">
      <c r="B559" s="24" t="s">
        <v>333</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c r="BY559" s="17"/>
      <c r="BZ559" s="17"/>
      <c r="CA559" s="17"/>
    </row>
    <row r="560" spans="2:79" x14ac:dyDescent="0.3">
      <c r="B560" t="s">
        <v>328</v>
      </c>
      <c r="C560" s="17">
        <v>0.19636455468962999</v>
      </c>
      <c r="D560" s="17">
        <v>0.18965655720298999</v>
      </c>
      <c r="E560" s="17">
        <v>0.200729826756081</v>
      </c>
      <c r="F560" s="17"/>
      <c r="G560" s="17">
        <v>0.18841919796909401</v>
      </c>
      <c r="H560" s="17">
        <v>0.26094835893435397</v>
      </c>
      <c r="I560" s="17">
        <v>0.16255494296635301</v>
      </c>
      <c r="J560" s="17">
        <v>0.159306284719341</v>
      </c>
      <c r="K560" s="17">
        <v>0.21099958093064</v>
      </c>
      <c r="L560" s="17">
        <v>0.200254230041294</v>
      </c>
      <c r="M560" s="17"/>
      <c r="N560" s="17">
        <v>0.203950098665133</v>
      </c>
      <c r="O560" s="17">
        <v>0.173041062403122</v>
      </c>
      <c r="P560" s="17">
        <v>0.218226185941374</v>
      </c>
      <c r="Q560" s="17">
        <v>0.19259204079668699</v>
      </c>
      <c r="R560" s="17"/>
      <c r="S560" s="17">
        <v>0.23411536877884301</v>
      </c>
      <c r="T560" s="17">
        <v>0.18271344393453001</v>
      </c>
      <c r="U560" s="17">
        <v>0.18221872238268699</v>
      </c>
      <c r="V560" s="17">
        <v>0.18955167900792499</v>
      </c>
      <c r="W560" s="17">
        <v>0.12316283236649</v>
      </c>
      <c r="X560" s="17">
        <v>0.196016464720044</v>
      </c>
      <c r="Y560" s="17">
        <v>0.17762143774716799</v>
      </c>
      <c r="Z560" s="17">
        <v>0.21376908251153601</v>
      </c>
      <c r="AA560" s="17">
        <v>0.12198314113358801</v>
      </c>
      <c r="AB560" s="17">
        <v>0.23365768903834899</v>
      </c>
      <c r="AC560" s="17">
        <v>0.25395108677525102</v>
      </c>
      <c r="AD560" s="17">
        <v>0.349208006203448</v>
      </c>
      <c r="AE560" s="17"/>
      <c r="AF560" s="17">
        <v>0.21979818128162501</v>
      </c>
      <c r="AG560" s="17">
        <v>0.16437108599200401</v>
      </c>
      <c r="AH560" s="17">
        <v>0.18929157946089201</v>
      </c>
      <c r="AI560" s="17">
        <v>0.183646309432109</v>
      </c>
      <c r="AJ560" s="17">
        <v>0.24189641595022801</v>
      </c>
      <c r="AK560" s="17">
        <v>0.257167236247342</v>
      </c>
      <c r="AL560" s="17"/>
      <c r="AM560" s="17">
        <v>0.174523930437395</v>
      </c>
      <c r="AN560" s="17">
        <v>0.219988420404511</v>
      </c>
      <c r="AO560" s="17">
        <v>0.207213323323682</v>
      </c>
      <c r="AP560" s="17">
        <v>0.24537545228150001</v>
      </c>
      <c r="AQ560" s="17">
        <v>0.104422557277472</v>
      </c>
      <c r="AR560" s="17"/>
      <c r="AS560" s="17">
        <v>0.18073378031498899</v>
      </c>
      <c r="AT560" s="17">
        <v>0.38642424943481801</v>
      </c>
      <c r="AU560" s="17"/>
      <c r="AV560" s="17">
        <v>0.19293134999061401</v>
      </c>
      <c r="AW560" s="17">
        <v>0.21695114789824099</v>
      </c>
      <c r="AX560" s="17"/>
      <c r="AY560" s="17">
        <v>0.25129305516481099</v>
      </c>
      <c r="AZ560" s="17">
        <v>0.17416561434434899</v>
      </c>
      <c r="BA560" s="17">
        <v>0.19253141475521199</v>
      </c>
      <c r="BB560" s="17"/>
      <c r="BC560" s="17">
        <v>0.17475098686681501</v>
      </c>
      <c r="BD560" s="17">
        <v>0.22280677330387999</v>
      </c>
      <c r="BE560" s="17">
        <v>0.234197911821619</v>
      </c>
      <c r="BF560" s="17"/>
      <c r="BG560" s="17">
        <v>0.24110050337234501</v>
      </c>
      <c r="BH560" s="17">
        <v>0.18449917281328801</v>
      </c>
      <c r="BI560" s="17"/>
      <c r="BJ560" s="17">
        <v>0.18735327572395599</v>
      </c>
      <c r="BK560" s="17">
        <v>0.20174037278866999</v>
      </c>
      <c r="BL560" s="17"/>
      <c r="BM560" s="17">
        <v>0.17984299355024899</v>
      </c>
      <c r="BN560" s="17">
        <v>0.22269572631655599</v>
      </c>
      <c r="BO560" s="17">
        <v>0.13654811572488701</v>
      </c>
      <c r="BP560" s="17">
        <v>0.253661350379559</v>
      </c>
      <c r="BQ560" s="17">
        <v>0.12058687810649001</v>
      </c>
      <c r="BR560" s="17">
        <v>0.203895958311408</v>
      </c>
      <c r="BS560" s="17">
        <v>0.28739843923625502</v>
      </c>
      <c r="BT560" s="17"/>
      <c r="BU560" s="17">
        <v>0.190757924955097</v>
      </c>
      <c r="BV560" s="17">
        <v>0.147628537140778</v>
      </c>
      <c r="BW560" s="17"/>
      <c r="BX560" s="17">
        <v>0.130076287310852</v>
      </c>
      <c r="BY560" s="17">
        <v>0.17960330430028601</v>
      </c>
      <c r="BZ560" s="17">
        <v>0.17075259163341999</v>
      </c>
      <c r="CA560" s="17">
        <v>0.14872795677349099</v>
      </c>
    </row>
    <row r="561" spans="2:79" x14ac:dyDescent="0.3">
      <c r="B561" t="s">
        <v>329</v>
      </c>
      <c r="C561" s="17">
        <v>0.37198587932299698</v>
      </c>
      <c r="D561" s="17">
        <v>0.36080948190740902</v>
      </c>
      <c r="E561" s="17">
        <v>0.38660625992901398</v>
      </c>
      <c r="F561" s="17"/>
      <c r="G561" s="17">
        <v>0.47328534981520898</v>
      </c>
      <c r="H561" s="17">
        <v>0.37559994784102901</v>
      </c>
      <c r="I561" s="17">
        <v>0.42008208553791798</v>
      </c>
      <c r="J561" s="17">
        <v>0.392821963196057</v>
      </c>
      <c r="K561" s="17">
        <v>0.28872563235381599</v>
      </c>
      <c r="L561" s="17">
        <v>0.297005862072862</v>
      </c>
      <c r="M561" s="17"/>
      <c r="N561" s="17">
        <v>0.30840439652910301</v>
      </c>
      <c r="O561" s="17">
        <v>0.43345460825530202</v>
      </c>
      <c r="P561" s="17">
        <v>0.31209179634443102</v>
      </c>
      <c r="Q561" s="17">
        <v>0.419789704317024</v>
      </c>
      <c r="R561" s="17"/>
      <c r="S561" s="17">
        <v>0.32193206040473799</v>
      </c>
      <c r="T561" s="17">
        <v>0.33823230610113098</v>
      </c>
      <c r="U561" s="17">
        <v>0.45300246608421701</v>
      </c>
      <c r="V561" s="17">
        <v>0.45017157777112599</v>
      </c>
      <c r="W561" s="17">
        <v>0.33063537726861603</v>
      </c>
      <c r="X561" s="17">
        <v>0.266959785323237</v>
      </c>
      <c r="Y561" s="17">
        <v>0.33895514338864602</v>
      </c>
      <c r="Z561" s="17">
        <v>0.50097907025561095</v>
      </c>
      <c r="AA561" s="17">
        <v>0.43948097559876698</v>
      </c>
      <c r="AB561" s="17">
        <v>0.46515839071465898</v>
      </c>
      <c r="AC561" s="17">
        <v>0.290920080658229</v>
      </c>
      <c r="AD561" s="17">
        <v>0.326219312956332</v>
      </c>
      <c r="AE561" s="17"/>
      <c r="AF561" s="17">
        <v>0.39482726375275101</v>
      </c>
      <c r="AG561" s="17">
        <v>0.398017488342016</v>
      </c>
      <c r="AH561" s="17">
        <v>0.34678425924532702</v>
      </c>
      <c r="AI561" s="17">
        <v>0.37900065483613399</v>
      </c>
      <c r="AJ561" s="17">
        <v>0.22947995955271999</v>
      </c>
      <c r="AK561" s="17">
        <v>0.45119913444732102</v>
      </c>
      <c r="AL561" s="17"/>
      <c r="AM561" s="17">
        <v>0.36609398766742002</v>
      </c>
      <c r="AN561" s="17">
        <v>0.379829188444541</v>
      </c>
      <c r="AO561" s="17">
        <v>0.35014687104228098</v>
      </c>
      <c r="AP561" s="17">
        <v>0.37443843643826102</v>
      </c>
      <c r="AQ561" s="17">
        <v>0.43853204634051801</v>
      </c>
      <c r="AR561" s="17"/>
      <c r="AS561" s="17">
        <v>0.38258309986148598</v>
      </c>
      <c r="AT561" s="17">
        <v>0.221391032275602</v>
      </c>
      <c r="AU561" s="17"/>
      <c r="AV561" s="17">
        <v>0.37571541106399797</v>
      </c>
      <c r="AW561" s="17">
        <v>0.41879761417350297</v>
      </c>
      <c r="AX561" s="17"/>
      <c r="AY561" s="17">
        <v>0.30098340747878399</v>
      </c>
      <c r="AZ561" s="17">
        <v>0.42336960349283198</v>
      </c>
      <c r="BA561" s="17">
        <v>0.27804331203003102</v>
      </c>
      <c r="BB561" s="17"/>
      <c r="BC561" s="17">
        <v>0.39651755157122198</v>
      </c>
      <c r="BD561" s="17">
        <v>0.332781795555945</v>
      </c>
      <c r="BE561" s="17">
        <v>0.34394228894076001</v>
      </c>
      <c r="BF561" s="17"/>
      <c r="BG561" s="17">
        <v>0.35576426043732701</v>
      </c>
      <c r="BH561" s="17">
        <v>0.37933137397869898</v>
      </c>
      <c r="BI561" s="17"/>
      <c r="BJ561" s="17">
        <v>0.38547162066715801</v>
      </c>
      <c r="BK561" s="17">
        <v>0.36599460608013101</v>
      </c>
      <c r="BL561" s="17"/>
      <c r="BM561" s="17">
        <v>0.40613951800828801</v>
      </c>
      <c r="BN561" s="17">
        <v>0.33098626973362999</v>
      </c>
      <c r="BO561" s="17">
        <v>0.52216592770117898</v>
      </c>
      <c r="BP561" s="17">
        <v>0.196639102959692</v>
      </c>
      <c r="BQ561" s="17">
        <v>0.508133492804136</v>
      </c>
      <c r="BR561" s="17">
        <v>0.32052322444623899</v>
      </c>
      <c r="BS561" s="17">
        <v>0.31475706122205699</v>
      </c>
      <c r="BT561" s="17"/>
      <c r="BU561" s="17">
        <v>0.495369375610486</v>
      </c>
      <c r="BV561" s="17">
        <v>0.53503814258211602</v>
      </c>
      <c r="BW561" s="17"/>
      <c r="BX561" s="17">
        <v>0.426225549837698</v>
      </c>
      <c r="BY561" s="17">
        <v>0.41149675915031297</v>
      </c>
      <c r="BZ561" s="17">
        <v>0.39538311210183602</v>
      </c>
      <c r="CA561" s="17">
        <v>0.428187767859255</v>
      </c>
    </row>
    <row r="562" spans="2:79" x14ac:dyDescent="0.3">
      <c r="B562" t="s">
        <v>330</v>
      </c>
      <c r="C562" s="17">
        <v>0.28001163793670802</v>
      </c>
      <c r="D562" s="17">
        <v>0.31150307548922201</v>
      </c>
      <c r="E562" s="17">
        <v>0.245860607159054</v>
      </c>
      <c r="F562" s="17"/>
      <c r="G562" s="17">
        <v>0.27619588502421</v>
      </c>
      <c r="H562" s="17">
        <v>0.24959093858300299</v>
      </c>
      <c r="I562" s="17">
        <v>0.290879480660033</v>
      </c>
      <c r="J562" s="17">
        <v>0.26461054564319902</v>
      </c>
      <c r="K562" s="17">
        <v>0.237756350839195</v>
      </c>
      <c r="L562" s="17">
        <v>0.33010096332511302</v>
      </c>
      <c r="M562" s="17"/>
      <c r="N562" s="17">
        <v>0.376805205183462</v>
      </c>
      <c r="O562" s="17">
        <v>0.27927208466120701</v>
      </c>
      <c r="P562" s="17">
        <v>0.27239142430605501</v>
      </c>
      <c r="Q562" s="17">
        <v>0.18024714552013599</v>
      </c>
      <c r="R562" s="17"/>
      <c r="S562" s="17">
        <v>0.31191006181862901</v>
      </c>
      <c r="T562" s="17">
        <v>0.33080288815262898</v>
      </c>
      <c r="U562" s="17">
        <v>0.243089256387712</v>
      </c>
      <c r="V562" s="17">
        <v>0.21504354708260701</v>
      </c>
      <c r="W562" s="17">
        <v>0.28497892841371603</v>
      </c>
      <c r="X562" s="17">
        <v>0.34971212176348399</v>
      </c>
      <c r="Y562" s="17">
        <v>0.32773954846221198</v>
      </c>
      <c r="Z562" s="17">
        <v>0.22802317641824599</v>
      </c>
      <c r="AA562" s="17">
        <v>0.315409688746429</v>
      </c>
      <c r="AB562" s="17">
        <v>0.13948703449595901</v>
      </c>
      <c r="AC562" s="17">
        <v>0.25112042825155001</v>
      </c>
      <c r="AD562" s="17">
        <v>0.25012165016721499</v>
      </c>
      <c r="AE562" s="17"/>
      <c r="AF562" s="17">
        <v>0.27918397060346301</v>
      </c>
      <c r="AG562" s="17">
        <v>0.28878661818004298</v>
      </c>
      <c r="AH562" s="17">
        <v>0.270499916127041</v>
      </c>
      <c r="AI562" s="17">
        <v>0.30551562108438102</v>
      </c>
      <c r="AJ562" s="17">
        <v>0.23675452486630799</v>
      </c>
      <c r="AK562" s="17">
        <v>0.237109023527667</v>
      </c>
      <c r="AL562" s="17"/>
      <c r="AM562" s="17">
        <v>0.214335920501767</v>
      </c>
      <c r="AN562" s="17">
        <v>0.24081687446735001</v>
      </c>
      <c r="AO562" s="17">
        <v>0.34940954102035199</v>
      </c>
      <c r="AP562" s="17">
        <v>0.30242599329188602</v>
      </c>
      <c r="AQ562" s="17">
        <v>0.30343121187420402</v>
      </c>
      <c r="AR562" s="17"/>
      <c r="AS562" s="17">
        <v>0.29336582607577999</v>
      </c>
      <c r="AT562" s="17">
        <v>0.239248011392243</v>
      </c>
      <c r="AU562" s="17"/>
      <c r="AV562" s="17">
        <v>0.28645510965571103</v>
      </c>
      <c r="AW562" s="17">
        <v>0.27969846653652197</v>
      </c>
      <c r="AX562" s="17"/>
      <c r="AY562" s="17">
        <v>0.27314244411389998</v>
      </c>
      <c r="AZ562" s="17">
        <v>0.26386966394592098</v>
      </c>
      <c r="BA562" s="17">
        <v>0.37330756438721102</v>
      </c>
      <c r="BB562" s="17"/>
      <c r="BC562" s="17">
        <v>0.28172431116875701</v>
      </c>
      <c r="BD562" s="17">
        <v>0.258796888737441</v>
      </c>
      <c r="BE562" s="17">
        <v>0.30169695169063798</v>
      </c>
      <c r="BF562" s="17"/>
      <c r="BG562" s="17">
        <v>0.26113172235347698</v>
      </c>
      <c r="BH562" s="17">
        <v>0.28752101631625798</v>
      </c>
      <c r="BI562" s="17"/>
      <c r="BJ562" s="17">
        <v>0.272186235565612</v>
      </c>
      <c r="BK562" s="17">
        <v>0.28698535407044301</v>
      </c>
      <c r="BL562" s="17"/>
      <c r="BM562" s="17">
        <v>0.31056842071567597</v>
      </c>
      <c r="BN562" s="17">
        <v>0.237094185375371</v>
      </c>
      <c r="BO562" s="17">
        <v>0.26859264229839802</v>
      </c>
      <c r="BP562" s="17">
        <v>0.16151143776209601</v>
      </c>
      <c r="BQ562" s="17">
        <v>0.29263568712805899</v>
      </c>
      <c r="BR562" s="17">
        <v>0.30194921382717599</v>
      </c>
      <c r="BS562" s="17">
        <v>0.13731691738268101</v>
      </c>
      <c r="BT562" s="17"/>
      <c r="BU562" s="17">
        <v>0.24238104411040201</v>
      </c>
      <c r="BV562" s="17">
        <v>0.23486179229912599</v>
      </c>
      <c r="BW562" s="17"/>
      <c r="BX562" s="17">
        <v>0.24883232817110701</v>
      </c>
      <c r="BY562" s="17">
        <v>0.27080002399421499</v>
      </c>
      <c r="BZ562" s="17">
        <v>0.357298226754721</v>
      </c>
      <c r="CA562" s="17">
        <v>0.30830082968325301</v>
      </c>
    </row>
    <row r="563" spans="2:79" x14ac:dyDescent="0.3">
      <c r="B563" t="s">
        <v>331</v>
      </c>
      <c r="C563" s="17">
        <v>5.1304671624799E-2</v>
      </c>
      <c r="D563" s="17">
        <v>4.9936299152681898E-2</v>
      </c>
      <c r="E563" s="17">
        <v>5.31450888090002E-2</v>
      </c>
      <c r="F563" s="17"/>
      <c r="G563" s="17">
        <v>2.39114198160763E-2</v>
      </c>
      <c r="H563" s="17">
        <v>2.4116823706361701E-2</v>
      </c>
      <c r="I563" s="17">
        <v>3.40280677868052E-2</v>
      </c>
      <c r="J563" s="17">
        <v>0.100075883118972</v>
      </c>
      <c r="K563" s="17">
        <v>0.10144697061815799</v>
      </c>
      <c r="L563" s="17">
        <v>4.0324162530066501E-2</v>
      </c>
      <c r="M563" s="17"/>
      <c r="N563" s="17">
        <v>1.9878664095383799E-2</v>
      </c>
      <c r="O563" s="17">
        <v>4.9289837533868598E-2</v>
      </c>
      <c r="P563" s="17">
        <v>6.8655040110124493E-2</v>
      </c>
      <c r="Q563" s="17">
        <v>7.7713942217111504E-2</v>
      </c>
      <c r="R563" s="17"/>
      <c r="S563" s="17">
        <v>2.2067529809232201E-2</v>
      </c>
      <c r="T563" s="17">
        <v>7.4425967457174294E-2</v>
      </c>
      <c r="U563" s="17">
        <v>3.2579769030524897E-2</v>
      </c>
      <c r="V563" s="17">
        <v>5.9931285288964603E-2</v>
      </c>
      <c r="W563" s="17">
        <v>0.10254048600763301</v>
      </c>
      <c r="X563" s="17">
        <v>8.2849519266832594E-2</v>
      </c>
      <c r="Y563" s="17">
        <v>0</v>
      </c>
      <c r="Z563" s="17">
        <v>0</v>
      </c>
      <c r="AA563" s="17">
        <v>1.8035138973626599E-2</v>
      </c>
      <c r="AB563" s="17">
        <v>9.2127877518397794E-2</v>
      </c>
      <c r="AC563" s="17">
        <v>0.102437476295154</v>
      </c>
      <c r="AD563" s="17">
        <v>0</v>
      </c>
      <c r="AE563" s="17"/>
      <c r="AF563" s="17">
        <v>2.4597203276736399E-2</v>
      </c>
      <c r="AG563" s="17">
        <v>7.2315211097951596E-2</v>
      </c>
      <c r="AH563" s="17">
        <v>4.34613503895733E-2</v>
      </c>
      <c r="AI563" s="17">
        <v>4.3441682722245398E-2</v>
      </c>
      <c r="AJ563" s="17">
        <v>8.2585138762002894E-2</v>
      </c>
      <c r="AK563" s="17">
        <v>5.4524605777669197E-2</v>
      </c>
      <c r="AL563" s="17"/>
      <c r="AM563" s="17">
        <v>8.0142084895600901E-2</v>
      </c>
      <c r="AN563" s="17">
        <v>7.2329338345023697E-2</v>
      </c>
      <c r="AO563" s="17">
        <v>8.4959647849195807E-3</v>
      </c>
      <c r="AP563" s="17">
        <v>3.8298535202511801E-2</v>
      </c>
      <c r="AQ563" s="17">
        <v>0</v>
      </c>
      <c r="AR563" s="17"/>
      <c r="AS563" s="17">
        <v>5.4240731970833699E-2</v>
      </c>
      <c r="AT563" s="17">
        <v>5.02997177957097E-2</v>
      </c>
      <c r="AU563" s="17"/>
      <c r="AV563" s="17">
        <v>4.8638156327723399E-2</v>
      </c>
      <c r="AW563" s="17">
        <v>2.3807572239130301E-2</v>
      </c>
      <c r="AX563" s="17"/>
      <c r="AY563" s="17">
        <v>6.2576776810556206E-2</v>
      </c>
      <c r="AZ563" s="17">
        <v>4.6999271575440198E-2</v>
      </c>
      <c r="BA563" s="17">
        <v>4.9799714418635198E-2</v>
      </c>
      <c r="BB563" s="17"/>
      <c r="BC563" s="17">
        <v>4.8569100733414403E-2</v>
      </c>
      <c r="BD563" s="17">
        <v>9.6033375055786394E-2</v>
      </c>
      <c r="BE563" s="17">
        <v>1.98210456384212E-2</v>
      </c>
      <c r="BF563" s="17"/>
      <c r="BG563" s="17">
        <v>3.9295567650835701E-2</v>
      </c>
      <c r="BH563" s="17">
        <v>5.7652985895675198E-2</v>
      </c>
      <c r="BI563" s="17"/>
      <c r="BJ563" s="17">
        <v>6.0426076971399997E-2</v>
      </c>
      <c r="BK563" s="17">
        <v>4.86104713205604E-2</v>
      </c>
      <c r="BL563" s="17"/>
      <c r="BM563" s="17">
        <v>4.2143008772189301E-2</v>
      </c>
      <c r="BN563" s="17">
        <v>6.7841061943659894E-2</v>
      </c>
      <c r="BO563" s="17">
        <v>0</v>
      </c>
      <c r="BP563" s="17">
        <v>9.23509506663098E-2</v>
      </c>
      <c r="BQ563" s="17">
        <v>7.8643941961315703E-2</v>
      </c>
      <c r="BR563" s="17">
        <v>4.5139425332942497E-2</v>
      </c>
      <c r="BS563" s="17">
        <v>8.3586756147164001E-2</v>
      </c>
      <c r="BT563" s="17"/>
      <c r="BU563" s="17">
        <v>3.5889534585088902E-2</v>
      </c>
      <c r="BV563" s="17">
        <v>4.0745965090162997E-2</v>
      </c>
      <c r="BW563" s="17"/>
      <c r="BX563" s="17">
        <v>6.5536962293061898E-2</v>
      </c>
      <c r="BY563" s="17">
        <v>9.4296751803444601E-2</v>
      </c>
      <c r="BZ563" s="17">
        <v>2.9039893190551901E-2</v>
      </c>
      <c r="CA563" s="17">
        <v>7.2624099135260994E-2</v>
      </c>
    </row>
    <row r="564" spans="2:79" x14ac:dyDescent="0.3">
      <c r="B564" t="s">
        <v>158</v>
      </c>
      <c r="C564" s="17">
        <v>0.10033325642586501</v>
      </c>
      <c r="D564" s="17">
        <v>8.8094586247697795E-2</v>
      </c>
      <c r="E564" s="17">
        <v>0.113658217346851</v>
      </c>
      <c r="F564" s="17"/>
      <c r="G564" s="17">
        <v>3.8188147375410597E-2</v>
      </c>
      <c r="H564" s="17">
        <v>8.9743930935252597E-2</v>
      </c>
      <c r="I564" s="17">
        <v>9.2455423048890595E-2</v>
      </c>
      <c r="J564" s="17">
        <v>8.3185323322431698E-2</v>
      </c>
      <c r="K564" s="17">
        <v>0.16107146525819199</v>
      </c>
      <c r="L564" s="17">
        <v>0.13231478203066399</v>
      </c>
      <c r="M564" s="17"/>
      <c r="N564" s="17">
        <v>9.09616355269183E-2</v>
      </c>
      <c r="O564" s="17">
        <v>6.49424071465005E-2</v>
      </c>
      <c r="P564" s="17">
        <v>0.12863555329801499</v>
      </c>
      <c r="Q564" s="17">
        <v>0.12965716714904099</v>
      </c>
      <c r="R564" s="17"/>
      <c r="S564" s="17">
        <v>0.109974979188559</v>
      </c>
      <c r="T564" s="17">
        <v>7.3825394354535695E-2</v>
      </c>
      <c r="U564" s="17">
        <v>8.9109786114858799E-2</v>
      </c>
      <c r="V564" s="17">
        <v>8.5301910849376397E-2</v>
      </c>
      <c r="W564" s="17">
        <v>0.15868237594354501</v>
      </c>
      <c r="X564" s="17">
        <v>0.10446210892640199</v>
      </c>
      <c r="Y564" s="17">
        <v>0.15568387040197301</v>
      </c>
      <c r="Z564" s="17">
        <v>5.7228670814606003E-2</v>
      </c>
      <c r="AA564" s="17">
        <v>0.10509105554759</v>
      </c>
      <c r="AB564" s="17">
        <v>6.9569008232635898E-2</v>
      </c>
      <c r="AC564" s="17">
        <v>0.101570928019816</v>
      </c>
      <c r="AD564" s="17">
        <v>7.4451030673005195E-2</v>
      </c>
      <c r="AE564" s="17"/>
      <c r="AF564" s="17">
        <v>8.1593381085425506E-2</v>
      </c>
      <c r="AG564" s="17">
        <v>7.6509596387985906E-2</v>
      </c>
      <c r="AH564" s="17">
        <v>0.14996289477716601</v>
      </c>
      <c r="AI564" s="17">
        <v>8.8395731925130602E-2</v>
      </c>
      <c r="AJ564" s="17">
        <v>0.20928396086874201</v>
      </c>
      <c r="AK564" s="17">
        <v>0</v>
      </c>
      <c r="AL564" s="17"/>
      <c r="AM564" s="17">
        <v>0.16490407649781799</v>
      </c>
      <c r="AN564" s="17">
        <v>8.7036178338575201E-2</v>
      </c>
      <c r="AO564" s="17">
        <v>8.4734299828764903E-2</v>
      </c>
      <c r="AP564" s="17">
        <v>3.9461582785841498E-2</v>
      </c>
      <c r="AQ564" s="17">
        <v>0.15361418450780601</v>
      </c>
      <c r="AR564" s="17"/>
      <c r="AS564" s="17">
        <v>8.9076561776911603E-2</v>
      </c>
      <c r="AT564" s="17">
        <v>0.102636989101627</v>
      </c>
      <c r="AU564" s="17"/>
      <c r="AV564" s="17">
        <v>9.6259972961953294E-2</v>
      </c>
      <c r="AW564" s="17">
        <v>6.0745199152604297E-2</v>
      </c>
      <c r="AX564" s="17"/>
      <c r="AY564" s="17">
        <v>0.11200431643195</v>
      </c>
      <c r="AZ564" s="17">
        <v>9.1595846641458506E-2</v>
      </c>
      <c r="BA564" s="17">
        <v>0.106317994408911</v>
      </c>
      <c r="BB564" s="17"/>
      <c r="BC564" s="17">
        <v>9.8438049659792207E-2</v>
      </c>
      <c r="BD564" s="17">
        <v>8.9581167346947099E-2</v>
      </c>
      <c r="BE564" s="17">
        <v>0.100341801908561</v>
      </c>
      <c r="BF564" s="17"/>
      <c r="BG564" s="17">
        <v>0.102707946186016</v>
      </c>
      <c r="BH564" s="17">
        <v>9.0995450996079696E-2</v>
      </c>
      <c r="BI564" s="17"/>
      <c r="BJ564" s="17">
        <v>9.4562791071874999E-2</v>
      </c>
      <c r="BK564" s="17">
        <v>9.6669195740196001E-2</v>
      </c>
      <c r="BL564" s="17"/>
      <c r="BM564" s="17">
        <v>6.1306058953598301E-2</v>
      </c>
      <c r="BN564" s="17">
        <v>0.14138275663078301</v>
      </c>
      <c r="BO564" s="17">
        <v>7.2693314275536006E-2</v>
      </c>
      <c r="BP564" s="17">
        <v>0.29583715823234302</v>
      </c>
      <c r="BQ564" s="17">
        <v>0</v>
      </c>
      <c r="BR564" s="17">
        <v>0.12849217808223301</v>
      </c>
      <c r="BS564" s="17">
        <v>0.17694082601184299</v>
      </c>
      <c r="BT564" s="17"/>
      <c r="BU564" s="17">
        <v>3.5602120738926699E-2</v>
      </c>
      <c r="BV564" s="17">
        <v>4.1725562887816599E-2</v>
      </c>
      <c r="BW564" s="17"/>
      <c r="BX564" s="17">
        <v>0.129328872387282</v>
      </c>
      <c r="BY564" s="17">
        <v>4.3803160751741503E-2</v>
      </c>
      <c r="BZ564" s="17">
        <v>4.7526176319472299E-2</v>
      </c>
      <c r="CA564" s="17">
        <v>4.2159346548739499E-2</v>
      </c>
    </row>
    <row r="565" spans="2:79" x14ac:dyDescent="0.3">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row>
    <row r="566" spans="2:79" x14ac:dyDescent="0.3">
      <c r="B566" s="6" t="s">
        <v>334</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c r="BZ566" s="17"/>
      <c r="CA566" s="17"/>
    </row>
    <row r="567" spans="2:79" x14ac:dyDescent="0.3">
      <c r="B567" s="24" t="s">
        <v>333</v>
      </c>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c r="BQ567" s="17"/>
      <c r="BR567" s="17"/>
      <c r="BS567" s="17"/>
      <c r="BT567" s="17"/>
      <c r="BU567" s="17"/>
      <c r="BV567" s="17"/>
      <c r="BW567" s="17"/>
      <c r="BX567" s="17"/>
      <c r="BY567" s="17"/>
      <c r="BZ567" s="17"/>
      <c r="CA567" s="17"/>
    </row>
    <row r="568" spans="2:79" x14ac:dyDescent="0.3">
      <c r="B568" t="s">
        <v>328</v>
      </c>
      <c r="C568" s="17">
        <v>0.11970427803549399</v>
      </c>
      <c r="D568" s="17">
        <v>0.12146780055018901</v>
      </c>
      <c r="E568" s="17">
        <v>0.118305796293851</v>
      </c>
      <c r="F568" s="17"/>
      <c r="G568" s="17">
        <v>0.27230982749249</v>
      </c>
      <c r="H568" s="17">
        <v>5.48199489443345E-2</v>
      </c>
      <c r="I568" s="17">
        <v>0.14058478570236399</v>
      </c>
      <c r="J568" s="17">
        <v>9.1977165328223504E-2</v>
      </c>
      <c r="K568" s="17">
        <v>0.10477707271907701</v>
      </c>
      <c r="L568" s="17">
        <v>0.10204511152986</v>
      </c>
      <c r="M568" s="17"/>
      <c r="N568" s="17">
        <v>0.13911609329866001</v>
      </c>
      <c r="O568" s="17">
        <v>9.80339282768386E-2</v>
      </c>
      <c r="P568" s="17">
        <v>0.124820300221319</v>
      </c>
      <c r="Q568" s="17">
        <v>0.12014176099399899</v>
      </c>
      <c r="R568" s="17"/>
      <c r="S568" s="17">
        <v>7.3394218391104299E-2</v>
      </c>
      <c r="T568" s="17">
        <v>8.7421400844837696E-2</v>
      </c>
      <c r="U568" s="17">
        <v>0.11789489429323</v>
      </c>
      <c r="V568" s="17">
        <v>0.108579330588292</v>
      </c>
      <c r="W568" s="17">
        <v>8.9880064905809104E-2</v>
      </c>
      <c r="X568" s="17">
        <v>0.17741432009028901</v>
      </c>
      <c r="Y568" s="17">
        <v>0.15394639548074099</v>
      </c>
      <c r="Z568" s="17">
        <v>0.154145453082977</v>
      </c>
      <c r="AA568" s="17">
        <v>0.107654691700821</v>
      </c>
      <c r="AB568" s="17">
        <v>0.14831668145315599</v>
      </c>
      <c r="AC568" s="17">
        <v>0.14320158237317299</v>
      </c>
      <c r="AD568" s="17">
        <v>0.17854047147372301</v>
      </c>
      <c r="AE568" s="17"/>
      <c r="AF568" s="17">
        <v>0.14240141779694601</v>
      </c>
      <c r="AG568" s="17">
        <v>8.4962768787802206E-2</v>
      </c>
      <c r="AH568" s="17">
        <v>0.117234658186085</v>
      </c>
      <c r="AI568" s="17">
        <v>0.130642577949283</v>
      </c>
      <c r="AJ568" s="17">
        <v>0.11932533557067999</v>
      </c>
      <c r="AK568" s="17">
        <v>0.15408810048813901</v>
      </c>
      <c r="AL568" s="17"/>
      <c r="AM568" s="17">
        <v>0.118254549020802</v>
      </c>
      <c r="AN568" s="17">
        <v>0.13177443034264</v>
      </c>
      <c r="AO568" s="17">
        <v>8.9845996430657493E-2</v>
      </c>
      <c r="AP568" s="17">
        <v>0.17127790225158901</v>
      </c>
      <c r="AQ568" s="17">
        <v>9.9796744647018806E-2</v>
      </c>
      <c r="AR568" s="17"/>
      <c r="AS568" s="17">
        <v>0.141106652977109</v>
      </c>
      <c r="AT568" s="17">
        <v>6.5690893273175496E-2</v>
      </c>
      <c r="AU568" s="17"/>
      <c r="AV568" s="17">
        <v>0.122468190559716</v>
      </c>
      <c r="AW568" s="17">
        <v>0.104284039605583</v>
      </c>
      <c r="AX568" s="17"/>
      <c r="AY568" s="17">
        <v>0.15718743724180601</v>
      </c>
      <c r="AZ568" s="17">
        <v>0.105177637600479</v>
      </c>
      <c r="BA568" s="17">
        <v>9.9311564989946505E-2</v>
      </c>
      <c r="BB568" s="17"/>
      <c r="BC568" s="17">
        <v>8.6397797004212101E-2</v>
      </c>
      <c r="BD568" s="17">
        <v>0.13359101524094</v>
      </c>
      <c r="BE568" s="17">
        <v>0.19227043630648499</v>
      </c>
      <c r="BF568" s="17"/>
      <c r="BG568" s="17">
        <v>0.11772010371552601</v>
      </c>
      <c r="BH568" s="17">
        <v>0.122192745402865</v>
      </c>
      <c r="BI568" s="17"/>
      <c r="BJ568" s="17">
        <v>6.0063161627038397E-2</v>
      </c>
      <c r="BK568" s="17">
        <v>0.137855744174954</v>
      </c>
      <c r="BL568" s="17"/>
      <c r="BM568" s="17">
        <v>0.12765394683586101</v>
      </c>
      <c r="BN568" s="17">
        <v>0.18818592512746099</v>
      </c>
      <c r="BO568" s="17">
        <v>0.10058007866110601</v>
      </c>
      <c r="BP568" s="17">
        <v>3.2916963016333102E-2</v>
      </c>
      <c r="BQ568" s="17">
        <v>0.148704320166339</v>
      </c>
      <c r="BR568" s="17">
        <v>9.5315490024687394E-2</v>
      </c>
      <c r="BS568" s="17">
        <v>7.9234343159890294E-2</v>
      </c>
      <c r="BT568" s="17"/>
      <c r="BU568" s="17">
        <v>0.13157784070220699</v>
      </c>
      <c r="BV568" s="17">
        <v>0.16456235692644999</v>
      </c>
      <c r="BW568" s="17"/>
      <c r="BX568" s="17">
        <v>0.15642500647138399</v>
      </c>
      <c r="BY568" s="17">
        <v>0.114709963502934</v>
      </c>
      <c r="BZ568" s="17">
        <v>0.14234704715554</v>
      </c>
      <c r="CA568" s="17">
        <v>0.13508194581348401</v>
      </c>
    </row>
    <row r="569" spans="2:79" x14ac:dyDescent="0.3">
      <c r="B569" t="s">
        <v>329</v>
      </c>
      <c r="C569" s="17">
        <v>0.29564852357167298</v>
      </c>
      <c r="D569" s="17">
        <v>0.28317580706566597</v>
      </c>
      <c r="E569" s="17">
        <v>0.31004511539315699</v>
      </c>
      <c r="F569" s="17"/>
      <c r="G569" s="17">
        <v>0.26590864309245199</v>
      </c>
      <c r="H569" s="17">
        <v>0.42352247210546601</v>
      </c>
      <c r="I569" s="17">
        <v>0.296428232669668</v>
      </c>
      <c r="J569" s="17">
        <v>0.31781191612109799</v>
      </c>
      <c r="K569" s="17">
        <v>0.25354889246295298</v>
      </c>
      <c r="L569" s="17">
        <v>0.21989859790761099</v>
      </c>
      <c r="M569" s="17"/>
      <c r="N569" s="17">
        <v>0.34027410286071602</v>
      </c>
      <c r="O569" s="17">
        <v>0.32768216928048999</v>
      </c>
      <c r="P569" s="17">
        <v>0.27008524174012899</v>
      </c>
      <c r="Q569" s="17">
        <v>0.24268827410360699</v>
      </c>
      <c r="R569" s="17"/>
      <c r="S569" s="17">
        <v>0.217254072276549</v>
      </c>
      <c r="T569" s="17">
        <v>0.389048753667814</v>
      </c>
      <c r="U569" s="17">
        <v>0.266721447832305</v>
      </c>
      <c r="V569" s="17">
        <v>0.21111439357097</v>
      </c>
      <c r="W569" s="17">
        <v>0.37389514684512598</v>
      </c>
      <c r="X569" s="17">
        <v>0.27771301900877998</v>
      </c>
      <c r="Y569" s="17">
        <v>0.25518479706978398</v>
      </c>
      <c r="Z569" s="17">
        <v>0.31917982148781698</v>
      </c>
      <c r="AA569" s="17">
        <v>0.35761888744466303</v>
      </c>
      <c r="AB569" s="17">
        <v>0.31877325916890697</v>
      </c>
      <c r="AC569" s="17">
        <v>0.18630875815140399</v>
      </c>
      <c r="AD569" s="17">
        <v>0.411149405640024</v>
      </c>
      <c r="AE569" s="17"/>
      <c r="AF569" s="17">
        <v>0.325956855819094</v>
      </c>
      <c r="AG569" s="17">
        <v>0.25530272178473901</v>
      </c>
      <c r="AH569" s="17">
        <v>0.24470233611907399</v>
      </c>
      <c r="AI569" s="17">
        <v>0.31431385750320701</v>
      </c>
      <c r="AJ569" s="17">
        <v>0.33604288495453799</v>
      </c>
      <c r="AK569" s="17">
        <v>0.33737235615199901</v>
      </c>
      <c r="AL569" s="17"/>
      <c r="AM569" s="17">
        <v>0.24792040692853701</v>
      </c>
      <c r="AN569" s="17">
        <v>0.27705884973821099</v>
      </c>
      <c r="AO569" s="17">
        <v>0.36202565805961401</v>
      </c>
      <c r="AP569" s="17">
        <v>0.33831815823931599</v>
      </c>
      <c r="AQ569" s="17">
        <v>0.36785873944671998</v>
      </c>
      <c r="AR569" s="17"/>
      <c r="AS569" s="17">
        <v>0.31079661313835799</v>
      </c>
      <c r="AT569" s="17">
        <v>0.24321407384693799</v>
      </c>
      <c r="AU569" s="17"/>
      <c r="AV569" s="17">
        <v>0.30850568076141099</v>
      </c>
      <c r="AW569" s="17">
        <v>0.22665429024889699</v>
      </c>
      <c r="AX569" s="17"/>
      <c r="AY569" s="17">
        <v>0.27078135799928699</v>
      </c>
      <c r="AZ569" s="17">
        <v>0.32379451993976399</v>
      </c>
      <c r="BA569" s="17">
        <v>0.19223267808803199</v>
      </c>
      <c r="BB569" s="17"/>
      <c r="BC569" s="17">
        <v>0.30128252043565301</v>
      </c>
      <c r="BD569" s="17">
        <v>0.316085526311503</v>
      </c>
      <c r="BE569" s="17">
        <v>0.25863328991669499</v>
      </c>
      <c r="BF569" s="17"/>
      <c r="BG569" s="17">
        <v>0.216184404860398</v>
      </c>
      <c r="BH569" s="17">
        <v>0.33026921470581899</v>
      </c>
      <c r="BI569" s="17"/>
      <c r="BJ569" s="17">
        <v>0.38493307747898298</v>
      </c>
      <c r="BK569" s="17">
        <v>0.26817106499988802</v>
      </c>
      <c r="BL569" s="17"/>
      <c r="BM569" s="17">
        <v>0.369787713783715</v>
      </c>
      <c r="BN569" s="17">
        <v>0.27015419197318402</v>
      </c>
      <c r="BO569" s="17">
        <v>0.31550610328374601</v>
      </c>
      <c r="BP569" s="17">
        <v>0.24931942635569601</v>
      </c>
      <c r="BQ569" s="17">
        <v>0.27964157137782603</v>
      </c>
      <c r="BR569" s="17">
        <v>0.17228201428691001</v>
      </c>
      <c r="BS569" s="17">
        <v>0.25158617145601703</v>
      </c>
      <c r="BT569" s="17"/>
      <c r="BU569" s="17">
        <v>0.30136814021157599</v>
      </c>
      <c r="BV569" s="17">
        <v>0.32235972097219301</v>
      </c>
      <c r="BW569" s="17"/>
      <c r="BX569" s="17">
        <v>0.28227927325138802</v>
      </c>
      <c r="BY569" s="17">
        <v>0.285235074997371</v>
      </c>
      <c r="BZ569" s="17">
        <v>0.33440142565140402</v>
      </c>
      <c r="CA569" s="17">
        <v>0.34142531984783803</v>
      </c>
    </row>
    <row r="570" spans="2:79" x14ac:dyDescent="0.3">
      <c r="B570" t="s">
        <v>330</v>
      </c>
      <c r="C570" s="17">
        <v>0.29019423897649699</v>
      </c>
      <c r="D570" s="17">
        <v>0.28831320104653002</v>
      </c>
      <c r="E570" s="17">
        <v>0.28938972951347203</v>
      </c>
      <c r="F570" s="17"/>
      <c r="G570" s="17">
        <v>0.314744396612398</v>
      </c>
      <c r="H570" s="17">
        <v>0.42157364361821698</v>
      </c>
      <c r="I570" s="17">
        <v>0.31759225916428901</v>
      </c>
      <c r="J570" s="17">
        <v>0.191321853888542</v>
      </c>
      <c r="K570" s="17">
        <v>0.26994976786845698</v>
      </c>
      <c r="L570" s="17">
        <v>0.24725059368857599</v>
      </c>
      <c r="M570" s="17"/>
      <c r="N570" s="17">
        <v>0.33416676972014703</v>
      </c>
      <c r="O570" s="17">
        <v>0.32033635148968798</v>
      </c>
      <c r="P570" s="17">
        <v>0.24763400079446601</v>
      </c>
      <c r="Q570" s="17">
        <v>0.23602833258384801</v>
      </c>
      <c r="R570" s="17"/>
      <c r="S570" s="17">
        <v>0.42967549745049499</v>
      </c>
      <c r="T570" s="17">
        <v>0.23059562507613199</v>
      </c>
      <c r="U570" s="17">
        <v>0.28952727555976399</v>
      </c>
      <c r="V570" s="17">
        <v>0.347079176616644</v>
      </c>
      <c r="W570" s="17">
        <v>0.30791853910558997</v>
      </c>
      <c r="X570" s="17">
        <v>0.13792882126668199</v>
      </c>
      <c r="Y570" s="17">
        <v>0.293520713082072</v>
      </c>
      <c r="Z570" s="17">
        <v>0.29496214965600998</v>
      </c>
      <c r="AA570" s="17">
        <v>0.32218167714442603</v>
      </c>
      <c r="AB570" s="17">
        <v>0.25090899453902299</v>
      </c>
      <c r="AC570" s="17">
        <v>0.32019628860600802</v>
      </c>
      <c r="AD570" s="17">
        <v>7.9739009812472103E-2</v>
      </c>
      <c r="AE570" s="17"/>
      <c r="AF570" s="17">
        <v>0.35083448913899501</v>
      </c>
      <c r="AG570" s="17">
        <v>0.29902332854110703</v>
      </c>
      <c r="AH570" s="17">
        <v>0.353215718329562</v>
      </c>
      <c r="AI570" s="17">
        <v>0.206506084210201</v>
      </c>
      <c r="AJ570" s="17">
        <v>0.20895670869688701</v>
      </c>
      <c r="AK570" s="17">
        <v>0.26551544588293702</v>
      </c>
      <c r="AL570" s="17"/>
      <c r="AM570" s="17">
        <v>0.205719793046197</v>
      </c>
      <c r="AN570" s="17">
        <v>0.26785939197953001</v>
      </c>
      <c r="AO570" s="17">
        <v>0.34424084178241898</v>
      </c>
      <c r="AP570" s="17">
        <v>0.34851646437165101</v>
      </c>
      <c r="AQ570" s="17">
        <v>0.30464205702234098</v>
      </c>
      <c r="AR570" s="17"/>
      <c r="AS570" s="17">
        <v>0.29401553119287199</v>
      </c>
      <c r="AT570" s="17">
        <v>0.34526734925596098</v>
      </c>
      <c r="AU570" s="17"/>
      <c r="AV570" s="17">
        <v>0.30166892086644997</v>
      </c>
      <c r="AW570" s="17">
        <v>0.268529380109371</v>
      </c>
      <c r="AX570" s="17"/>
      <c r="AY570" s="17">
        <v>0.318436127361855</v>
      </c>
      <c r="AZ570" s="17">
        <v>0.28848981521783101</v>
      </c>
      <c r="BA570" s="17">
        <v>0.245662429023219</v>
      </c>
      <c r="BB570" s="17"/>
      <c r="BC570" s="17">
        <v>0.30435952265882998</v>
      </c>
      <c r="BD570" s="17">
        <v>0.29452948384473598</v>
      </c>
      <c r="BE570" s="17">
        <v>0.24854321095545001</v>
      </c>
      <c r="BF570" s="17"/>
      <c r="BG570" s="17">
        <v>0.28280925076285501</v>
      </c>
      <c r="BH570" s="17">
        <v>0.28720734712309898</v>
      </c>
      <c r="BI570" s="17"/>
      <c r="BJ570" s="17">
        <v>0.35906398902097703</v>
      </c>
      <c r="BK570" s="17">
        <v>0.268275660562727</v>
      </c>
      <c r="BL570" s="17"/>
      <c r="BM570" s="17">
        <v>0.287876197563044</v>
      </c>
      <c r="BN570" s="17">
        <v>0.240254929673511</v>
      </c>
      <c r="BO570" s="17">
        <v>0.44135572220013902</v>
      </c>
      <c r="BP570" s="17">
        <v>0.23452018533305699</v>
      </c>
      <c r="BQ570" s="17">
        <v>0.36953445621868197</v>
      </c>
      <c r="BR570" s="17">
        <v>0.26003105312493802</v>
      </c>
      <c r="BS570" s="17">
        <v>0.34866936710334301</v>
      </c>
      <c r="BT570" s="17"/>
      <c r="BU570" s="17">
        <v>0.30131039543105098</v>
      </c>
      <c r="BV570" s="17">
        <v>0.24791072148814899</v>
      </c>
      <c r="BW570" s="17"/>
      <c r="BX570" s="17">
        <v>0.29286014811275701</v>
      </c>
      <c r="BY570" s="17">
        <v>0.227854469541202</v>
      </c>
      <c r="BZ570" s="17">
        <v>0.359090877665935</v>
      </c>
      <c r="CA570" s="17">
        <v>0.27137060901531801</v>
      </c>
    </row>
    <row r="571" spans="2:79" x14ac:dyDescent="0.3">
      <c r="B571" t="s">
        <v>331</v>
      </c>
      <c r="C571" s="17">
        <v>0.17556954935399199</v>
      </c>
      <c r="D571" s="17">
        <v>0.18953699608957</v>
      </c>
      <c r="E571" s="17">
        <v>0.161446137020168</v>
      </c>
      <c r="F571" s="17"/>
      <c r="G571" s="17">
        <v>5.58552676868855E-2</v>
      </c>
      <c r="H571" s="17">
        <v>3.2377086730477497E-2</v>
      </c>
      <c r="I571" s="17">
        <v>0.15333871405767599</v>
      </c>
      <c r="J571" s="17">
        <v>0.22923407185234199</v>
      </c>
      <c r="K571" s="17">
        <v>0.21179321032580201</v>
      </c>
      <c r="L571" s="17">
        <v>0.30955708204384702</v>
      </c>
      <c r="M571" s="17"/>
      <c r="N571" s="17">
        <v>0.150913912846979</v>
      </c>
      <c r="O571" s="17">
        <v>0.16105389856067101</v>
      </c>
      <c r="P571" s="17">
        <v>0.185047627672457</v>
      </c>
      <c r="Q571" s="17">
        <v>0.20266526155423401</v>
      </c>
      <c r="R571" s="17"/>
      <c r="S571" s="17">
        <v>0.140081566033322</v>
      </c>
      <c r="T571" s="17">
        <v>0.17869508744121701</v>
      </c>
      <c r="U571" s="17">
        <v>0.209542448397531</v>
      </c>
      <c r="V571" s="17">
        <v>0.16440700574647199</v>
      </c>
      <c r="W571" s="17">
        <v>0.14199299780119601</v>
      </c>
      <c r="X571" s="17">
        <v>0.22866802504263301</v>
      </c>
      <c r="Y571" s="17">
        <v>0.18255335358344901</v>
      </c>
      <c r="Z571" s="17">
        <v>7.0966463304847294E-2</v>
      </c>
      <c r="AA571" s="17">
        <v>0.15059691979071901</v>
      </c>
      <c r="AB571" s="17">
        <v>0.205921379060514</v>
      </c>
      <c r="AC571" s="17">
        <v>0.264273064770642</v>
      </c>
      <c r="AD571" s="17">
        <v>0.16810911676575899</v>
      </c>
      <c r="AE571" s="17"/>
      <c r="AF571" s="17">
        <v>8.1629264599621498E-2</v>
      </c>
      <c r="AG571" s="17">
        <v>0.246073357849765</v>
      </c>
      <c r="AH571" s="17">
        <v>0.14654074959917099</v>
      </c>
      <c r="AI571" s="17">
        <v>0.21773855569390199</v>
      </c>
      <c r="AJ571" s="17">
        <v>0.19735156149567701</v>
      </c>
      <c r="AK571" s="17">
        <v>0.134986575556545</v>
      </c>
      <c r="AL571" s="17"/>
      <c r="AM571" s="17">
        <v>0.209884983466395</v>
      </c>
      <c r="AN571" s="17">
        <v>0.19833264718643601</v>
      </c>
      <c r="AO571" s="17">
        <v>0.118775843792676</v>
      </c>
      <c r="AP571" s="17">
        <v>0.10981325622280701</v>
      </c>
      <c r="AQ571" s="17">
        <v>0.22770245888391999</v>
      </c>
      <c r="AR571" s="17"/>
      <c r="AS571" s="17">
        <v>0.16274932295028699</v>
      </c>
      <c r="AT571" s="17">
        <v>0.21478210395431699</v>
      </c>
      <c r="AU571" s="17"/>
      <c r="AV571" s="17">
        <v>0.17150499120780299</v>
      </c>
      <c r="AW571" s="17">
        <v>0.21315592882880599</v>
      </c>
      <c r="AX571" s="17"/>
      <c r="AY571" s="17">
        <v>0.116477478503119</v>
      </c>
      <c r="AZ571" s="17">
        <v>0.17896478417332101</v>
      </c>
      <c r="BA571" s="17">
        <v>0.29651676220183498</v>
      </c>
      <c r="BB571" s="17"/>
      <c r="BC571" s="17">
        <v>0.177863840545427</v>
      </c>
      <c r="BD571" s="17">
        <v>0.179656606614438</v>
      </c>
      <c r="BE571" s="17">
        <v>0.167060088935093</v>
      </c>
      <c r="BF571" s="17"/>
      <c r="BG571" s="17">
        <v>0.22901042094741</v>
      </c>
      <c r="BH571" s="17">
        <v>0.15440624725984201</v>
      </c>
      <c r="BI571" s="17"/>
      <c r="BJ571" s="17">
        <v>0.13548493568230699</v>
      </c>
      <c r="BK571" s="17">
        <v>0.191917491199253</v>
      </c>
      <c r="BL571" s="17"/>
      <c r="BM571" s="17">
        <v>0.12195438071638399</v>
      </c>
      <c r="BN571" s="17">
        <v>0.180265152508397</v>
      </c>
      <c r="BO571" s="17">
        <v>0.115683290212515</v>
      </c>
      <c r="BP571" s="17">
        <v>0.19382392296830001</v>
      </c>
      <c r="BQ571" s="17">
        <v>9.8964956354726796E-2</v>
      </c>
      <c r="BR571" s="17">
        <v>0.34304869337833899</v>
      </c>
      <c r="BS571" s="17">
        <v>0.116694749612654</v>
      </c>
      <c r="BT571" s="17"/>
      <c r="BU571" s="17">
        <v>0.19689892591906699</v>
      </c>
      <c r="BV571" s="17">
        <v>0.17739122671361901</v>
      </c>
      <c r="BW571" s="17"/>
      <c r="BX571" s="17">
        <v>0.16366035468796</v>
      </c>
      <c r="BY571" s="17">
        <v>0.27175399271935802</v>
      </c>
      <c r="BZ571" s="17">
        <v>0.102395917306621</v>
      </c>
      <c r="CA571" s="17">
        <v>0.174826125044867</v>
      </c>
    </row>
    <row r="572" spans="2:79" x14ac:dyDescent="0.3">
      <c r="B572" t="s">
        <v>158</v>
      </c>
      <c r="C572" s="17">
        <v>0.118883410062344</v>
      </c>
      <c r="D572" s="17">
        <v>0.117506195248044</v>
      </c>
      <c r="E572" s="17">
        <v>0.120813221779352</v>
      </c>
      <c r="F572" s="17"/>
      <c r="G572" s="17">
        <v>9.1181865115774197E-2</v>
      </c>
      <c r="H572" s="17">
        <v>6.7706848601504596E-2</v>
      </c>
      <c r="I572" s="17">
        <v>9.2056008406003101E-2</v>
      </c>
      <c r="J572" s="17">
        <v>0.16965499280979501</v>
      </c>
      <c r="K572" s="17">
        <v>0.15993105662371099</v>
      </c>
      <c r="L572" s="17">
        <v>0.121248614830106</v>
      </c>
      <c r="M572" s="17"/>
      <c r="N572" s="17">
        <v>3.55291212734982E-2</v>
      </c>
      <c r="O572" s="17">
        <v>9.2893652392312301E-2</v>
      </c>
      <c r="P572" s="17">
        <v>0.17241282957162801</v>
      </c>
      <c r="Q572" s="17">
        <v>0.19847637076431199</v>
      </c>
      <c r="R572" s="17"/>
      <c r="S572" s="17">
        <v>0.13959464584853001</v>
      </c>
      <c r="T572" s="17">
        <v>0.11423913297</v>
      </c>
      <c r="U572" s="17">
        <v>0.11631393391717</v>
      </c>
      <c r="V572" s="17">
        <v>0.168820093477621</v>
      </c>
      <c r="W572" s="17">
        <v>8.6313251342278602E-2</v>
      </c>
      <c r="X572" s="17">
        <v>0.17827581459161601</v>
      </c>
      <c r="Y572" s="17">
        <v>0.11479474078395301</v>
      </c>
      <c r="Z572" s="17">
        <v>0.160746112468348</v>
      </c>
      <c r="AA572" s="17">
        <v>6.1947823919370003E-2</v>
      </c>
      <c r="AB572" s="17">
        <v>7.6079685778399395E-2</v>
      </c>
      <c r="AC572" s="17">
        <v>8.60203060987733E-2</v>
      </c>
      <c r="AD572" s="17">
        <v>0.16246199630802199</v>
      </c>
      <c r="AE572" s="17"/>
      <c r="AF572" s="17">
        <v>9.9177972645342699E-2</v>
      </c>
      <c r="AG572" s="17">
        <v>0.114637823036586</v>
      </c>
      <c r="AH572" s="17">
        <v>0.13830653776610899</v>
      </c>
      <c r="AI572" s="17">
        <v>0.13079892464340701</v>
      </c>
      <c r="AJ572" s="17">
        <v>0.13832350928221901</v>
      </c>
      <c r="AK572" s="17">
        <v>0.108037521920381</v>
      </c>
      <c r="AL572" s="17"/>
      <c r="AM572" s="17">
        <v>0.218220267538069</v>
      </c>
      <c r="AN572" s="17">
        <v>0.12497468075318301</v>
      </c>
      <c r="AO572" s="17">
        <v>8.5111659934632794E-2</v>
      </c>
      <c r="AP572" s="17">
        <v>3.2074218914638103E-2</v>
      </c>
      <c r="AQ572" s="17">
        <v>0</v>
      </c>
      <c r="AR572" s="17"/>
      <c r="AS572" s="17">
        <v>9.1331879741373995E-2</v>
      </c>
      <c r="AT572" s="17">
        <v>0.131045579669609</v>
      </c>
      <c r="AU572" s="17"/>
      <c r="AV572" s="17">
        <v>9.58522166046199E-2</v>
      </c>
      <c r="AW572" s="17">
        <v>0.187376361207343</v>
      </c>
      <c r="AX572" s="17"/>
      <c r="AY572" s="17">
        <v>0.13711759889393299</v>
      </c>
      <c r="AZ572" s="17">
        <v>0.10357324306860601</v>
      </c>
      <c r="BA572" s="17">
        <v>0.166276565696967</v>
      </c>
      <c r="BB572" s="17"/>
      <c r="BC572" s="17">
        <v>0.13009631935587901</v>
      </c>
      <c r="BD572" s="17">
        <v>7.6137367988382706E-2</v>
      </c>
      <c r="BE572" s="17">
        <v>0.13349297388627601</v>
      </c>
      <c r="BF572" s="17"/>
      <c r="BG572" s="17">
        <v>0.15427581971380999</v>
      </c>
      <c r="BH572" s="17">
        <v>0.105924445508374</v>
      </c>
      <c r="BI572" s="17"/>
      <c r="BJ572" s="17">
        <v>6.0454836190695797E-2</v>
      </c>
      <c r="BK572" s="17">
        <v>0.13378003906317801</v>
      </c>
      <c r="BL572" s="17"/>
      <c r="BM572" s="17">
        <v>9.2727761100996106E-2</v>
      </c>
      <c r="BN572" s="17">
        <v>0.121139800717447</v>
      </c>
      <c r="BO572" s="17">
        <v>2.6874805642494299E-2</v>
      </c>
      <c r="BP572" s="17">
        <v>0.28941950232661401</v>
      </c>
      <c r="BQ572" s="17">
        <v>0.103154695882427</v>
      </c>
      <c r="BR572" s="17">
        <v>0.12932274918512501</v>
      </c>
      <c r="BS572" s="17">
        <v>0.20381536866809499</v>
      </c>
      <c r="BT572" s="17"/>
      <c r="BU572" s="17">
        <v>6.8844697736100705E-2</v>
      </c>
      <c r="BV572" s="17">
        <v>8.7775973899589604E-2</v>
      </c>
      <c r="BW572" s="17"/>
      <c r="BX572" s="17">
        <v>0.104775217476512</v>
      </c>
      <c r="BY572" s="17">
        <v>0.100446499239135</v>
      </c>
      <c r="BZ572" s="17">
        <v>6.1764732220500801E-2</v>
      </c>
      <c r="CA572" s="17">
        <v>7.7296000278493607E-2</v>
      </c>
    </row>
    <row r="573" spans="2:79" x14ac:dyDescent="0.3">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c r="BV573" s="17"/>
      <c r="BW573" s="17"/>
      <c r="BX573" s="17"/>
      <c r="BY573" s="17"/>
      <c r="BZ573" s="17"/>
      <c r="CA573" s="17"/>
    </row>
    <row r="574" spans="2:79" x14ac:dyDescent="0.3">
      <c r="B574" s="6" t="s">
        <v>335</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c r="BV574" s="17"/>
      <c r="BW574" s="17"/>
      <c r="BX574" s="17"/>
      <c r="BY574" s="17"/>
      <c r="BZ574" s="17"/>
      <c r="CA574" s="17"/>
    </row>
    <row r="575" spans="2:79" x14ac:dyDescent="0.3">
      <c r="B575" s="24" t="s">
        <v>333</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c r="BV575" s="17"/>
      <c r="BW575" s="17"/>
      <c r="BX575" s="17"/>
      <c r="BY575" s="17"/>
      <c r="BZ575" s="17"/>
      <c r="CA575" s="17"/>
    </row>
    <row r="576" spans="2:79" x14ac:dyDescent="0.3">
      <c r="B576" t="s">
        <v>328</v>
      </c>
      <c r="C576" s="17">
        <v>0.13390162466800101</v>
      </c>
      <c r="D576" s="17">
        <v>0.129503053415126</v>
      </c>
      <c r="E576" s="17">
        <v>0.13155832083857899</v>
      </c>
      <c r="F576" s="17"/>
      <c r="G576" s="17">
        <v>0.180253143222775</v>
      </c>
      <c r="H576" s="17">
        <v>0.1237675601987</v>
      </c>
      <c r="I576" s="17">
        <v>8.6771933377062696E-2</v>
      </c>
      <c r="J576" s="17">
        <v>0.146586374448682</v>
      </c>
      <c r="K576" s="17">
        <v>0.103638971836314</v>
      </c>
      <c r="L576" s="17">
        <v>0.151917490819196</v>
      </c>
      <c r="M576" s="17"/>
      <c r="N576" s="17">
        <v>0.116961189979554</v>
      </c>
      <c r="O576" s="17">
        <v>0.12673309615762299</v>
      </c>
      <c r="P576" s="17">
        <v>0.12455549249560099</v>
      </c>
      <c r="Q576" s="17">
        <v>0.16268817012357101</v>
      </c>
      <c r="R576" s="17"/>
      <c r="S576" s="17">
        <v>0.112819565291832</v>
      </c>
      <c r="T576" s="17">
        <v>0.12343905367562</v>
      </c>
      <c r="U576" s="17">
        <v>0.159442146523497</v>
      </c>
      <c r="V576" s="17">
        <v>0.16264110913257901</v>
      </c>
      <c r="W576" s="17">
        <v>9.2536639687506306E-2</v>
      </c>
      <c r="X576" s="17">
        <v>0.13147244757387999</v>
      </c>
      <c r="Y576" s="17">
        <v>0.13573196279709099</v>
      </c>
      <c r="Z576" s="17">
        <v>0.148539843090851</v>
      </c>
      <c r="AA576" s="17">
        <v>0.13063972762393</v>
      </c>
      <c r="AB576" s="17">
        <v>0.17840623045680501</v>
      </c>
      <c r="AC576" s="17">
        <v>0.13568887685995401</v>
      </c>
      <c r="AD576" s="17">
        <v>0.103665302474827</v>
      </c>
      <c r="AE576" s="17"/>
      <c r="AF576" s="17">
        <v>0.11157890368645999</v>
      </c>
      <c r="AG576" s="17">
        <v>0.15287037256012001</v>
      </c>
      <c r="AH576" s="17">
        <v>0.15968769842790601</v>
      </c>
      <c r="AI576" s="17">
        <v>6.2971403313350202E-2</v>
      </c>
      <c r="AJ576" s="17">
        <v>0.227967771147428</v>
      </c>
      <c r="AK576" s="17">
        <v>7.2335988681992994E-2</v>
      </c>
      <c r="AL576" s="17"/>
      <c r="AM576" s="17">
        <v>0.12875808617689899</v>
      </c>
      <c r="AN576" s="17">
        <v>0.12915326223658399</v>
      </c>
      <c r="AO576" s="17">
        <v>0.14402741569209401</v>
      </c>
      <c r="AP576" s="17">
        <v>7.3499697429999095E-2</v>
      </c>
      <c r="AQ576" s="17">
        <v>0.129887933949906</v>
      </c>
      <c r="AR576" s="17"/>
      <c r="AS576" s="17">
        <v>0.11547619614146</v>
      </c>
      <c r="AT576" s="17">
        <v>0.20484950291356599</v>
      </c>
      <c r="AU576" s="17"/>
      <c r="AV576" s="17">
        <v>0.121229818383097</v>
      </c>
      <c r="AW576" s="17">
        <v>0.18459112355444601</v>
      </c>
      <c r="AX576" s="17"/>
      <c r="AY576" s="17">
        <v>0.147530959616088</v>
      </c>
      <c r="AZ576" s="17">
        <v>0.12257023876646</v>
      </c>
      <c r="BA576" s="17">
        <v>0.142970024425218</v>
      </c>
      <c r="BB576" s="17"/>
      <c r="BC576" s="17">
        <v>0.15571820578338499</v>
      </c>
      <c r="BD576" s="17">
        <v>0.103425727508416</v>
      </c>
      <c r="BE576" s="17">
        <v>0.113780283754635</v>
      </c>
      <c r="BF576" s="17"/>
      <c r="BG576" s="17">
        <v>0.16843709005193899</v>
      </c>
      <c r="BH576" s="17">
        <v>0.121911158671928</v>
      </c>
      <c r="BI576" s="17"/>
      <c r="BJ576" s="17">
        <v>0.23325034144717299</v>
      </c>
      <c r="BK576" s="17">
        <v>0.110792347209498</v>
      </c>
      <c r="BL576" s="17"/>
      <c r="BM576" s="17">
        <v>0.11154556985699</v>
      </c>
      <c r="BN576" s="17">
        <v>0.121835629979548</v>
      </c>
      <c r="BO576" s="17">
        <v>4.0280562094769601E-2</v>
      </c>
      <c r="BP576" s="17">
        <v>0.25091469487185097</v>
      </c>
      <c r="BQ576" s="17">
        <v>0.22909022485668301</v>
      </c>
      <c r="BR576" s="17">
        <v>0.14039677201208201</v>
      </c>
      <c r="BS576" s="17">
        <v>0.213958960621217</v>
      </c>
      <c r="BT576" s="17"/>
      <c r="BU576" s="17">
        <v>0.17732787050931101</v>
      </c>
      <c r="BV576" s="17">
        <v>0.15914234541876501</v>
      </c>
      <c r="BW576" s="17"/>
      <c r="BX576" s="17">
        <v>0.11383804730068001</v>
      </c>
      <c r="BY576" s="17">
        <v>0.15074354971610901</v>
      </c>
      <c r="BZ576" s="17">
        <v>0.16995318351015601</v>
      </c>
      <c r="CA576" s="17">
        <v>0.16630262727723599</v>
      </c>
    </row>
    <row r="577" spans="2:79" x14ac:dyDescent="0.3">
      <c r="B577" t="s">
        <v>329</v>
      </c>
      <c r="C577" s="17">
        <v>0.33364490031550598</v>
      </c>
      <c r="D577" s="17">
        <v>0.32598925971065901</v>
      </c>
      <c r="E577" s="17">
        <v>0.34280559224818302</v>
      </c>
      <c r="F577" s="17"/>
      <c r="G577" s="17">
        <v>0.401020338409665</v>
      </c>
      <c r="H577" s="17">
        <v>0.39012679922098698</v>
      </c>
      <c r="I577" s="17">
        <v>0.36780416515893899</v>
      </c>
      <c r="J577" s="17">
        <v>0.326120849425446</v>
      </c>
      <c r="K577" s="17">
        <v>0.252680981542246</v>
      </c>
      <c r="L577" s="17">
        <v>0.27500367948292898</v>
      </c>
      <c r="M577" s="17"/>
      <c r="N577" s="17">
        <v>0.37823384109664399</v>
      </c>
      <c r="O577" s="17">
        <v>0.428653920063782</v>
      </c>
      <c r="P577" s="17">
        <v>0.24072484339483</v>
      </c>
      <c r="Q577" s="17">
        <v>0.27392277101935503</v>
      </c>
      <c r="R577" s="17"/>
      <c r="S577" s="17">
        <v>0.28110530774618198</v>
      </c>
      <c r="T577" s="17">
        <v>0.30324218801764502</v>
      </c>
      <c r="U577" s="17">
        <v>0.32492033476136101</v>
      </c>
      <c r="V577" s="17">
        <v>0.27256213189116602</v>
      </c>
      <c r="W577" s="17">
        <v>0.37596079703339902</v>
      </c>
      <c r="X577" s="17">
        <v>0.33470599168788001</v>
      </c>
      <c r="Y577" s="17">
        <v>0.35533043483344301</v>
      </c>
      <c r="Z577" s="17">
        <v>0.302819348293211</v>
      </c>
      <c r="AA577" s="17">
        <v>0.34579082099499597</v>
      </c>
      <c r="AB577" s="17">
        <v>0.22563679604230699</v>
      </c>
      <c r="AC577" s="17">
        <v>0.51948578402225198</v>
      </c>
      <c r="AD577" s="17">
        <v>0.69568966026409496</v>
      </c>
      <c r="AE577" s="17"/>
      <c r="AF577" s="17">
        <v>0.39506357633419498</v>
      </c>
      <c r="AG577" s="17">
        <v>0.29189525656055398</v>
      </c>
      <c r="AH577" s="17">
        <v>0.33157403013027897</v>
      </c>
      <c r="AI577" s="17">
        <v>0.37758720382622901</v>
      </c>
      <c r="AJ577" s="17">
        <v>0.2610365994087</v>
      </c>
      <c r="AK577" s="17">
        <v>0.31437547830128398</v>
      </c>
      <c r="AL577" s="17"/>
      <c r="AM577" s="17">
        <v>0.31694362125020997</v>
      </c>
      <c r="AN577" s="17">
        <v>0.26240362400408901</v>
      </c>
      <c r="AO577" s="17">
        <v>0.34455969925975499</v>
      </c>
      <c r="AP577" s="17">
        <v>0.57150822531033996</v>
      </c>
      <c r="AQ577" s="17">
        <v>0.33241314809646499</v>
      </c>
      <c r="AR577" s="17"/>
      <c r="AS577" s="17">
        <v>0.34744232745868298</v>
      </c>
      <c r="AT577" s="17">
        <v>0.277752501527467</v>
      </c>
      <c r="AU577" s="17"/>
      <c r="AV577" s="17">
        <v>0.34916626321696498</v>
      </c>
      <c r="AW577" s="17">
        <v>0.31391489485017798</v>
      </c>
      <c r="AX577" s="17"/>
      <c r="AY577" s="17">
        <v>0.29139058941483298</v>
      </c>
      <c r="AZ577" s="17">
        <v>0.34816885097695599</v>
      </c>
      <c r="BA577" s="17">
        <v>0.40005553312966202</v>
      </c>
      <c r="BB577" s="17"/>
      <c r="BC577" s="17">
        <v>0.34551936290112001</v>
      </c>
      <c r="BD577" s="17">
        <v>0.31282472235109898</v>
      </c>
      <c r="BE577" s="17">
        <v>0.33515881324423402</v>
      </c>
      <c r="BF577" s="17"/>
      <c r="BG577" s="17">
        <v>0.288675338291561</v>
      </c>
      <c r="BH577" s="17">
        <v>0.35080503667238599</v>
      </c>
      <c r="BI577" s="17"/>
      <c r="BJ577" s="17">
        <v>0.35345700285707599</v>
      </c>
      <c r="BK577" s="17">
        <v>0.32529411837560601</v>
      </c>
      <c r="BL577" s="17"/>
      <c r="BM577" s="17">
        <v>0.40692352680235699</v>
      </c>
      <c r="BN577" s="17">
        <v>0.32667965526581799</v>
      </c>
      <c r="BO577" s="17">
        <v>0.40430761073816801</v>
      </c>
      <c r="BP577" s="17">
        <v>0.15795677994783999</v>
      </c>
      <c r="BQ577" s="17">
        <v>0.24662014378177599</v>
      </c>
      <c r="BR577" s="17">
        <v>0.26348910581179902</v>
      </c>
      <c r="BS577" s="17">
        <v>0.25354656703852702</v>
      </c>
      <c r="BT577" s="17"/>
      <c r="BU577" s="17">
        <v>0.36565683017563499</v>
      </c>
      <c r="BV577" s="17">
        <v>0.29438435751919501</v>
      </c>
      <c r="BW577" s="17"/>
      <c r="BX577" s="17">
        <v>0.31712831214688803</v>
      </c>
      <c r="BY577" s="17">
        <v>0.286691207101816</v>
      </c>
      <c r="BZ577" s="17">
        <v>0.38444808690585502</v>
      </c>
      <c r="CA577" s="17">
        <v>0.35714710593307297</v>
      </c>
    </row>
    <row r="578" spans="2:79" x14ac:dyDescent="0.3">
      <c r="B578" t="s">
        <v>330</v>
      </c>
      <c r="C578" s="17">
        <v>0.32160392336668397</v>
      </c>
      <c r="D578" s="17">
        <v>0.33217592971363702</v>
      </c>
      <c r="E578" s="17">
        <v>0.31457939736567497</v>
      </c>
      <c r="F578" s="17"/>
      <c r="G578" s="17">
        <v>0.30044497209564502</v>
      </c>
      <c r="H578" s="17">
        <v>0.34287211113819999</v>
      </c>
      <c r="I578" s="17">
        <v>0.303929002509643</v>
      </c>
      <c r="J578" s="17">
        <v>0.28679490931097301</v>
      </c>
      <c r="K578" s="17">
        <v>0.312746086890203</v>
      </c>
      <c r="L578" s="17">
        <v>0.36683448316627498</v>
      </c>
      <c r="M578" s="17"/>
      <c r="N578" s="17">
        <v>0.36970695750593602</v>
      </c>
      <c r="O578" s="17">
        <v>0.25094387754658598</v>
      </c>
      <c r="P578" s="17">
        <v>0.37576887400847397</v>
      </c>
      <c r="Q578" s="17">
        <v>0.30348198683025601</v>
      </c>
      <c r="R578" s="17"/>
      <c r="S578" s="17">
        <v>0.35336598575848899</v>
      </c>
      <c r="T578" s="17">
        <v>0.342953899707097</v>
      </c>
      <c r="U578" s="17">
        <v>0.29988564639327298</v>
      </c>
      <c r="V578" s="17">
        <v>0.41928827253105999</v>
      </c>
      <c r="W578" s="17">
        <v>0.388015065192576</v>
      </c>
      <c r="X578" s="17">
        <v>0.324918444799279</v>
      </c>
      <c r="Y578" s="17">
        <v>0.20878258088020499</v>
      </c>
      <c r="Z578" s="17">
        <v>0.44638348471436301</v>
      </c>
      <c r="AA578" s="17">
        <v>0.28333197668180099</v>
      </c>
      <c r="AB578" s="17">
        <v>0.295967410284736</v>
      </c>
      <c r="AC578" s="17">
        <v>0.24840839626282599</v>
      </c>
      <c r="AD578" s="17">
        <v>0.13576921123706001</v>
      </c>
      <c r="AE578" s="17"/>
      <c r="AF578" s="17">
        <v>0.32084003450578602</v>
      </c>
      <c r="AG578" s="17">
        <v>0.34962458248922101</v>
      </c>
      <c r="AH578" s="17">
        <v>0.272202333250258</v>
      </c>
      <c r="AI578" s="17">
        <v>0.343775372991316</v>
      </c>
      <c r="AJ578" s="17">
        <v>0.242937485715191</v>
      </c>
      <c r="AK578" s="17">
        <v>0.43536873910620799</v>
      </c>
      <c r="AL578" s="17"/>
      <c r="AM578" s="17">
        <v>0.295685011028752</v>
      </c>
      <c r="AN578" s="17">
        <v>0.35571218571169799</v>
      </c>
      <c r="AO578" s="17">
        <v>0.35028893673915501</v>
      </c>
      <c r="AP578" s="17">
        <v>0.24368297422312099</v>
      </c>
      <c r="AQ578" s="17">
        <v>0.39463406804654799</v>
      </c>
      <c r="AR578" s="17"/>
      <c r="AS578" s="17">
        <v>0.33475074582622999</v>
      </c>
      <c r="AT578" s="17">
        <v>0.29672288152857801</v>
      </c>
      <c r="AU578" s="17"/>
      <c r="AV578" s="17">
        <v>0.324277889556223</v>
      </c>
      <c r="AW578" s="17">
        <v>0.29753370365430398</v>
      </c>
      <c r="AX578" s="17"/>
      <c r="AY578" s="17">
        <v>0.33130246136128499</v>
      </c>
      <c r="AZ578" s="17">
        <v>0.316349195352433</v>
      </c>
      <c r="BA578" s="17">
        <v>0.33874489946273301</v>
      </c>
      <c r="BB578" s="17"/>
      <c r="BC578" s="17">
        <v>0.29704576130862498</v>
      </c>
      <c r="BD578" s="17">
        <v>0.31435195771025998</v>
      </c>
      <c r="BE578" s="17">
        <v>0.377980887260427</v>
      </c>
      <c r="BF578" s="17"/>
      <c r="BG578" s="17">
        <v>0.36359388560321099</v>
      </c>
      <c r="BH578" s="17">
        <v>0.30479937689216602</v>
      </c>
      <c r="BI578" s="17"/>
      <c r="BJ578" s="17">
        <v>0.255145677525697</v>
      </c>
      <c r="BK578" s="17">
        <v>0.33350892866822102</v>
      </c>
      <c r="BL578" s="17"/>
      <c r="BM578" s="17">
        <v>0.281348298237659</v>
      </c>
      <c r="BN578" s="17">
        <v>0.29619707320861499</v>
      </c>
      <c r="BO578" s="17">
        <v>0.33420984744300802</v>
      </c>
      <c r="BP578" s="17">
        <v>0.484520551970203</v>
      </c>
      <c r="BQ578" s="17">
        <v>0.36500485912180602</v>
      </c>
      <c r="BR578" s="17">
        <v>0.346508729550913</v>
      </c>
      <c r="BS578" s="17">
        <v>0.41237489659915399</v>
      </c>
      <c r="BT578" s="17"/>
      <c r="BU578" s="17">
        <v>0.29312106553689599</v>
      </c>
      <c r="BV578" s="17">
        <v>0.35856969044612602</v>
      </c>
      <c r="BW578" s="17"/>
      <c r="BX578" s="17">
        <v>0.33813679882331799</v>
      </c>
      <c r="BY578" s="17">
        <v>0.33335544572145298</v>
      </c>
      <c r="BZ578" s="17">
        <v>0.30810996012662301</v>
      </c>
      <c r="CA578" s="17">
        <v>0.31012620080861297</v>
      </c>
    </row>
    <row r="579" spans="2:79" x14ac:dyDescent="0.3">
      <c r="B579" t="s">
        <v>331</v>
      </c>
      <c r="C579" s="17">
        <v>9.3312382614212194E-2</v>
      </c>
      <c r="D579" s="17">
        <v>0.10745364117711501</v>
      </c>
      <c r="E579" s="17">
        <v>8.1493853222140505E-2</v>
      </c>
      <c r="F579" s="17"/>
      <c r="G579" s="17">
        <v>4.6157111258483902E-2</v>
      </c>
      <c r="H579" s="17">
        <v>6.9960916854214197E-2</v>
      </c>
      <c r="I579" s="17">
        <v>0.104901270927554</v>
      </c>
      <c r="J579" s="17">
        <v>9.2447652326519705E-2</v>
      </c>
      <c r="K579" s="17">
        <v>0.13760187947802399</v>
      </c>
      <c r="L579" s="17">
        <v>0.109076578860162</v>
      </c>
      <c r="M579" s="17"/>
      <c r="N579" s="17">
        <v>8.6149250694922602E-2</v>
      </c>
      <c r="O579" s="17">
        <v>8.7293593880364298E-2</v>
      </c>
      <c r="P579" s="17">
        <v>0.100030530397798</v>
      </c>
      <c r="Q579" s="17">
        <v>0.10337868689214</v>
      </c>
      <c r="R579" s="17"/>
      <c r="S579" s="17">
        <v>0.14384051100654999</v>
      </c>
      <c r="T579" s="17">
        <v>9.8370118357696296E-2</v>
      </c>
      <c r="U579" s="17">
        <v>7.6608571877169102E-2</v>
      </c>
      <c r="V579" s="17">
        <v>6.4396622437317697E-2</v>
      </c>
      <c r="W579" s="17">
        <v>4.6396030518316297E-2</v>
      </c>
      <c r="X579" s="17">
        <v>7.3170615749032303E-2</v>
      </c>
      <c r="Y579" s="17">
        <v>0.118352877126203</v>
      </c>
      <c r="Z579" s="17">
        <v>6.564686433934E-2</v>
      </c>
      <c r="AA579" s="17">
        <v>8.8716963936697493E-2</v>
      </c>
      <c r="AB579" s="17">
        <v>0.16922065391375599</v>
      </c>
      <c r="AC579" s="17">
        <v>0</v>
      </c>
      <c r="AD579" s="17">
        <v>6.4875826024019201E-2</v>
      </c>
      <c r="AE579" s="17"/>
      <c r="AF579" s="17">
        <v>8.1718082679968093E-2</v>
      </c>
      <c r="AG579" s="17">
        <v>9.7416708904827301E-2</v>
      </c>
      <c r="AH579" s="17">
        <v>0.114673064222856</v>
      </c>
      <c r="AI579" s="17">
        <v>6.5002005445052399E-2</v>
      </c>
      <c r="AJ579" s="17">
        <v>0.10229095948179801</v>
      </c>
      <c r="AK579" s="17">
        <v>0.140136978469353</v>
      </c>
      <c r="AL579" s="17"/>
      <c r="AM579" s="17">
        <v>9.7897965237471102E-2</v>
      </c>
      <c r="AN579" s="17">
        <v>0.13977377609362199</v>
      </c>
      <c r="AO579" s="17">
        <v>6.8689594165682599E-2</v>
      </c>
      <c r="AP579" s="17">
        <v>3.9061808091599003E-2</v>
      </c>
      <c r="AQ579" s="17">
        <v>0.14306484990708099</v>
      </c>
      <c r="AR579" s="17"/>
      <c r="AS579" s="17">
        <v>9.0162606261343703E-2</v>
      </c>
      <c r="AT579" s="17">
        <v>0.10420454894357301</v>
      </c>
      <c r="AU579" s="17"/>
      <c r="AV579" s="17">
        <v>8.3199843224993394E-2</v>
      </c>
      <c r="AW579" s="17">
        <v>9.9686414477098001E-2</v>
      </c>
      <c r="AX579" s="17"/>
      <c r="AY579" s="17">
        <v>6.5976434930724207E-2</v>
      </c>
      <c r="AZ579" s="17">
        <v>0.101132985463913</v>
      </c>
      <c r="BA579" s="17">
        <v>0.118229542982387</v>
      </c>
      <c r="BB579" s="17"/>
      <c r="BC579" s="17">
        <v>6.2192121558095899E-2</v>
      </c>
      <c r="BD579" s="17">
        <v>0.14061445807367201</v>
      </c>
      <c r="BE579" s="17">
        <v>0.125673868913147</v>
      </c>
      <c r="BF579" s="17"/>
      <c r="BG579" s="17">
        <v>7.4956006779602194E-2</v>
      </c>
      <c r="BH579" s="17">
        <v>0.103103965202038</v>
      </c>
      <c r="BI579" s="17"/>
      <c r="BJ579" s="17">
        <v>6.5172224468582493E-2</v>
      </c>
      <c r="BK579" s="17">
        <v>0.103254911708339</v>
      </c>
      <c r="BL579" s="17"/>
      <c r="BM579" s="17">
        <v>0.10718688235999201</v>
      </c>
      <c r="BN579" s="17">
        <v>7.9428781236586102E-2</v>
      </c>
      <c r="BO579" s="17">
        <v>0</v>
      </c>
      <c r="BP579" s="17">
        <v>5.4483769763756199E-2</v>
      </c>
      <c r="BQ579" s="17">
        <v>3.6725626189709898E-2</v>
      </c>
      <c r="BR579" s="17">
        <v>0.14391057379229599</v>
      </c>
      <c r="BS579" s="17">
        <v>0</v>
      </c>
      <c r="BT579" s="17"/>
      <c r="BU579" s="17">
        <v>0.107573545787323</v>
      </c>
      <c r="BV579" s="17">
        <v>8.6592755147735706E-2</v>
      </c>
      <c r="BW579" s="17"/>
      <c r="BX579" s="17">
        <v>0.105899983488737</v>
      </c>
      <c r="BY579" s="17">
        <v>0.110638286789636</v>
      </c>
      <c r="BZ579" s="17">
        <v>7.1498708781969803E-2</v>
      </c>
      <c r="CA579" s="17">
        <v>0.112674091268777</v>
      </c>
    </row>
    <row r="580" spans="2:79" x14ac:dyDescent="0.3">
      <c r="B580" t="s">
        <v>158</v>
      </c>
      <c r="C580" s="17">
        <v>0.117537169035596</v>
      </c>
      <c r="D580" s="17">
        <v>0.104878115983463</v>
      </c>
      <c r="E580" s="17">
        <v>0.12956283632542201</v>
      </c>
      <c r="F580" s="17"/>
      <c r="G580" s="17">
        <v>7.2124435013430493E-2</v>
      </c>
      <c r="H580" s="17">
        <v>7.3272612587898397E-2</v>
      </c>
      <c r="I580" s="17">
        <v>0.136593628026802</v>
      </c>
      <c r="J580" s="17">
        <v>0.14805021448837999</v>
      </c>
      <c r="K580" s="17">
        <v>0.19333208025321399</v>
      </c>
      <c r="L580" s="17">
        <v>9.7167767671437699E-2</v>
      </c>
      <c r="M580" s="17"/>
      <c r="N580" s="17">
        <v>4.8948760722943102E-2</v>
      </c>
      <c r="O580" s="17">
        <v>0.106375512351644</v>
      </c>
      <c r="P580" s="17">
        <v>0.15892025970329701</v>
      </c>
      <c r="Q580" s="17">
        <v>0.15652838513467801</v>
      </c>
      <c r="R580" s="17"/>
      <c r="S580" s="17">
        <v>0.10886863019694699</v>
      </c>
      <c r="T580" s="17">
        <v>0.13199474024194099</v>
      </c>
      <c r="U580" s="17">
        <v>0.1391433004447</v>
      </c>
      <c r="V580" s="17">
        <v>8.1111864007877205E-2</v>
      </c>
      <c r="W580" s="17">
        <v>9.7091467568201598E-2</v>
      </c>
      <c r="X580" s="17">
        <v>0.135732500189929</v>
      </c>
      <c r="Y580" s="17">
        <v>0.181802144363057</v>
      </c>
      <c r="Z580" s="17">
        <v>3.6610459562234098E-2</v>
      </c>
      <c r="AA580" s="17">
        <v>0.151520510762574</v>
      </c>
      <c r="AB580" s="17">
        <v>0.13076890930239601</v>
      </c>
      <c r="AC580" s="17">
        <v>9.6416942854968504E-2</v>
      </c>
      <c r="AD580" s="17">
        <v>0</v>
      </c>
      <c r="AE580" s="17"/>
      <c r="AF580" s="17">
        <v>9.0799402793591097E-2</v>
      </c>
      <c r="AG580" s="17">
        <v>0.108193079485277</v>
      </c>
      <c r="AH580" s="17">
        <v>0.121862873968701</v>
      </c>
      <c r="AI580" s="17">
        <v>0.150664014424053</v>
      </c>
      <c r="AJ580" s="17">
        <v>0.165767184246883</v>
      </c>
      <c r="AK580" s="17">
        <v>3.7782815441161202E-2</v>
      </c>
      <c r="AL580" s="17"/>
      <c r="AM580" s="17">
        <v>0.16071531630666799</v>
      </c>
      <c r="AN580" s="17">
        <v>0.112957151954008</v>
      </c>
      <c r="AO580" s="17">
        <v>9.2434354143313205E-2</v>
      </c>
      <c r="AP580" s="17">
        <v>7.2247294944941406E-2</v>
      </c>
      <c r="AQ580" s="17">
        <v>0</v>
      </c>
      <c r="AR580" s="17"/>
      <c r="AS580" s="17">
        <v>0.112168124312283</v>
      </c>
      <c r="AT580" s="17">
        <v>0.116470565086815</v>
      </c>
      <c r="AU580" s="17"/>
      <c r="AV580" s="17">
        <v>0.122126185618723</v>
      </c>
      <c r="AW580" s="17">
        <v>0.10427386346397401</v>
      </c>
      <c r="AX580" s="17"/>
      <c r="AY580" s="17">
        <v>0.16379955467707</v>
      </c>
      <c r="AZ580" s="17">
        <v>0.11177872944023801</v>
      </c>
      <c r="BA580" s="17">
        <v>0</v>
      </c>
      <c r="BB580" s="17"/>
      <c r="BC580" s="17">
        <v>0.13952454844877399</v>
      </c>
      <c r="BD580" s="17">
        <v>0.128783134356553</v>
      </c>
      <c r="BE580" s="17">
        <v>4.7406146827557401E-2</v>
      </c>
      <c r="BF580" s="17"/>
      <c r="BG580" s="17">
        <v>0.10433767927368701</v>
      </c>
      <c r="BH580" s="17">
        <v>0.11938046256148201</v>
      </c>
      <c r="BI580" s="17"/>
      <c r="BJ580" s="17">
        <v>9.2974753701471805E-2</v>
      </c>
      <c r="BK580" s="17">
        <v>0.12714969403833701</v>
      </c>
      <c r="BL580" s="17"/>
      <c r="BM580" s="17">
        <v>9.2995722743001399E-2</v>
      </c>
      <c r="BN580" s="17">
        <v>0.17585886030943201</v>
      </c>
      <c r="BO580" s="17">
        <v>0.221201979724055</v>
      </c>
      <c r="BP580" s="17">
        <v>5.21242034463495E-2</v>
      </c>
      <c r="BQ580" s="17">
        <v>0.122559146050026</v>
      </c>
      <c r="BR580" s="17">
        <v>0.105694818832909</v>
      </c>
      <c r="BS580" s="17">
        <v>0.12011957574110101</v>
      </c>
      <c r="BT580" s="17"/>
      <c r="BU580" s="17">
        <v>5.6320687990835699E-2</v>
      </c>
      <c r="BV580" s="17">
        <v>0.101310851468178</v>
      </c>
      <c r="BW580" s="17"/>
      <c r="BX580" s="17">
        <v>0.124996858240377</v>
      </c>
      <c r="BY580" s="17">
        <v>0.11857151067098699</v>
      </c>
      <c r="BZ580" s="17">
        <v>6.5990060675395507E-2</v>
      </c>
      <c r="CA580" s="17">
        <v>5.3749974712301002E-2</v>
      </c>
    </row>
    <row r="581" spans="2:79" x14ac:dyDescent="0.3">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c r="BQ581" s="17"/>
      <c r="BR581" s="17"/>
      <c r="BS581" s="17"/>
      <c r="BT581" s="17"/>
      <c r="BU581" s="17"/>
      <c r="BV581" s="17"/>
      <c r="BW581" s="17"/>
      <c r="BX581" s="17"/>
      <c r="BY581" s="17"/>
      <c r="BZ581" s="17"/>
      <c r="CA581" s="17"/>
    </row>
    <row r="582" spans="2:79" x14ac:dyDescent="0.3">
      <c r="B582" s="6" t="s">
        <v>336</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c r="BV582" s="17"/>
      <c r="BW582" s="17"/>
      <c r="BX582" s="17"/>
      <c r="BY582" s="17"/>
      <c r="BZ582" s="17"/>
      <c r="CA582" s="17"/>
    </row>
    <row r="583" spans="2:79" x14ac:dyDescent="0.3">
      <c r="B583" s="24" t="s">
        <v>333</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c r="BV583" s="17"/>
      <c r="BW583" s="17"/>
      <c r="BX583" s="17"/>
      <c r="BY583" s="17"/>
      <c r="BZ583" s="17"/>
      <c r="CA583" s="17"/>
    </row>
    <row r="584" spans="2:79" x14ac:dyDescent="0.3">
      <c r="B584" t="s">
        <v>328</v>
      </c>
      <c r="C584" s="17">
        <v>0.133139655595852</v>
      </c>
      <c r="D584" s="17">
        <v>0.133585614272965</v>
      </c>
      <c r="E584" s="17">
        <v>0.132716225450834</v>
      </c>
      <c r="F584" s="17"/>
      <c r="G584" s="17">
        <v>0.20048858868366801</v>
      </c>
      <c r="H584" s="17">
        <v>0.16078098894326201</v>
      </c>
      <c r="I584" s="17">
        <v>0.13488749231851299</v>
      </c>
      <c r="J584" s="17">
        <v>0.14232445454197301</v>
      </c>
      <c r="K584" s="17">
        <v>8.3839205086412794E-2</v>
      </c>
      <c r="L584" s="17">
        <v>8.5897119872975006E-2</v>
      </c>
      <c r="M584" s="17"/>
      <c r="N584" s="17">
        <v>0.14267838572903499</v>
      </c>
      <c r="O584" s="17">
        <v>0.12724284167320701</v>
      </c>
      <c r="P584" s="17">
        <v>0.106708112001943</v>
      </c>
      <c r="Q584" s="17">
        <v>0.15356736854946401</v>
      </c>
      <c r="R584" s="17"/>
      <c r="S584" s="17">
        <v>0.153357060585912</v>
      </c>
      <c r="T584" s="17">
        <v>0.11793746600950999</v>
      </c>
      <c r="U584" s="17">
        <v>4.2758508401469497E-2</v>
      </c>
      <c r="V584" s="17">
        <v>0.102032994425133</v>
      </c>
      <c r="W584" s="17">
        <v>0.22745240642292699</v>
      </c>
      <c r="X584" s="17">
        <v>0.14965511371054099</v>
      </c>
      <c r="Y584" s="17">
        <v>0.206966159299495</v>
      </c>
      <c r="Z584" s="17">
        <v>0.188480185560748</v>
      </c>
      <c r="AA584" s="17">
        <v>5.4668915170580097E-2</v>
      </c>
      <c r="AB584" s="17">
        <v>0.14637101830531099</v>
      </c>
      <c r="AC584" s="17">
        <v>0.167947353259045</v>
      </c>
      <c r="AD584" s="17">
        <v>0</v>
      </c>
      <c r="AE584" s="17"/>
      <c r="AF584" s="17">
        <v>0.14748925612524899</v>
      </c>
      <c r="AG584" s="17">
        <v>0.142149417181159</v>
      </c>
      <c r="AH584" s="17">
        <v>0.163102069264703</v>
      </c>
      <c r="AI584" s="17">
        <v>7.3944973609103695E-2</v>
      </c>
      <c r="AJ584" s="17">
        <v>8.3342710582353999E-2</v>
      </c>
      <c r="AK584" s="17">
        <v>0.19995145847735299</v>
      </c>
      <c r="AL584" s="17"/>
      <c r="AM584" s="17">
        <v>0.13618288410707399</v>
      </c>
      <c r="AN584" s="17">
        <v>4.9325395585664802E-2</v>
      </c>
      <c r="AO584" s="17">
        <v>0.17112814904280199</v>
      </c>
      <c r="AP584" s="17">
        <v>0.22112864096204399</v>
      </c>
      <c r="AQ584" s="17">
        <v>0.42927571157103001</v>
      </c>
      <c r="AR584" s="17"/>
      <c r="AS584" s="17">
        <v>0.13607247665958599</v>
      </c>
      <c r="AT584" s="17">
        <v>5.4728833297487602E-2</v>
      </c>
      <c r="AU584" s="17"/>
      <c r="AV584" s="17">
        <v>0.125993758547748</v>
      </c>
      <c r="AW584" s="17">
        <v>0.21455347473752501</v>
      </c>
      <c r="AX584" s="17"/>
      <c r="AY584" s="17">
        <v>0.16911516814064401</v>
      </c>
      <c r="AZ584" s="17">
        <v>0.109890686131643</v>
      </c>
      <c r="BA584" s="17">
        <v>0.190338567026024</v>
      </c>
      <c r="BB584" s="17"/>
      <c r="BC584" s="17">
        <v>0.10339774416422901</v>
      </c>
      <c r="BD584" s="17">
        <v>0.18943891231940199</v>
      </c>
      <c r="BE584" s="17">
        <v>0.15807870333034399</v>
      </c>
      <c r="BF584" s="17"/>
      <c r="BG584" s="17">
        <v>0.15701409746477099</v>
      </c>
      <c r="BH584" s="17">
        <v>0.113820320658706</v>
      </c>
      <c r="BI584" s="17"/>
      <c r="BJ584" s="17">
        <v>0.15106630912667199</v>
      </c>
      <c r="BK584" s="17">
        <v>0.12746643731847301</v>
      </c>
      <c r="BL584" s="17"/>
      <c r="BM584" s="17">
        <v>0.14879363274031199</v>
      </c>
      <c r="BN584" s="17">
        <v>0.17210947756412101</v>
      </c>
      <c r="BO584" s="17">
        <v>0.236725245267801</v>
      </c>
      <c r="BP584" s="17">
        <v>0.10702107989705199</v>
      </c>
      <c r="BQ584" s="17">
        <v>4.6529934013579202E-2</v>
      </c>
      <c r="BR584" s="17">
        <v>7.1047733174305794E-2</v>
      </c>
      <c r="BS584" s="17">
        <v>0.145483495476215</v>
      </c>
      <c r="BT584" s="17"/>
      <c r="BU584" s="17">
        <v>0.12389269924384801</v>
      </c>
      <c r="BV584" s="17">
        <v>0.20023853642716</v>
      </c>
      <c r="BW584" s="17"/>
      <c r="BX584" s="17">
        <v>0.201192729752111</v>
      </c>
      <c r="BY584" s="17">
        <v>0.113853591154236</v>
      </c>
      <c r="BZ584" s="17">
        <v>0.14790167298158499</v>
      </c>
      <c r="CA584" s="17">
        <v>0.15002401274205801</v>
      </c>
    </row>
    <row r="585" spans="2:79" x14ac:dyDescent="0.3">
      <c r="B585" t="s">
        <v>329</v>
      </c>
      <c r="C585" s="17">
        <v>0.29178493872176797</v>
      </c>
      <c r="D585" s="17">
        <v>0.28491274499473801</v>
      </c>
      <c r="E585" s="17">
        <v>0.29830996925884001</v>
      </c>
      <c r="F585" s="17"/>
      <c r="G585" s="17">
        <v>0.44806627114987502</v>
      </c>
      <c r="H585" s="17">
        <v>0.29413589974997401</v>
      </c>
      <c r="I585" s="17">
        <v>0.30432805482988201</v>
      </c>
      <c r="J585" s="17">
        <v>0.30848312571015102</v>
      </c>
      <c r="K585" s="17">
        <v>0.20229082474898899</v>
      </c>
      <c r="L585" s="17">
        <v>0.213371938766313</v>
      </c>
      <c r="M585" s="17"/>
      <c r="N585" s="17">
        <v>0.34610590115024098</v>
      </c>
      <c r="O585" s="17">
        <v>0.24866709651912</v>
      </c>
      <c r="P585" s="17">
        <v>0.32889099777451603</v>
      </c>
      <c r="Q585" s="17">
        <v>0.25279758615078901</v>
      </c>
      <c r="R585" s="17"/>
      <c r="S585" s="17">
        <v>0.37326886497811002</v>
      </c>
      <c r="T585" s="17">
        <v>0.21952380347980899</v>
      </c>
      <c r="U585" s="17">
        <v>0.33063564357171998</v>
      </c>
      <c r="V585" s="17">
        <v>0.22633707157727101</v>
      </c>
      <c r="W585" s="17">
        <v>0.25434971163652798</v>
      </c>
      <c r="X585" s="17">
        <v>0.28743600277973302</v>
      </c>
      <c r="Y585" s="17">
        <v>0.32408026012720997</v>
      </c>
      <c r="Z585" s="17">
        <v>0.241692524025128</v>
      </c>
      <c r="AA585" s="17">
        <v>0.36356286186769798</v>
      </c>
      <c r="AB585" s="17">
        <v>0.28359909711196302</v>
      </c>
      <c r="AC585" s="17">
        <v>0.27617360122701701</v>
      </c>
      <c r="AD585" s="17">
        <v>0.17224551455895901</v>
      </c>
      <c r="AE585" s="17"/>
      <c r="AF585" s="17">
        <v>0.34219295221943002</v>
      </c>
      <c r="AG585" s="17">
        <v>0.30498199154410399</v>
      </c>
      <c r="AH585" s="17">
        <v>0.25940001427926501</v>
      </c>
      <c r="AI585" s="17">
        <v>0.27137438343485099</v>
      </c>
      <c r="AJ585" s="17">
        <v>0.23388184299473699</v>
      </c>
      <c r="AK585" s="17">
        <v>0.24904906106323901</v>
      </c>
      <c r="AL585" s="17"/>
      <c r="AM585" s="17">
        <v>0.24335738455025399</v>
      </c>
      <c r="AN585" s="17">
        <v>0.32222582066934202</v>
      </c>
      <c r="AO585" s="17">
        <v>0.36627448618063502</v>
      </c>
      <c r="AP585" s="17">
        <v>0.17331356068767001</v>
      </c>
      <c r="AQ585" s="17">
        <v>0.149148385937834</v>
      </c>
      <c r="AR585" s="17"/>
      <c r="AS585" s="17">
        <v>0.32369478246286998</v>
      </c>
      <c r="AT585" s="17">
        <v>0.26751438073585099</v>
      </c>
      <c r="AU585" s="17"/>
      <c r="AV585" s="17">
        <v>0.290766662175651</v>
      </c>
      <c r="AW585" s="17">
        <v>0.26117201855437699</v>
      </c>
      <c r="AX585" s="17"/>
      <c r="AY585" s="17">
        <v>0.315781758432153</v>
      </c>
      <c r="AZ585" s="17">
        <v>0.30234438038975697</v>
      </c>
      <c r="BA585" s="17">
        <v>0.12628390552610799</v>
      </c>
      <c r="BB585" s="17"/>
      <c r="BC585" s="17">
        <v>0.303301072202458</v>
      </c>
      <c r="BD585" s="17">
        <v>0.23570135230737399</v>
      </c>
      <c r="BE585" s="17">
        <v>0.30783577342353702</v>
      </c>
      <c r="BF585" s="17"/>
      <c r="BG585" s="17">
        <v>0.290937439536536</v>
      </c>
      <c r="BH585" s="17">
        <v>0.30070740008858898</v>
      </c>
      <c r="BI585" s="17"/>
      <c r="BJ585" s="17">
        <v>0.37231617520261201</v>
      </c>
      <c r="BK585" s="17">
        <v>0.27692623284103401</v>
      </c>
      <c r="BL585" s="17"/>
      <c r="BM585" s="17">
        <v>0.33682093429448101</v>
      </c>
      <c r="BN585" s="17">
        <v>0.33649354817101301</v>
      </c>
      <c r="BO585" s="17">
        <v>0.224210703988901</v>
      </c>
      <c r="BP585" s="17">
        <v>0.145772585379494</v>
      </c>
      <c r="BQ585" s="17">
        <v>0.427326174173352</v>
      </c>
      <c r="BR585" s="17">
        <v>0.180850645424255</v>
      </c>
      <c r="BS585" s="17">
        <v>0.32702599846491398</v>
      </c>
      <c r="BT585" s="17"/>
      <c r="BU585" s="17">
        <v>0.390400041473147</v>
      </c>
      <c r="BV585" s="17">
        <v>0.25505491146521497</v>
      </c>
      <c r="BW585" s="17"/>
      <c r="BX585" s="17">
        <v>0.30076983335369301</v>
      </c>
      <c r="BY585" s="17">
        <v>0.22213198839253501</v>
      </c>
      <c r="BZ585" s="17">
        <v>0.29856860531285001</v>
      </c>
      <c r="CA585" s="17">
        <v>0.29531850498765599</v>
      </c>
    </row>
    <row r="586" spans="2:79" x14ac:dyDescent="0.3">
      <c r="B586" t="s">
        <v>330</v>
      </c>
      <c r="C586" s="17">
        <v>0.27963869107345901</v>
      </c>
      <c r="D586" s="17">
        <v>0.28908272529592799</v>
      </c>
      <c r="E586" s="17">
        <v>0.27067174192410798</v>
      </c>
      <c r="F586" s="17"/>
      <c r="G586" s="17">
        <v>0.20203128590094499</v>
      </c>
      <c r="H586" s="17">
        <v>0.35426663930308999</v>
      </c>
      <c r="I586" s="17">
        <v>0.27228679892666602</v>
      </c>
      <c r="J586" s="17">
        <v>0.218363229107914</v>
      </c>
      <c r="K586" s="17">
        <v>0.36703724074477101</v>
      </c>
      <c r="L586" s="17">
        <v>0.26422047665811299</v>
      </c>
      <c r="M586" s="17"/>
      <c r="N586" s="17">
        <v>0.33070097503637602</v>
      </c>
      <c r="O586" s="17">
        <v>0.28909046633117302</v>
      </c>
      <c r="P586" s="17">
        <v>0.24709241203507401</v>
      </c>
      <c r="Q586" s="17">
        <v>0.24679801856502201</v>
      </c>
      <c r="R586" s="17"/>
      <c r="S586" s="17">
        <v>0.32842892866342199</v>
      </c>
      <c r="T586" s="17">
        <v>0.35062271917118398</v>
      </c>
      <c r="U586" s="17">
        <v>0.177960095979278</v>
      </c>
      <c r="V586" s="17">
        <v>0.28539834864569402</v>
      </c>
      <c r="W586" s="17">
        <v>0.147484189029851</v>
      </c>
      <c r="X586" s="17">
        <v>0.19239739068094</v>
      </c>
      <c r="Y586" s="17">
        <v>0.164010744291509</v>
      </c>
      <c r="Z586" s="17">
        <v>0.28513342640412898</v>
      </c>
      <c r="AA586" s="17">
        <v>0.340596801739255</v>
      </c>
      <c r="AB586" s="17">
        <v>0.38171389895014102</v>
      </c>
      <c r="AC586" s="17">
        <v>0.22743631478790099</v>
      </c>
      <c r="AD586" s="17">
        <v>0.66757215217233801</v>
      </c>
      <c r="AE586" s="17"/>
      <c r="AF586" s="17">
        <v>0.31593026313797901</v>
      </c>
      <c r="AG586" s="17">
        <v>0.29912414338948701</v>
      </c>
      <c r="AH586" s="17">
        <v>0.289210645789377</v>
      </c>
      <c r="AI586" s="17">
        <v>0.23707757336931401</v>
      </c>
      <c r="AJ586" s="17">
        <v>0.24861473634277401</v>
      </c>
      <c r="AK586" s="17">
        <v>0.200028200274702</v>
      </c>
      <c r="AL586" s="17"/>
      <c r="AM586" s="17">
        <v>0.30429189613534602</v>
      </c>
      <c r="AN586" s="17">
        <v>0.27337980501178</v>
      </c>
      <c r="AO586" s="17">
        <v>0.25705480793735402</v>
      </c>
      <c r="AP586" s="17">
        <v>0.42403186325290299</v>
      </c>
      <c r="AQ586" s="17">
        <v>0.24588696659540499</v>
      </c>
      <c r="AR586" s="17"/>
      <c r="AS586" s="17">
        <v>0.27446423772943002</v>
      </c>
      <c r="AT586" s="17">
        <v>0.3392065359168</v>
      </c>
      <c r="AU586" s="17"/>
      <c r="AV586" s="17">
        <v>0.269451341997545</v>
      </c>
      <c r="AW586" s="17">
        <v>0.313145198741966</v>
      </c>
      <c r="AX586" s="17"/>
      <c r="AY586" s="17">
        <v>0.19760336974982301</v>
      </c>
      <c r="AZ586" s="17">
        <v>0.31480028263045401</v>
      </c>
      <c r="BA586" s="17">
        <v>0.29191150292044099</v>
      </c>
      <c r="BB586" s="17"/>
      <c r="BC586" s="17">
        <v>0.27983715369101497</v>
      </c>
      <c r="BD586" s="17">
        <v>0.260645792373631</v>
      </c>
      <c r="BE586" s="17">
        <v>0.299593066001413</v>
      </c>
      <c r="BF586" s="17"/>
      <c r="BG586" s="17">
        <v>0.27948924601753</v>
      </c>
      <c r="BH586" s="17">
        <v>0.28286173555948502</v>
      </c>
      <c r="BI586" s="17"/>
      <c r="BJ586" s="17">
        <v>0.30218767625690302</v>
      </c>
      <c r="BK586" s="17">
        <v>0.26639554527459902</v>
      </c>
      <c r="BL586" s="17"/>
      <c r="BM586" s="17">
        <v>0.28948211499721599</v>
      </c>
      <c r="BN586" s="17">
        <v>0.24543867726537399</v>
      </c>
      <c r="BO586" s="17">
        <v>0.18126538706762499</v>
      </c>
      <c r="BP586" s="17">
        <v>0.31409817703613102</v>
      </c>
      <c r="BQ586" s="17">
        <v>0.21128699573343299</v>
      </c>
      <c r="BR586" s="17">
        <v>0.33725823990384701</v>
      </c>
      <c r="BS586" s="17">
        <v>0.22764150973462599</v>
      </c>
      <c r="BT586" s="17"/>
      <c r="BU586" s="17">
        <v>0.31617645726988403</v>
      </c>
      <c r="BV586" s="17">
        <v>0.31779151120119598</v>
      </c>
      <c r="BW586" s="17"/>
      <c r="BX586" s="17">
        <v>0.16736883508567699</v>
      </c>
      <c r="BY586" s="17">
        <v>0.31559252486149703</v>
      </c>
      <c r="BZ586" s="17">
        <v>0.37036611847220902</v>
      </c>
      <c r="CA586" s="17">
        <v>0.26861775662967402</v>
      </c>
    </row>
    <row r="587" spans="2:79" x14ac:dyDescent="0.3">
      <c r="B587" t="s">
        <v>331</v>
      </c>
      <c r="C587" s="17">
        <v>0.16476036132765001</v>
      </c>
      <c r="D587" s="17">
        <v>0.170762309675691</v>
      </c>
      <c r="E587" s="17">
        <v>0.15906161391037801</v>
      </c>
      <c r="F587" s="17"/>
      <c r="G587" s="17">
        <v>3.7110197084343301E-2</v>
      </c>
      <c r="H587" s="17">
        <v>8.6312890336100304E-2</v>
      </c>
      <c r="I587" s="17">
        <v>0.144070491922415</v>
      </c>
      <c r="J587" s="17">
        <v>0.17762925538025701</v>
      </c>
      <c r="K587" s="17">
        <v>0.185829374764891</v>
      </c>
      <c r="L587" s="17">
        <v>0.32355112591847102</v>
      </c>
      <c r="M587" s="17"/>
      <c r="N587" s="17">
        <v>0.141986970955815</v>
      </c>
      <c r="O587" s="17">
        <v>0.176969306604226</v>
      </c>
      <c r="P587" s="17">
        <v>0.19248863147331499</v>
      </c>
      <c r="Q587" s="17">
        <v>0.156278583096359</v>
      </c>
      <c r="R587" s="17"/>
      <c r="S587" s="17">
        <v>9.1371906625811905E-2</v>
      </c>
      <c r="T587" s="17">
        <v>0.147699443326307</v>
      </c>
      <c r="U587" s="17">
        <v>0.299827143662244</v>
      </c>
      <c r="V587" s="17">
        <v>0.244212487159501</v>
      </c>
      <c r="W587" s="17">
        <v>0.16706091877584001</v>
      </c>
      <c r="X587" s="17">
        <v>0.15333398364188999</v>
      </c>
      <c r="Y587" s="17">
        <v>0.18253805323266001</v>
      </c>
      <c r="Z587" s="17">
        <v>0.19305686490232801</v>
      </c>
      <c r="AA587" s="17">
        <v>0.132317633528688</v>
      </c>
      <c r="AB587" s="17">
        <v>0.141912917499739</v>
      </c>
      <c r="AC587" s="17">
        <v>0.164870561015698</v>
      </c>
      <c r="AD587" s="17">
        <v>0</v>
      </c>
      <c r="AE587" s="17"/>
      <c r="AF587" s="17">
        <v>0.117283048009459</v>
      </c>
      <c r="AG587" s="17">
        <v>0.122803095858306</v>
      </c>
      <c r="AH587" s="17">
        <v>0.164772877908895</v>
      </c>
      <c r="AI587" s="17">
        <v>0.26006348257253897</v>
      </c>
      <c r="AJ587" s="17">
        <v>0.209543391550046</v>
      </c>
      <c r="AK587" s="17">
        <v>0.20799781025267999</v>
      </c>
      <c r="AL587" s="17"/>
      <c r="AM587" s="17">
        <v>0.18488307379868599</v>
      </c>
      <c r="AN587" s="17">
        <v>0.17632988569646599</v>
      </c>
      <c r="AO587" s="17">
        <v>0.122488137219342</v>
      </c>
      <c r="AP587" s="17">
        <v>0.100692959143853</v>
      </c>
      <c r="AQ587" s="17">
        <v>0.17568893589573201</v>
      </c>
      <c r="AR587" s="17"/>
      <c r="AS587" s="17">
        <v>0.168949986827581</v>
      </c>
      <c r="AT587" s="17">
        <v>0.24775085068011601</v>
      </c>
      <c r="AU587" s="17"/>
      <c r="AV587" s="17">
        <v>0.18617539887534301</v>
      </c>
      <c r="AW587" s="17">
        <v>9.6128119571213699E-2</v>
      </c>
      <c r="AX587" s="17"/>
      <c r="AY587" s="17">
        <v>0.127677716862068</v>
      </c>
      <c r="AZ587" s="17">
        <v>0.168007571680307</v>
      </c>
      <c r="BA587" s="17">
        <v>0.28365126360607501</v>
      </c>
      <c r="BB587" s="17"/>
      <c r="BC587" s="17">
        <v>0.16661061136063399</v>
      </c>
      <c r="BD587" s="17">
        <v>0.18061924122459</v>
      </c>
      <c r="BE587" s="17">
        <v>0.14795739000789801</v>
      </c>
      <c r="BF587" s="17"/>
      <c r="BG587" s="17">
        <v>0.15068872286304799</v>
      </c>
      <c r="BH587" s="17">
        <v>0.17725617162385701</v>
      </c>
      <c r="BI587" s="17"/>
      <c r="BJ587" s="17">
        <v>0.120078861926057</v>
      </c>
      <c r="BK587" s="17">
        <v>0.180746067420546</v>
      </c>
      <c r="BL587" s="17"/>
      <c r="BM587" s="17">
        <v>0.11882738016123499</v>
      </c>
      <c r="BN587" s="17">
        <v>0.14349496365219599</v>
      </c>
      <c r="BO587" s="17">
        <v>0.29469314629069499</v>
      </c>
      <c r="BP587" s="17">
        <v>0.220705958865719</v>
      </c>
      <c r="BQ587" s="17">
        <v>3.4878516029137101E-2</v>
      </c>
      <c r="BR587" s="17">
        <v>0.260048071710545</v>
      </c>
      <c r="BS587" s="17">
        <v>0.143997710722159</v>
      </c>
      <c r="BT587" s="17"/>
      <c r="BU587" s="17">
        <v>0.16953080201312101</v>
      </c>
      <c r="BV587" s="17">
        <v>0.127139928698978</v>
      </c>
      <c r="BW587" s="17"/>
      <c r="BX587" s="17">
        <v>0.16528724241438</v>
      </c>
      <c r="BY587" s="17">
        <v>0.24680189452798401</v>
      </c>
      <c r="BZ587" s="17">
        <v>0.10601947533073</v>
      </c>
      <c r="CA587" s="17">
        <v>0.185233774104684</v>
      </c>
    </row>
    <row r="588" spans="2:79" x14ac:dyDescent="0.3">
      <c r="B588" t="s">
        <v>158</v>
      </c>
      <c r="C588" s="17">
        <v>0.130676353281271</v>
      </c>
      <c r="D588" s="17">
        <v>0.12165660576067699</v>
      </c>
      <c r="E588" s="17">
        <v>0.13924044945584099</v>
      </c>
      <c r="F588" s="17"/>
      <c r="G588" s="17">
        <v>0.112303657181168</v>
      </c>
      <c r="H588" s="17">
        <v>0.10450358166757399</v>
      </c>
      <c r="I588" s="17">
        <v>0.14442716200252401</v>
      </c>
      <c r="J588" s="17">
        <v>0.15319993525970599</v>
      </c>
      <c r="K588" s="17">
        <v>0.16100335465493601</v>
      </c>
      <c r="L588" s="17">
        <v>0.112959338784129</v>
      </c>
      <c r="M588" s="17"/>
      <c r="N588" s="17">
        <v>3.8527767128533202E-2</v>
      </c>
      <c r="O588" s="17">
        <v>0.15803028887227299</v>
      </c>
      <c r="P588" s="17">
        <v>0.124819846715153</v>
      </c>
      <c r="Q588" s="17">
        <v>0.19055844363836599</v>
      </c>
      <c r="R588" s="17"/>
      <c r="S588" s="17">
        <v>5.3573239146744597E-2</v>
      </c>
      <c r="T588" s="17">
        <v>0.16421656801319001</v>
      </c>
      <c r="U588" s="17">
        <v>0.14881860838528799</v>
      </c>
      <c r="V588" s="17">
        <v>0.14201909819240099</v>
      </c>
      <c r="W588" s="17">
        <v>0.203652774134853</v>
      </c>
      <c r="X588" s="17">
        <v>0.21717750918689599</v>
      </c>
      <c r="Y588" s="17">
        <v>0.122404783049126</v>
      </c>
      <c r="Z588" s="17">
        <v>9.16369991076664E-2</v>
      </c>
      <c r="AA588" s="17">
        <v>0.108853787693779</v>
      </c>
      <c r="AB588" s="17">
        <v>4.6403068132846503E-2</v>
      </c>
      <c r="AC588" s="17">
        <v>0.163572169710339</v>
      </c>
      <c r="AD588" s="17">
        <v>0.16018233326870299</v>
      </c>
      <c r="AE588" s="17"/>
      <c r="AF588" s="17">
        <v>7.7104480507882003E-2</v>
      </c>
      <c r="AG588" s="17">
        <v>0.13094135202694501</v>
      </c>
      <c r="AH588" s="17">
        <v>0.12351439275776099</v>
      </c>
      <c r="AI588" s="17">
        <v>0.15753958701419299</v>
      </c>
      <c r="AJ588" s="17">
        <v>0.22461731853008901</v>
      </c>
      <c r="AK588" s="17">
        <v>0.142973469932027</v>
      </c>
      <c r="AL588" s="17"/>
      <c r="AM588" s="17">
        <v>0.13128476140864001</v>
      </c>
      <c r="AN588" s="17">
        <v>0.17873909303674801</v>
      </c>
      <c r="AO588" s="17">
        <v>8.3054419619867703E-2</v>
      </c>
      <c r="AP588" s="17">
        <v>8.0832975953529604E-2</v>
      </c>
      <c r="AQ588" s="17">
        <v>0</v>
      </c>
      <c r="AR588" s="17"/>
      <c r="AS588" s="17">
        <v>9.6818516320533898E-2</v>
      </c>
      <c r="AT588" s="17">
        <v>9.0799399369745501E-2</v>
      </c>
      <c r="AU588" s="17"/>
      <c r="AV588" s="17">
        <v>0.12761283840371401</v>
      </c>
      <c r="AW588" s="17">
        <v>0.115001188394919</v>
      </c>
      <c r="AX588" s="17"/>
      <c r="AY588" s="17">
        <v>0.18982198681531201</v>
      </c>
      <c r="AZ588" s="17">
        <v>0.10495707916784</v>
      </c>
      <c r="BA588" s="17">
        <v>0.107814760921352</v>
      </c>
      <c r="BB588" s="17"/>
      <c r="BC588" s="17">
        <v>0.14685341858166401</v>
      </c>
      <c r="BD588" s="17">
        <v>0.13359470177500299</v>
      </c>
      <c r="BE588" s="17">
        <v>8.6535067236808094E-2</v>
      </c>
      <c r="BF588" s="17"/>
      <c r="BG588" s="17">
        <v>0.121870494118115</v>
      </c>
      <c r="BH588" s="17">
        <v>0.12535437206936301</v>
      </c>
      <c r="BI588" s="17"/>
      <c r="BJ588" s="17">
        <v>5.4350977487756698E-2</v>
      </c>
      <c r="BK588" s="17">
        <v>0.14846571714534901</v>
      </c>
      <c r="BL588" s="17"/>
      <c r="BM588" s="17">
        <v>0.106075937806756</v>
      </c>
      <c r="BN588" s="17">
        <v>0.102463333347297</v>
      </c>
      <c r="BO588" s="17">
        <v>6.3105517384977494E-2</v>
      </c>
      <c r="BP588" s="17">
        <v>0.21240219882160399</v>
      </c>
      <c r="BQ588" s="17">
        <v>0.27997838005049802</v>
      </c>
      <c r="BR588" s="17">
        <v>0.150795309787046</v>
      </c>
      <c r="BS588" s="17">
        <v>0.155851285602085</v>
      </c>
      <c r="BT588" s="17"/>
      <c r="BU588" s="17">
        <v>0</v>
      </c>
      <c r="BV588" s="17">
        <v>9.9775112207450806E-2</v>
      </c>
      <c r="BW588" s="17"/>
      <c r="BX588" s="17">
        <v>0.165381359394139</v>
      </c>
      <c r="BY588" s="17">
        <v>0.10162000106374799</v>
      </c>
      <c r="BZ588" s="17">
        <v>7.7144127902626994E-2</v>
      </c>
      <c r="CA588" s="17">
        <v>0.100805951535928</v>
      </c>
    </row>
    <row r="589" spans="2:79" x14ac:dyDescent="0.3">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c r="BV589" s="17"/>
      <c r="BW589" s="17"/>
      <c r="BX589" s="17"/>
      <c r="BY589" s="17"/>
      <c r="BZ589" s="17"/>
      <c r="CA589" s="17"/>
    </row>
    <row r="590" spans="2:79" x14ac:dyDescent="0.3">
      <c r="B590" s="6" t="s">
        <v>341</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c r="BV590" s="17"/>
      <c r="BW590" s="17"/>
      <c r="BX590" s="17"/>
      <c r="BY590" s="17"/>
      <c r="BZ590" s="17"/>
      <c r="CA590" s="17"/>
    </row>
    <row r="591" spans="2:79" x14ac:dyDescent="0.3">
      <c r="B591" s="24" t="s">
        <v>342</v>
      </c>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c r="BZ591" s="17"/>
      <c r="CA591" s="17"/>
    </row>
    <row r="592" spans="2:79" x14ac:dyDescent="0.3">
      <c r="B592" t="s">
        <v>158</v>
      </c>
      <c r="C592" s="17">
        <v>0.1165132934619158</v>
      </c>
      <c r="D592" s="17">
        <v>0.11434487881945457</v>
      </c>
      <c r="E592" s="17">
        <v>0.11509740310407483</v>
      </c>
      <c r="F592" s="17"/>
      <c r="G592" s="17">
        <v>8.8502132301671838E-2</v>
      </c>
      <c r="H592" s="17">
        <v>0.10596754295433571</v>
      </c>
      <c r="I592" s="17">
        <v>6.9778074948473753E-2</v>
      </c>
      <c r="J592" s="17">
        <v>0.19403449146298521</v>
      </c>
      <c r="K592" s="17">
        <v>0.13497781932941119</v>
      </c>
      <c r="L592" s="17">
        <v>0.11533025583962545</v>
      </c>
      <c r="M592" s="17"/>
      <c r="N592" s="17">
        <v>6.2600623871621824E-2</v>
      </c>
      <c r="O592" s="17">
        <v>9.2163965785960117E-2</v>
      </c>
      <c r="P592" s="17">
        <v>0.16963250669478044</v>
      </c>
      <c r="Q592" s="17">
        <v>0.1710123199911896</v>
      </c>
      <c r="R592" s="17"/>
      <c r="S592" s="17">
        <v>0.10880661537703569</v>
      </c>
      <c r="T592" s="17">
        <v>4.7867850552456348E-2</v>
      </c>
      <c r="U592" s="17">
        <v>0.10236628124612047</v>
      </c>
      <c r="V592" s="17">
        <v>0.17308104652375458</v>
      </c>
      <c r="W592" s="17">
        <v>0.11475602860760997</v>
      </c>
      <c r="X592" s="17">
        <v>0.19642035019446799</v>
      </c>
      <c r="Y592" s="17">
        <v>0.17861545546614888</v>
      </c>
      <c r="Z592" s="17">
        <v>6.9273836846705072E-2</v>
      </c>
      <c r="AA592" s="17">
        <v>5.7235127687965522E-2</v>
      </c>
      <c r="AB592" s="17">
        <v>0.141608071088209</v>
      </c>
      <c r="AC592" s="17">
        <v>0.12671517920802819</v>
      </c>
      <c r="AD592" s="17">
        <v>8.5412782383018762E-2</v>
      </c>
      <c r="AE592" s="17"/>
      <c r="AF592" s="17">
        <v>0.11084265514363634</v>
      </c>
      <c r="AG592" s="17">
        <v>0.11626576992091182</v>
      </c>
      <c r="AH592" s="17">
        <v>0.11575012518202474</v>
      </c>
      <c r="AI592" s="17">
        <v>9.8009497945197768E-2</v>
      </c>
      <c r="AJ592" s="17">
        <v>0.18396622367741883</v>
      </c>
      <c r="AK592" s="17">
        <v>8.1935341805794065E-2</v>
      </c>
      <c r="AL592" s="17"/>
      <c r="AM592" s="17">
        <v>0.17875121415468395</v>
      </c>
      <c r="AN592" s="17">
        <v>0.14492852937230619</v>
      </c>
      <c r="AO592" s="17">
        <v>7.5568616678264547E-2</v>
      </c>
      <c r="AP592" s="17">
        <v>1.2773477547716785E-2</v>
      </c>
      <c r="AQ592" s="17">
        <v>0.16466542029283351</v>
      </c>
      <c r="AR592" s="17"/>
      <c r="AS592" s="17">
        <v>0.10795895213531723</v>
      </c>
      <c r="AT592" s="17">
        <v>0.14720438331873226</v>
      </c>
      <c r="AU592" s="17"/>
      <c r="AV592" s="17">
        <v>0.10883332052646875</v>
      </c>
      <c r="AW592" s="17">
        <v>0.10886573306030897</v>
      </c>
      <c r="AX592" s="17"/>
      <c r="AY592" s="17">
        <v>0.11184111924419908</v>
      </c>
      <c r="AZ592" s="17">
        <v>0.1179466067771258</v>
      </c>
      <c r="BA592" s="17">
        <v>0.10783719482046991</v>
      </c>
      <c r="BB592" s="17"/>
      <c r="BC592" s="17">
        <v>0.11574773362282795</v>
      </c>
      <c r="BD592" s="17">
        <v>7.8393811971313898E-2</v>
      </c>
      <c r="BE592" s="17">
        <v>0.13861187653851589</v>
      </c>
      <c r="BF592" s="17"/>
      <c r="BG592" s="17">
        <v>0.1368257660112345</v>
      </c>
      <c r="BH592" s="17">
        <v>0.10287310833668001</v>
      </c>
      <c r="BI592" s="17"/>
      <c r="BJ592" s="17">
        <v>0.11231398866955181</v>
      </c>
      <c r="BK592" s="17">
        <v>0.10824257950518384</v>
      </c>
      <c r="BL592" s="17"/>
      <c r="BM592" s="17">
        <v>9.2136304946276823E-2</v>
      </c>
      <c r="BN592" s="17">
        <v>0.14864050027840239</v>
      </c>
      <c r="BO592" s="17">
        <v>0</v>
      </c>
      <c r="BP592" s="17">
        <v>0.278727843031154</v>
      </c>
      <c r="BQ592" s="17">
        <v>8.8977034603948818E-2</v>
      </c>
      <c r="BR592" s="17">
        <v>0.12244445273096255</v>
      </c>
      <c r="BS592" s="17">
        <v>0.2175607859961472</v>
      </c>
      <c r="BT592" s="17"/>
      <c r="BU592" s="17">
        <v>0</v>
      </c>
      <c r="BV592" s="17">
        <v>0.12609022107011647</v>
      </c>
      <c r="BW592" s="17"/>
      <c r="BX592" s="17">
        <v>0.13481791599568071</v>
      </c>
      <c r="BY592" s="17">
        <v>7.0709914679730354E-2</v>
      </c>
      <c r="BZ592" s="17">
        <v>4.6575145951209242E-2</v>
      </c>
      <c r="CA592" s="17">
        <v>5.2137737345230591E-2</v>
      </c>
    </row>
    <row r="593" spans="2:79" x14ac:dyDescent="0.3">
      <c r="B593" t="s">
        <v>337</v>
      </c>
      <c r="C593" s="17">
        <v>0.30796749289361036</v>
      </c>
      <c r="D593" s="17">
        <v>0.30510018647914189</v>
      </c>
      <c r="E593" s="17">
        <v>0.30868732110478903</v>
      </c>
      <c r="F593" s="17"/>
      <c r="G593" s="17">
        <v>0.38916142067386517</v>
      </c>
      <c r="H593" s="17">
        <v>0.47909594012429829</v>
      </c>
      <c r="I593" s="17">
        <v>0.36302625192640781</v>
      </c>
      <c r="J593" s="17">
        <v>0.22251503129866157</v>
      </c>
      <c r="K593" s="17">
        <v>0.15690615003561795</v>
      </c>
      <c r="L593" s="17">
        <v>0.23562525794401865</v>
      </c>
      <c r="M593" s="17"/>
      <c r="N593" s="17">
        <v>0.3172692235603049</v>
      </c>
      <c r="O593" s="17">
        <v>0.28148404666144705</v>
      </c>
      <c r="P593" s="17">
        <v>0.29643464091086497</v>
      </c>
      <c r="Q593" s="17">
        <v>0.34163085398330661</v>
      </c>
      <c r="R593" s="17"/>
      <c r="S593" s="17">
        <v>0.32707190361892124</v>
      </c>
      <c r="T593" s="17">
        <v>0.40047128401326182</v>
      </c>
      <c r="U593" s="17">
        <v>0.19289430727609819</v>
      </c>
      <c r="V593" s="17">
        <v>0.26252982943581876</v>
      </c>
      <c r="W593" s="17">
        <v>0.29706054556072675</v>
      </c>
      <c r="X593" s="17">
        <v>0.2449130064383323</v>
      </c>
      <c r="Y593" s="17">
        <v>0.28341028142745806</v>
      </c>
      <c r="Z593" s="17">
        <v>0.48184242713641917</v>
      </c>
      <c r="AA593" s="17">
        <v>0.32309655081909944</v>
      </c>
      <c r="AB593" s="17">
        <v>0.28192711840371282</v>
      </c>
      <c r="AC593" s="17">
        <v>0.37191175175867264</v>
      </c>
      <c r="AD593" s="17">
        <v>0.25338904726660133</v>
      </c>
      <c r="AE593" s="17"/>
      <c r="AF593" s="17">
        <v>0.41528611224945028</v>
      </c>
      <c r="AG593" s="17">
        <v>0.30574215490169937</v>
      </c>
      <c r="AH593" s="17">
        <v>0.3109666111556218</v>
      </c>
      <c r="AI593" s="17">
        <v>0.20468170711346223</v>
      </c>
      <c r="AJ593" s="17">
        <v>0.21319179819784548</v>
      </c>
      <c r="AK593" s="17">
        <v>0.45743486170738135</v>
      </c>
      <c r="AL593" s="17"/>
      <c r="AM593" s="17">
        <v>0.2358919810951009</v>
      </c>
      <c r="AN593" s="17">
        <v>0.32281512551457264</v>
      </c>
      <c r="AO593" s="17">
        <v>0.33167211368071603</v>
      </c>
      <c r="AP593" s="17">
        <v>0.36351036241169477</v>
      </c>
      <c r="AQ593" s="17">
        <v>0.60100633211729559</v>
      </c>
      <c r="AR593" s="17"/>
      <c r="AS593" s="17">
        <v>0.32927133912014006</v>
      </c>
      <c r="AT593" s="17">
        <v>0.26045569088022308</v>
      </c>
      <c r="AU593" s="17"/>
      <c r="AV593" s="17">
        <v>0.32153549874918125</v>
      </c>
      <c r="AW593" s="17">
        <v>0.3136864036121193</v>
      </c>
      <c r="AX593" s="17"/>
      <c r="AY593" s="17">
        <v>0.37365563710581784</v>
      </c>
      <c r="AZ593" s="17">
        <v>0.31562278636616375</v>
      </c>
      <c r="BA593" s="17">
        <v>0.12745270238544951</v>
      </c>
      <c r="BB593" s="17"/>
      <c r="BC593" s="17">
        <v>0.3039908639347661</v>
      </c>
      <c r="BD593" s="17">
        <v>0.31916359362501945</v>
      </c>
      <c r="BE593" s="17">
        <v>0.31823048098964735</v>
      </c>
      <c r="BF593" s="17"/>
      <c r="BG593" s="17">
        <v>0.26670201608743083</v>
      </c>
      <c r="BH593" s="17">
        <v>0.32780270385162491</v>
      </c>
      <c r="BI593" s="17"/>
      <c r="BJ593" s="17">
        <v>0.39010141900294221</v>
      </c>
      <c r="BK593" s="17">
        <v>0.27516904328805258</v>
      </c>
      <c r="BL593" s="17"/>
      <c r="BM593" s="17">
        <v>0.35660220906518952</v>
      </c>
      <c r="BN593" s="17">
        <v>0.30439517900887797</v>
      </c>
      <c r="BO593" s="17">
        <v>0.29015613697285147</v>
      </c>
      <c r="BP593" s="17">
        <v>7.7805355320028663E-2</v>
      </c>
      <c r="BQ593" s="17">
        <v>0.56118032564125875</v>
      </c>
      <c r="BR593" s="17">
        <v>0.22523776474070972</v>
      </c>
      <c r="BS593" s="17">
        <v>0.12028482250106652</v>
      </c>
      <c r="BT593" s="17"/>
      <c r="BU593" s="17">
        <v>0.36474835062685707</v>
      </c>
      <c r="BV593" s="17">
        <v>0.44433793647439385</v>
      </c>
      <c r="BW593" s="17"/>
      <c r="BX593" s="17">
        <v>0.27856126600162479</v>
      </c>
      <c r="BY593" s="17">
        <v>0.29972553548630687</v>
      </c>
      <c r="BZ593" s="17">
        <v>0.3663353376213685</v>
      </c>
      <c r="CA593" s="17">
        <v>0.28161595963276581</v>
      </c>
    </row>
    <row r="594" spans="2:79" x14ac:dyDescent="0.3">
      <c r="B594" t="s">
        <v>338</v>
      </c>
      <c r="C594" s="17">
        <v>0.34853213483344136</v>
      </c>
      <c r="D594" s="17">
        <v>0.33300088297156916</v>
      </c>
      <c r="E594" s="17">
        <v>0.36736393500350573</v>
      </c>
      <c r="F594" s="17"/>
      <c r="G594" s="17">
        <v>0.39388567929402185</v>
      </c>
      <c r="H594" s="17">
        <v>0.27061854060384083</v>
      </c>
      <c r="I594" s="17">
        <v>0.32485772781985656</v>
      </c>
      <c r="J594" s="17">
        <v>0.30227894983000453</v>
      </c>
      <c r="K594" s="17">
        <v>0.46687610528154566</v>
      </c>
      <c r="L594" s="17">
        <v>0.36294538959010553</v>
      </c>
      <c r="M594" s="17"/>
      <c r="N594" s="17">
        <v>0.35330726988225064</v>
      </c>
      <c r="O594" s="17">
        <v>0.37933605983402685</v>
      </c>
      <c r="P594" s="17">
        <v>0.33599463231956544</v>
      </c>
      <c r="Q594" s="17">
        <v>0.30095842637327658</v>
      </c>
      <c r="R594" s="17"/>
      <c r="S594" s="17">
        <v>0.38390113209213667</v>
      </c>
      <c r="T594" s="17">
        <v>0.2797281994236327</v>
      </c>
      <c r="U594" s="17">
        <v>0.34569951101355356</v>
      </c>
      <c r="V594" s="17">
        <v>0.34375015438924345</v>
      </c>
      <c r="W594" s="17">
        <v>0.33905381399793383</v>
      </c>
      <c r="X594" s="17">
        <v>0.40153880543672543</v>
      </c>
      <c r="Y594" s="17">
        <v>0.33442714886971425</v>
      </c>
      <c r="Z594" s="17">
        <v>0.32669421844993107</v>
      </c>
      <c r="AA594" s="17">
        <v>0.31187529395066638</v>
      </c>
      <c r="AB594" s="17">
        <v>0.37769979479361176</v>
      </c>
      <c r="AC594" s="17">
        <v>0.32321471014262493</v>
      </c>
      <c r="AD594" s="17">
        <v>0.44489824605455336</v>
      </c>
      <c r="AE594" s="17"/>
      <c r="AF594" s="17">
        <v>0.30616619766995767</v>
      </c>
      <c r="AG594" s="17">
        <v>0.30019828293410061</v>
      </c>
      <c r="AH594" s="17">
        <v>0.4177180737733438</v>
      </c>
      <c r="AI594" s="17">
        <v>0.39445831778002099</v>
      </c>
      <c r="AJ594" s="17">
        <v>0.41419908945946798</v>
      </c>
      <c r="AK594" s="17">
        <v>0.37476856222763605</v>
      </c>
      <c r="AL594" s="17"/>
      <c r="AM594" s="17">
        <v>0.32360600901582487</v>
      </c>
      <c r="AN594" s="17">
        <v>0.35494477379410933</v>
      </c>
      <c r="AO594" s="17">
        <v>0.3738159634165607</v>
      </c>
      <c r="AP594" s="17">
        <v>0.34152218607592327</v>
      </c>
      <c r="AQ594" s="17">
        <v>8.267480572906305E-2</v>
      </c>
      <c r="AR594" s="17"/>
      <c r="AS594" s="17">
        <v>0.32397964027259518</v>
      </c>
      <c r="AT594" s="17">
        <v>0.31033537441562747</v>
      </c>
      <c r="AU594" s="17"/>
      <c r="AV594" s="17">
        <v>0.34430316728991373</v>
      </c>
      <c r="AW594" s="17">
        <v>0.35484721925637253</v>
      </c>
      <c r="AX594" s="17"/>
      <c r="AY594" s="17">
        <v>0.3006383562688365</v>
      </c>
      <c r="AZ594" s="17">
        <v>0.34314261560645559</v>
      </c>
      <c r="BA594" s="17">
        <v>0.47880986640799289</v>
      </c>
      <c r="BB594" s="17"/>
      <c r="BC594" s="17">
        <v>0.36394836534804781</v>
      </c>
      <c r="BD594" s="17">
        <v>0.30599205089269982</v>
      </c>
      <c r="BE594" s="17">
        <v>0.35692865793615558</v>
      </c>
      <c r="BF594" s="17"/>
      <c r="BG594" s="17">
        <v>0.36721055869380831</v>
      </c>
      <c r="BH594" s="17">
        <v>0.34049203921068072</v>
      </c>
      <c r="BI594" s="17"/>
      <c r="BJ594" s="17">
        <v>0.31311364150131066</v>
      </c>
      <c r="BK594" s="17">
        <v>0.36563581379773719</v>
      </c>
      <c r="BL594" s="17"/>
      <c r="BM594" s="17">
        <v>0.34211975975064235</v>
      </c>
      <c r="BN594" s="17">
        <v>0.23128571987409827</v>
      </c>
      <c r="BO594" s="17">
        <v>0.56705057632992772</v>
      </c>
      <c r="BP594" s="17">
        <v>0.32399309525625875</v>
      </c>
      <c r="BQ594" s="17">
        <v>0.26487198168865628</v>
      </c>
      <c r="BR594" s="17">
        <v>0.41102066632017603</v>
      </c>
      <c r="BS594" s="17">
        <v>0.46019403244674983</v>
      </c>
      <c r="BT594" s="17"/>
      <c r="BU594" s="17">
        <v>0.39319077625290183</v>
      </c>
      <c r="BV594" s="17">
        <v>0.27613363231128008</v>
      </c>
      <c r="BW594" s="17"/>
      <c r="BX594" s="17">
        <v>0.30305751657022684</v>
      </c>
      <c r="BY594" s="17">
        <v>0.3450913702938383</v>
      </c>
      <c r="BZ594" s="17">
        <v>0.35364488800615396</v>
      </c>
      <c r="CA594" s="17">
        <v>0.4132212664082236</v>
      </c>
    </row>
    <row r="595" spans="2:79" x14ac:dyDescent="0.3">
      <c r="B595" t="s">
        <v>339</v>
      </c>
      <c r="C595" s="17">
        <v>0.15191539429631845</v>
      </c>
      <c r="D595" s="17">
        <v>0.16925767772692527</v>
      </c>
      <c r="E595" s="17">
        <v>0.13623310644847583</v>
      </c>
      <c r="F595" s="17"/>
      <c r="G595" s="17">
        <v>0.1137838053865553</v>
      </c>
      <c r="H595" s="17">
        <v>0.14431797631752516</v>
      </c>
      <c r="I595" s="17">
        <v>0.12078723594453723</v>
      </c>
      <c r="J595" s="17">
        <v>0.16424485286027204</v>
      </c>
      <c r="K595" s="17">
        <v>9.4968910543943311E-2</v>
      </c>
      <c r="L595" s="17">
        <v>0.22838666416932768</v>
      </c>
      <c r="M595" s="17"/>
      <c r="N595" s="17">
        <v>0.19393643218330109</v>
      </c>
      <c r="O595" s="17">
        <v>0.1681071661808746</v>
      </c>
      <c r="P595" s="17">
        <v>0.11205863510920032</v>
      </c>
      <c r="Q595" s="17">
        <v>0.12054800474224373</v>
      </c>
      <c r="R595" s="17"/>
      <c r="S595" s="17">
        <v>0.15140828685265761</v>
      </c>
      <c r="T595" s="17">
        <v>0.17596061812631217</v>
      </c>
      <c r="U595" s="17">
        <v>0.24577399650984502</v>
      </c>
      <c r="V595" s="17">
        <v>0.15033424318455668</v>
      </c>
      <c r="W595" s="17">
        <v>0.14125786183980665</v>
      </c>
      <c r="X595" s="17">
        <v>9.0955353309989384E-2</v>
      </c>
      <c r="Y595" s="17">
        <v>0.14726123718185971</v>
      </c>
      <c r="Z595" s="17">
        <v>0</v>
      </c>
      <c r="AA595" s="17">
        <v>0.24984364345160595</v>
      </c>
      <c r="AB595" s="17">
        <v>8.079782497880976E-2</v>
      </c>
      <c r="AC595" s="17">
        <v>6.041653091169507E-2</v>
      </c>
      <c r="AD595" s="17">
        <v>0.21629992429582653</v>
      </c>
      <c r="AE595" s="17"/>
      <c r="AF595" s="17">
        <v>0.14975661895463047</v>
      </c>
      <c r="AG595" s="17">
        <v>0.18316692684611036</v>
      </c>
      <c r="AH595" s="17">
        <v>8.6139385990753131E-2</v>
      </c>
      <c r="AI595" s="17">
        <v>0.17396987825331037</v>
      </c>
      <c r="AJ595" s="17">
        <v>0.11738019522914667</v>
      </c>
      <c r="AK595" s="17">
        <v>8.5861234259188596E-2</v>
      </c>
      <c r="AL595" s="17"/>
      <c r="AM595" s="17">
        <v>0.16106784216277922</v>
      </c>
      <c r="AN595" s="17">
        <v>0.12824213439721857</v>
      </c>
      <c r="AO595" s="17">
        <v>0.17505831646446876</v>
      </c>
      <c r="AP595" s="17">
        <v>0.15063730388993898</v>
      </c>
      <c r="AQ595" s="17">
        <v>0.15165344186080779</v>
      </c>
      <c r="AR595" s="17"/>
      <c r="AS595" s="17">
        <v>0.16996934354506912</v>
      </c>
      <c r="AT595" s="17">
        <v>0.14162982021510273</v>
      </c>
      <c r="AU595" s="17"/>
      <c r="AV595" s="17">
        <v>0.16597612359961908</v>
      </c>
      <c r="AW595" s="17">
        <v>0.10529412916013685</v>
      </c>
      <c r="AX595" s="17"/>
      <c r="AY595" s="17">
        <v>0.13638290887027993</v>
      </c>
      <c r="AZ595" s="17">
        <v>0.15452165016767547</v>
      </c>
      <c r="BA595" s="17">
        <v>0.18082787609322423</v>
      </c>
      <c r="BB595" s="17"/>
      <c r="BC595" s="17">
        <v>0.14602807014195951</v>
      </c>
      <c r="BD595" s="17">
        <v>0.18455979412328929</v>
      </c>
      <c r="BE595" s="17">
        <v>0.13105968826688605</v>
      </c>
      <c r="BF595" s="17"/>
      <c r="BG595" s="17">
        <v>0.16398469663301438</v>
      </c>
      <c r="BH595" s="17">
        <v>0.14832411446698723</v>
      </c>
      <c r="BI595" s="17"/>
      <c r="BJ595" s="17">
        <v>0.11528069336392954</v>
      </c>
      <c r="BK595" s="17">
        <v>0.17156648812425351</v>
      </c>
      <c r="BL595" s="17"/>
      <c r="BM595" s="17">
        <v>0.14614121402524446</v>
      </c>
      <c r="BN595" s="17">
        <v>0.19266579481955495</v>
      </c>
      <c r="BO595" s="17">
        <v>6.4378086842535737E-2</v>
      </c>
      <c r="BP595" s="17">
        <v>6.3496710146770496E-2</v>
      </c>
      <c r="BQ595" s="17">
        <v>3.902248955196571E-2</v>
      </c>
      <c r="BR595" s="17">
        <v>0.19716156321635592</v>
      </c>
      <c r="BS595" s="17">
        <v>0.12148951448640807</v>
      </c>
      <c r="BT595" s="17"/>
      <c r="BU595" s="17">
        <v>0.19958936344761735</v>
      </c>
      <c r="BV595" s="17">
        <v>0.13028717035872148</v>
      </c>
      <c r="BW595" s="17"/>
      <c r="BX595" s="17">
        <v>0.21082354068501066</v>
      </c>
      <c r="BY595" s="17">
        <v>0.14383945139503204</v>
      </c>
      <c r="BZ595" s="17">
        <v>0.18699189703102209</v>
      </c>
      <c r="CA595" s="17">
        <v>0.17198798959779057</v>
      </c>
    </row>
    <row r="596" spans="2:79" x14ac:dyDescent="0.3">
      <c r="B596" t="s">
        <v>340</v>
      </c>
      <c r="C596" s="17">
        <v>7.5071684514713993E-2</v>
      </c>
      <c r="D596" s="17">
        <v>7.8296374002909092E-2</v>
      </c>
      <c r="E596" s="17">
        <v>7.2618234339154625E-2</v>
      </c>
      <c r="F596" s="17"/>
      <c r="G596" s="17">
        <v>1.4666962343885717E-2</v>
      </c>
      <c r="H596" s="17">
        <v>0</v>
      </c>
      <c r="I596" s="17">
        <v>0.12155070936072476</v>
      </c>
      <c r="J596" s="17">
        <v>0.11692667454807662</v>
      </c>
      <c r="K596" s="17">
        <v>0.14627101480948196</v>
      </c>
      <c r="L596" s="17">
        <v>5.7712432456922612E-2</v>
      </c>
      <c r="M596" s="17"/>
      <c r="N596" s="17">
        <v>7.2886450502521641E-2</v>
      </c>
      <c r="O596" s="17">
        <v>7.8908761537691399E-2</v>
      </c>
      <c r="P596" s="17">
        <v>8.5879584965588715E-2</v>
      </c>
      <c r="Q596" s="17">
        <v>6.5850394909983415E-2</v>
      </c>
      <c r="R596" s="17"/>
      <c r="S596" s="17">
        <v>2.8812062059248786E-2</v>
      </c>
      <c r="T596" s="17">
        <v>9.5972047884337081E-2</v>
      </c>
      <c r="U596" s="17">
        <v>0.11326590395438275</v>
      </c>
      <c r="V596" s="17">
        <v>7.0304726466626319E-2</v>
      </c>
      <c r="W596" s="17">
        <v>0.10787174999392271</v>
      </c>
      <c r="X596" s="17">
        <v>6.6172484620484848E-2</v>
      </c>
      <c r="Y596" s="17">
        <v>5.6285877054819057E-2</v>
      </c>
      <c r="Z596" s="17">
        <v>0.12218951756694474</v>
      </c>
      <c r="AA596" s="17">
        <v>5.7949384090662553E-2</v>
      </c>
      <c r="AB596" s="17">
        <v>0.11796719073565676</v>
      </c>
      <c r="AC596" s="17">
        <v>0.11774182797897931</v>
      </c>
      <c r="AD596" s="17">
        <v>0</v>
      </c>
      <c r="AE596" s="17"/>
      <c r="AF596" s="17">
        <v>1.7948415982325265E-2</v>
      </c>
      <c r="AG596" s="17">
        <v>9.4626865397177781E-2</v>
      </c>
      <c r="AH596" s="17">
        <v>6.942580389825645E-2</v>
      </c>
      <c r="AI596" s="17">
        <v>0.12888059890800865</v>
      </c>
      <c r="AJ596" s="17">
        <v>7.1262693436120988E-2</v>
      </c>
      <c r="AK596" s="17">
        <v>0</v>
      </c>
      <c r="AL596" s="17"/>
      <c r="AM596" s="17">
        <v>0.10068295357161113</v>
      </c>
      <c r="AN596" s="17">
        <v>4.9069436921793289E-2</v>
      </c>
      <c r="AO596" s="17">
        <v>4.3884989759990008E-2</v>
      </c>
      <c r="AP596" s="17">
        <v>0.13155667007472616</v>
      </c>
      <c r="AQ596" s="17">
        <v>0</v>
      </c>
      <c r="AR596" s="17"/>
      <c r="AS596" s="17">
        <v>6.8820724926878532E-2</v>
      </c>
      <c r="AT596" s="17">
        <v>0.14037473117031449</v>
      </c>
      <c r="AU596" s="17"/>
      <c r="AV596" s="17">
        <v>5.9351889834817206E-2</v>
      </c>
      <c r="AW596" s="17">
        <v>0.11730651491106248</v>
      </c>
      <c r="AX596" s="17"/>
      <c r="AY596" s="17">
        <v>7.7481978510866661E-2</v>
      </c>
      <c r="AZ596" s="17">
        <v>6.8766341082579355E-2</v>
      </c>
      <c r="BA596" s="17">
        <v>0.10507236029286349</v>
      </c>
      <c r="BB596" s="17"/>
      <c r="BC596" s="17">
        <v>7.0284966952398539E-2</v>
      </c>
      <c r="BD596" s="17">
        <v>0.11189074938767754</v>
      </c>
      <c r="BE596" s="17">
        <v>5.5169296268795187E-2</v>
      </c>
      <c r="BF596" s="17"/>
      <c r="BG596" s="17">
        <v>6.5276962574511974E-2</v>
      </c>
      <c r="BH596" s="17">
        <v>8.050803413402717E-2</v>
      </c>
      <c r="BI596" s="17"/>
      <c r="BJ596" s="17">
        <v>6.9190257462265758E-2</v>
      </c>
      <c r="BK596" s="17">
        <v>7.9386075284772886E-2</v>
      </c>
      <c r="BL596" s="17"/>
      <c r="BM596" s="17">
        <v>6.3000512212646881E-2</v>
      </c>
      <c r="BN596" s="17">
        <v>0.1230128060190665</v>
      </c>
      <c r="BO596" s="17">
        <v>7.8415199854685105E-2</v>
      </c>
      <c r="BP596" s="17">
        <v>0.25597699624578812</v>
      </c>
      <c r="BQ596" s="17">
        <v>4.5948168514170523E-2</v>
      </c>
      <c r="BR596" s="17">
        <v>4.4135552991795772E-2</v>
      </c>
      <c r="BS596" s="17">
        <v>8.04708445696284E-2</v>
      </c>
      <c r="BT596" s="17"/>
      <c r="BU596" s="17">
        <v>4.2471509672623649E-2</v>
      </c>
      <c r="BV596" s="17">
        <v>2.3151039785488159E-2</v>
      </c>
      <c r="BW596" s="17"/>
      <c r="BX596" s="17">
        <v>7.2739760747457097E-2</v>
      </c>
      <c r="BY596" s="17">
        <v>0.14063372814509248</v>
      </c>
      <c r="BZ596" s="17">
        <v>4.6452731390246159E-2</v>
      </c>
      <c r="CA596" s="17">
        <v>8.1037047015989516E-2</v>
      </c>
    </row>
    <row r="597" spans="2:79" x14ac:dyDescent="0.3">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c r="BQ597" s="17"/>
      <c r="BR597" s="17"/>
      <c r="BS597" s="17"/>
      <c r="BT597" s="17"/>
      <c r="BU597" s="17"/>
      <c r="BV597" s="17"/>
      <c r="BW597" s="17"/>
      <c r="BX597" s="17"/>
      <c r="BY597" s="17"/>
      <c r="BZ597" s="17"/>
      <c r="CA597" s="17"/>
    </row>
    <row r="598" spans="2:79" x14ac:dyDescent="0.3">
      <c r="B598" s="6" t="s">
        <v>343</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c r="BV598" s="17"/>
      <c r="BW598" s="17"/>
      <c r="BX598" s="17"/>
      <c r="BY598" s="17"/>
      <c r="BZ598" s="17"/>
      <c r="CA598" s="17"/>
    </row>
    <row r="599" spans="2:79" x14ac:dyDescent="0.3">
      <c r="B599" s="24" t="s">
        <v>342</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c r="BV599" s="17"/>
      <c r="BW599" s="17"/>
      <c r="BX599" s="17"/>
      <c r="BY599" s="17"/>
      <c r="BZ599" s="17"/>
      <c r="CA599" s="17"/>
    </row>
    <row r="600" spans="2:79" x14ac:dyDescent="0.3">
      <c r="B600" t="s">
        <v>158</v>
      </c>
      <c r="C600" s="17">
        <v>0.11121225846789499</v>
      </c>
      <c r="D600" s="17">
        <v>9.7364508928164506E-2</v>
      </c>
      <c r="E600" s="17">
        <v>0.12633990828267999</v>
      </c>
      <c r="F600" s="17"/>
      <c r="G600" s="17">
        <v>8.9878558327424501E-2</v>
      </c>
      <c r="H600" s="17">
        <v>8.0266072179795298E-2</v>
      </c>
      <c r="I600" s="17">
        <v>9.4431496195012302E-2</v>
      </c>
      <c r="J600" s="17">
        <v>0.15115148650471799</v>
      </c>
      <c r="K600" s="17">
        <v>0.13772549129641501</v>
      </c>
      <c r="L600" s="17">
        <v>0.10649765670753999</v>
      </c>
      <c r="M600" s="17"/>
      <c r="N600" s="17">
        <v>6.3411458436014007E-2</v>
      </c>
      <c r="O600" s="17">
        <v>7.8877240126001696E-2</v>
      </c>
      <c r="P600" s="17">
        <v>0.135220031901639</v>
      </c>
      <c r="Q600" s="17">
        <v>0.184587632156271</v>
      </c>
      <c r="R600" s="17"/>
      <c r="S600" s="17">
        <v>0.14168759801669001</v>
      </c>
      <c r="T600" s="17">
        <v>4.2978745465720503E-2</v>
      </c>
      <c r="U600" s="17">
        <v>8.0601252487380301E-2</v>
      </c>
      <c r="V600" s="17">
        <v>0.14524352345592101</v>
      </c>
      <c r="W600" s="17">
        <v>0.11328779697340401</v>
      </c>
      <c r="X600" s="17">
        <v>0.15392646717860201</v>
      </c>
      <c r="Y600" s="17">
        <v>9.2023776163746004E-2</v>
      </c>
      <c r="Z600" s="17">
        <v>0.210212504707051</v>
      </c>
      <c r="AA600" s="17">
        <v>6.2732336794725396E-2</v>
      </c>
      <c r="AB600" s="17">
        <v>0.149345005427655</v>
      </c>
      <c r="AC600" s="17">
        <v>8.60203060987733E-2</v>
      </c>
      <c r="AD600" s="17">
        <v>0.15947801962494401</v>
      </c>
      <c r="AE600" s="17"/>
      <c r="AF600" s="17">
        <v>0.13681634467894199</v>
      </c>
      <c r="AG600" s="17">
        <v>9.7579068554888904E-2</v>
      </c>
      <c r="AH600" s="17">
        <v>7.0889434480312402E-2</v>
      </c>
      <c r="AI600" s="17">
        <v>8.5065346046235599E-2</v>
      </c>
      <c r="AJ600" s="17">
        <v>0.17408448750629499</v>
      </c>
      <c r="AK600" s="17">
        <v>0.118701794302531</v>
      </c>
      <c r="AL600" s="17"/>
      <c r="AM600" s="17">
        <v>0.125511677717589</v>
      </c>
      <c r="AN600" s="17">
        <v>8.45088678229413E-2</v>
      </c>
      <c r="AO600" s="17">
        <v>0.106384319319431</v>
      </c>
      <c r="AP600" s="17">
        <v>7.6434066639078299E-2</v>
      </c>
      <c r="AQ600" s="17">
        <v>0.10162203151738</v>
      </c>
      <c r="AR600" s="17"/>
      <c r="AS600" s="17">
        <v>8.1016463505605193E-2</v>
      </c>
      <c r="AT600" s="17">
        <v>0.13520893464001801</v>
      </c>
      <c r="AU600" s="17"/>
      <c r="AV600" s="17">
        <v>8.5002390715563106E-2</v>
      </c>
      <c r="AW600" s="17">
        <v>0.14628400624610699</v>
      </c>
      <c r="AX600" s="17"/>
      <c r="AY600" s="17">
        <v>0.124279242542942</v>
      </c>
      <c r="AZ600" s="17">
        <v>9.3298419190516804E-2</v>
      </c>
      <c r="BA600" s="17">
        <v>0.187056293200412</v>
      </c>
      <c r="BB600" s="17"/>
      <c r="BC600" s="17">
        <v>0.10556436914926</v>
      </c>
      <c r="BD600" s="17">
        <v>0.10013606860043101</v>
      </c>
      <c r="BE600" s="17">
        <v>0.13480834083658999</v>
      </c>
      <c r="BF600" s="17"/>
      <c r="BG600" s="17">
        <v>0.13649433919676701</v>
      </c>
      <c r="BH600" s="17">
        <v>8.7973719029604602E-2</v>
      </c>
      <c r="BI600" s="17"/>
      <c r="BJ600" s="17">
        <v>8.0304210260448206E-2</v>
      </c>
      <c r="BK600" s="17">
        <v>0.11438982017527601</v>
      </c>
      <c r="BL600" s="17"/>
      <c r="BM600" s="17">
        <v>8.5360635908028101E-2</v>
      </c>
      <c r="BN600" s="17">
        <v>8.9308401457238895E-2</v>
      </c>
      <c r="BO600" s="17">
        <v>9.22458885764081E-2</v>
      </c>
      <c r="BP600" s="17">
        <v>0.29130383942649801</v>
      </c>
      <c r="BQ600" s="17">
        <v>0</v>
      </c>
      <c r="BR600" s="17">
        <v>0.13507586602636401</v>
      </c>
      <c r="BS600" s="17">
        <v>0.180288830874415</v>
      </c>
      <c r="BT600" s="17"/>
      <c r="BU600" s="17">
        <v>0.13600260584762899</v>
      </c>
      <c r="BV600" s="17">
        <v>0.17526979496821199</v>
      </c>
      <c r="BW600" s="17"/>
      <c r="BX600" s="17">
        <v>0.180206653790036</v>
      </c>
      <c r="BY600" s="17">
        <v>0.114262916529893</v>
      </c>
      <c r="BZ600" s="17">
        <v>7.15708806777971E-2</v>
      </c>
      <c r="CA600" s="17">
        <v>7.1984021889510599E-2</v>
      </c>
    </row>
    <row r="601" spans="2:79" x14ac:dyDescent="0.3">
      <c r="B601" t="s">
        <v>337</v>
      </c>
      <c r="C601" s="17">
        <v>0.149726059881058</v>
      </c>
      <c r="D601" s="17">
        <v>0.155195714533851</v>
      </c>
      <c r="E601" s="17">
        <v>0.14451472569262</v>
      </c>
      <c r="F601" s="17"/>
      <c r="G601" s="17">
        <v>0.23397071720051299</v>
      </c>
      <c r="H601" s="17">
        <v>0.22504226126837601</v>
      </c>
      <c r="I601" s="17">
        <v>0.19532679987762999</v>
      </c>
      <c r="J601" s="17">
        <v>0.117000050400988</v>
      </c>
      <c r="K601" s="17">
        <v>9.46585874480603E-2</v>
      </c>
      <c r="L601" s="17">
        <v>7.4771049761155006E-2</v>
      </c>
      <c r="M601" s="17"/>
      <c r="N601" s="17">
        <v>0.24867917862993499</v>
      </c>
      <c r="O601" s="17">
        <v>0.103343842487551</v>
      </c>
      <c r="P601" s="17">
        <v>0.12172473073387199</v>
      </c>
      <c r="Q601" s="17">
        <v>0.10404399618009801</v>
      </c>
      <c r="R601" s="17"/>
      <c r="S601" s="17">
        <v>0.21383120268181999</v>
      </c>
      <c r="T601" s="17">
        <v>0.129866320008069</v>
      </c>
      <c r="U601" s="17">
        <v>0.19010930563515699</v>
      </c>
      <c r="V601" s="17">
        <v>0.128346164758746</v>
      </c>
      <c r="W601" s="17">
        <v>8.3397943211716494E-2</v>
      </c>
      <c r="X601" s="17">
        <v>0.14013893085977899</v>
      </c>
      <c r="Y601" s="17">
        <v>6.8997997275682094E-2</v>
      </c>
      <c r="Z601" s="17">
        <v>0.14130585614496899</v>
      </c>
      <c r="AA601" s="17">
        <v>0.25336646291265902</v>
      </c>
      <c r="AB601" s="17">
        <v>0.156048838836047</v>
      </c>
      <c r="AC601" s="17">
        <v>4.85257778494005E-2</v>
      </c>
      <c r="AD601" s="17">
        <v>0</v>
      </c>
      <c r="AE601" s="17"/>
      <c r="AF601" s="17">
        <v>0.23452953983372499</v>
      </c>
      <c r="AG601" s="17">
        <v>0.110048719258445</v>
      </c>
      <c r="AH601" s="17">
        <v>0.108631099726209</v>
      </c>
      <c r="AI601" s="17">
        <v>0.159919066819908</v>
      </c>
      <c r="AJ601" s="17">
        <v>0.117680066538004</v>
      </c>
      <c r="AK601" s="17">
        <v>7.4693708045749305E-2</v>
      </c>
      <c r="AL601" s="17"/>
      <c r="AM601" s="17">
        <v>8.6806316813394693E-2</v>
      </c>
      <c r="AN601" s="17">
        <v>0.10765732721667801</v>
      </c>
      <c r="AO601" s="17">
        <v>0.243371768765796</v>
      </c>
      <c r="AP601" s="17">
        <v>0.23498242528569399</v>
      </c>
      <c r="AQ601" s="17">
        <v>0.25518828795153697</v>
      </c>
      <c r="AR601" s="17"/>
      <c r="AS601" s="17">
        <v>0.17968365982873</v>
      </c>
      <c r="AT601" s="17">
        <v>0.18061368889762</v>
      </c>
      <c r="AU601" s="17"/>
      <c r="AV601" s="17">
        <v>0.18326984251342299</v>
      </c>
      <c r="AW601" s="17">
        <v>0.113339841941272</v>
      </c>
      <c r="AX601" s="17"/>
      <c r="AY601" s="17">
        <v>0.12829735515742999</v>
      </c>
      <c r="AZ601" s="17">
        <v>0.174992326162525</v>
      </c>
      <c r="BA601" s="17">
        <v>5.6855070563028201E-2</v>
      </c>
      <c r="BB601" s="17"/>
      <c r="BC601" s="17">
        <v>0.149134267979703</v>
      </c>
      <c r="BD601" s="17">
        <v>0.18996526097678301</v>
      </c>
      <c r="BE601" s="17">
        <v>0.102707290861307</v>
      </c>
      <c r="BF601" s="17"/>
      <c r="BG601" s="17">
        <v>0.135474546095847</v>
      </c>
      <c r="BH601" s="17">
        <v>0.16092110939394</v>
      </c>
      <c r="BI601" s="17"/>
      <c r="BJ601" s="17">
        <v>0.22747065086794399</v>
      </c>
      <c r="BK601" s="17">
        <v>0.123911736851214</v>
      </c>
      <c r="BL601" s="17"/>
      <c r="BM601" s="17">
        <v>0.18983433634994601</v>
      </c>
      <c r="BN601" s="17">
        <v>0.145648369508139</v>
      </c>
      <c r="BO601" s="17">
        <v>0.11105592970858399</v>
      </c>
      <c r="BP601" s="17">
        <v>0.13960003090542</v>
      </c>
      <c r="BQ601" s="17">
        <v>0.27642588621617298</v>
      </c>
      <c r="BR601" s="17">
        <v>5.8442762359381097E-2</v>
      </c>
      <c r="BS601" s="17">
        <v>0.135687880261747</v>
      </c>
      <c r="BT601" s="17"/>
      <c r="BU601" s="17">
        <v>0.234139692465234</v>
      </c>
      <c r="BV601" s="17">
        <v>0.22850722067419399</v>
      </c>
      <c r="BW601" s="17"/>
      <c r="BX601" s="17">
        <v>0.17102811164546</v>
      </c>
      <c r="BY601" s="17">
        <v>9.3489124435920404E-2</v>
      </c>
      <c r="BZ601" s="17">
        <v>0.218237901565912</v>
      </c>
      <c r="CA601" s="17">
        <v>0.17388529313423101</v>
      </c>
    </row>
    <row r="602" spans="2:79" x14ac:dyDescent="0.3">
      <c r="B602" t="s">
        <v>338</v>
      </c>
      <c r="C602" s="17">
        <v>0.32731478971585298</v>
      </c>
      <c r="D602" s="17">
        <v>0.31636386248505299</v>
      </c>
      <c r="E602" s="17">
        <v>0.340222053415141</v>
      </c>
      <c r="F602" s="17"/>
      <c r="G602" s="17">
        <v>0.44878656185903898</v>
      </c>
      <c r="H602" s="17">
        <v>0.38422564161177503</v>
      </c>
      <c r="I602" s="17">
        <v>0.32145362284651202</v>
      </c>
      <c r="J602" s="17">
        <v>0.27795903693888002</v>
      </c>
      <c r="K602" s="17">
        <v>0.30912632640010701</v>
      </c>
      <c r="L602" s="17">
        <v>0.26646499630645298</v>
      </c>
      <c r="M602" s="17"/>
      <c r="N602" s="17">
        <v>0.33926612743311901</v>
      </c>
      <c r="O602" s="17">
        <v>0.35851762603862702</v>
      </c>
      <c r="P602" s="17">
        <v>0.29069764701121298</v>
      </c>
      <c r="Q602" s="17">
        <v>0.31858097322328299</v>
      </c>
      <c r="R602" s="17"/>
      <c r="S602" s="17">
        <v>0.25953462458070697</v>
      </c>
      <c r="T602" s="17">
        <v>0.339655103787879</v>
      </c>
      <c r="U602" s="17">
        <v>0.28373264865090098</v>
      </c>
      <c r="V602" s="17">
        <v>0.362330456549387</v>
      </c>
      <c r="W602" s="17">
        <v>0.40815375654286701</v>
      </c>
      <c r="X602" s="17">
        <v>0.34163091507016002</v>
      </c>
      <c r="Y602" s="17">
        <v>0.36367513230880699</v>
      </c>
      <c r="Z602" s="17">
        <v>0.31147286995052698</v>
      </c>
      <c r="AA602" s="17">
        <v>0.307945387193099</v>
      </c>
      <c r="AB602" s="17">
        <v>0.326094140395702</v>
      </c>
      <c r="AC602" s="17">
        <v>0.374057805348193</v>
      </c>
      <c r="AD602" s="17">
        <v>0.33667190590493401</v>
      </c>
      <c r="AE602" s="17"/>
      <c r="AF602" s="17">
        <v>0.31856404493676799</v>
      </c>
      <c r="AG602" s="17">
        <v>0.351799123442048</v>
      </c>
      <c r="AH602" s="17">
        <v>0.35583854866958697</v>
      </c>
      <c r="AI602" s="17">
        <v>0.30029100060665798</v>
      </c>
      <c r="AJ602" s="17">
        <v>0.25115060263362399</v>
      </c>
      <c r="AK602" s="17">
        <v>0.44473390177760402</v>
      </c>
      <c r="AL602" s="17"/>
      <c r="AM602" s="17">
        <v>0.263305603360107</v>
      </c>
      <c r="AN602" s="17">
        <v>0.31222889404347398</v>
      </c>
      <c r="AO602" s="17">
        <v>0.34689642348188499</v>
      </c>
      <c r="AP602" s="17">
        <v>0.37414839135684902</v>
      </c>
      <c r="AQ602" s="17">
        <v>0.45766520140353101</v>
      </c>
      <c r="AR602" s="17"/>
      <c r="AS602" s="17">
        <v>0.32559550888637101</v>
      </c>
      <c r="AT602" s="17">
        <v>0.31049272658085297</v>
      </c>
      <c r="AU602" s="17"/>
      <c r="AV602" s="17">
        <v>0.31413451161603401</v>
      </c>
      <c r="AW602" s="17">
        <v>0.330068016228445</v>
      </c>
      <c r="AX602" s="17"/>
      <c r="AY602" s="17">
        <v>0.32021075892307799</v>
      </c>
      <c r="AZ602" s="17">
        <v>0.35381126196442803</v>
      </c>
      <c r="BA602" s="17">
        <v>0.19517560037213499</v>
      </c>
      <c r="BB602" s="17"/>
      <c r="BC602" s="17">
        <v>0.32368879404714701</v>
      </c>
      <c r="BD602" s="17">
        <v>0.32751553498428698</v>
      </c>
      <c r="BE602" s="17">
        <v>0.344389846507966</v>
      </c>
      <c r="BF602" s="17"/>
      <c r="BG602" s="17">
        <v>0.34485912746604303</v>
      </c>
      <c r="BH602" s="17">
        <v>0.32379642646905299</v>
      </c>
      <c r="BI602" s="17"/>
      <c r="BJ602" s="17">
        <v>0.311365132946678</v>
      </c>
      <c r="BK602" s="17">
        <v>0.33440648968907</v>
      </c>
      <c r="BL602" s="17"/>
      <c r="BM602" s="17">
        <v>0.38849593608922001</v>
      </c>
      <c r="BN602" s="17">
        <v>0.33013766657648802</v>
      </c>
      <c r="BO602" s="17">
        <v>0.34892301560085998</v>
      </c>
      <c r="BP602" s="17">
        <v>0.26584757264051401</v>
      </c>
      <c r="BQ602" s="17">
        <v>0.18965176670151301</v>
      </c>
      <c r="BR602" s="17">
        <v>0.23740248260229799</v>
      </c>
      <c r="BS602" s="17">
        <v>0.293401537385027</v>
      </c>
      <c r="BT602" s="17"/>
      <c r="BU602" s="17">
        <v>0.29944516761392997</v>
      </c>
      <c r="BV602" s="17">
        <v>0.22532657607276199</v>
      </c>
      <c r="BW602" s="17"/>
      <c r="BX602" s="17">
        <v>0.29957686709588599</v>
      </c>
      <c r="BY602" s="17">
        <v>0.25589241640414501</v>
      </c>
      <c r="BZ602" s="17">
        <v>0.40001431952225602</v>
      </c>
      <c r="CA602" s="17">
        <v>0.30052261533802899</v>
      </c>
    </row>
    <row r="603" spans="2:79" x14ac:dyDescent="0.3">
      <c r="B603" t="s">
        <v>339</v>
      </c>
      <c r="C603" s="17">
        <v>0.214555654972896</v>
      </c>
      <c r="D603" s="17">
        <v>0.19742227630489301</v>
      </c>
      <c r="E603" s="17">
        <v>0.23357616616191601</v>
      </c>
      <c r="F603" s="17"/>
      <c r="G603" s="17">
        <v>0.14523038835244001</v>
      </c>
      <c r="H603" s="17">
        <v>0.24472350966185599</v>
      </c>
      <c r="I603" s="17">
        <v>0.26729141824973801</v>
      </c>
      <c r="J603" s="17">
        <v>0.170134019261169</v>
      </c>
      <c r="K603" s="17">
        <v>0.19474083655989399</v>
      </c>
      <c r="L603" s="17">
        <v>0.24873290752055099</v>
      </c>
      <c r="M603" s="17"/>
      <c r="N603" s="17">
        <v>0.212025177844166</v>
      </c>
      <c r="O603" s="17">
        <v>0.27017625437120002</v>
      </c>
      <c r="P603" s="17">
        <v>0.18691694068240799</v>
      </c>
      <c r="Q603" s="17">
        <v>0.190430478145455</v>
      </c>
      <c r="R603" s="17"/>
      <c r="S603" s="17">
        <v>0.26026275286579997</v>
      </c>
      <c r="T603" s="17">
        <v>0.19313023612316099</v>
      </c>
      <c r="U603" s="17">
        <v>0.25739378156329701</v>
      </c>
      <c r="V603" s="17">
        <v>0.214307176655119</v>
      </c>
      <c r="W603" s="17">
        <v>0.25352140495742898</v>
      </c>
      <c r="X603" s="17">
        <v>0.16068182041638299</v>
      </c>
      <c r="Y603" s="17">
        <v>0.20522376860380301</v>
      </c>
      <c r="Z603" s="17">
        <v>0.15480760107213801</v>
      </c>
      <c r="AA603" s="17">
        <v>0.20899031166997101</v>
      </c>
      <c r="AB603" s="17">
        <v>0.173764108891276</v>
      </c>
      <c r="AC603" s="17">
        <v>0.18032044642613901</v>
      </c>
      <c r="AD603" s="17">
        <v>0.33821531054088999</v>
      </c>
      <c r="AE603" s="17"/>
      <c r="AF603" s="17">
        <v>0.21711489779684401</v>
      </c>
      <c r="AG603" s="17">
        <v>0.21111543546265599</v>
      </c>
      <c r="AH603" s="17">
        <v>0.29442852435483302</v>
      </c>
      <c r="AI603" s="17">
        <v>0.19110643406321801</v>
      </c>
      <c r="AJ603" s="17">
        <v>0.17405225469414501</v>
      </c>
      <c r="AK603" s="17">
        <v>0.15360381036108101</v>
      </c>
      <c r="AL603" s="17"/>
      <c r="AM603" s="17">
        <v>0.288572615222499</v>
      </c>
      <c r="AN603" s="17">
        <v>0.246627701558263</v>
      </c>
      <c r="AO603" s="17">
        <v>0.17337065814396399</v>
      </c>
      <c r="AP603" s="17">
        <v>0.226213784337045</v>
      </c>
      <c r="AQ603" s="17">
        <v>0.18552447912755199</v>
      </c>
      <c r="AR603" s="17"/>
      <c r="AS603" s="17">
        <v>0.22716865854359</v>
      </c>
      <c r="AT603" s="17">
        <v>0.165611326621735</v>
      </c>
      <c r="AU603" s="17"/>
      <c r="AV603" s="17">
        <v>0.230851934388485</v>
      </c>
      <c r="AW603" s="17">
        <v>0.20242626327736599</v>
      </c>
      <c r="AX603" s="17"/>
      <c r="AY603" s="17">
        <v>0.22949210722951299</v>
      </c>
      <c r="AZ603" s="17">
        <v>0.201294370477275</v>
      </c>
      <c r="BA603" s="17">
        <v>0.23033961386677901</v>
      </c>
      <c r="BB603" s="17"/>
      <c r="BC603" s="17">
        <v>0.209563556630047</v>
      </c>
      <c r="BD603" s="17">
        <v>0.21014050137027601</v>
      </c>
      <c r="BE603" s="17">
        <v>0.23934054975761901</v>
      </c>
      <c r="BF603" s="17"/>
      <c r="BG603" s="17">
        <v>0.18999657482872601</v>
      </c>
      <c r="BH603" s="17">
        <v>0.22414569787543101</v>
      </c>
      <c r="BI603" s="17"/>
      <c r="BJ603" s="17">
        <v>0.256889815358952</v>
      </c>
      <c r="BK603" s="17">
        <v>0.204947770050418</v>
      </c>
      <c r="BL603" s="17"/>
      <c r="BM603" s="17">
        <v>0.178492726023948</v>
      </c>
      <c r="BN603" s="17">
        <v>0.28487302065438702</v>
      </c>
      <c r="BO603" s="17">
        <v>0.18160279900915399</v>
      </c>
      <c r="BP603" s="17">
        <v>0</v>
      </c>
      <c r="BQ603" s="17">
        <v>0.44794198394297202</v>
      </c>
      <c r="BR603" s="17">
        <v>0.26284017639446799</v>
      </c>
      <c r="BS603" s="17">
        <v>0.248976839327502</v>
      </c>
      <c r="BT603" s="17"/>
      <c r="BU603" s="17">
        <v>0.12951561844927501</v>
      </c>
      <c r="BV603" s="17">
        <v>0.18707996386891301</v>
      </c>
      <c r="BW603" s="17"/>
      <c r="BX603" s="17">
        <v>0.137278784341065</v>
      </c>
      <c r="BY603" s="17">
        <v>0.20610796110350599</v>
      </c>
      <c r="BZ603" s="17">
        <v>0.19242946407289199</v>
      </c>
      <c r="CA603" s="17">
        <v>0.25194754105636002</v>
      </c>
    </row>
    <row r="604" spans="2:79" x14ac:dyDescent="0.3">
      <c r="B604" t="s">
        <v>340</v>
      </c>
      <c r="C604" s="17">
        <v>0.19719123696229701</v>
      </c>
      <c r="D604" s="17">
        <v>0.23365363774803799</v>
      </c>
      <c r="E604" s="17">
        <v>0.155347146447643</v>
      </c>
      <c r="F604" s="17"/>
      <c r="G604" s="17">
        <v>8.2133774260583603E-2</v>
      </c>
      <c r="H604" s="17">
        <v>6.5742515278197605E-2</v>
      </c>
      <c r="I604" s="17">
        <v>0.12149666283110799</v>
      </c>
      <c r="J604" s="17">
        <v>0.283755406894245</v>
      </c>
      <c r="K604" s="17">
        <v>0.26374875829552402</v>
      </c>
      <c r="L604" s="17">
        <v>0.30353338970430199</v>
      </c>
      <c r="M604" s="17"/>
      <c r="N604" s="17">
        <v>0.13661805765676599</v>
      </c>
      <c r="O604" s="17">
        <v>0.18908503697661899</v>
      </c>
      <c r="P604" s="17">
        <v>0.265440649670867</v>
      </c>
      <c r="Q604" s="17">
        <v>0.20235692029489299</v>
      </c>
      <c r="R604" s="17"/>
      <c r="S604" s="17">
        <v>0.124683821854982</v>
      </c>
      <c r="T604" s="17">
        <v>0.29436959461517098</v>
      </c>
      <c r="U604" s="17">
        <v>0.18816301166326399</v>
      </c>
      <c r="V604" s="17">
        <v>0.14977267858082699</v>
      </c>
      <c r="W604" s="17">
        <v>0.14163909831458299</v>
      </c>
      <c r="X604" s="17">
        <v>0.20362186647507599</v>
      </c>
      <c r="Y604" s="17">
        <v>0.270079325647962</v>
      </c>
      <c r="Z604" s="17">
        <v>0.18220116812531401</v>
      </c>
      <c r="AA604" s="17">
        <v>0.166965501429546</v>
      </c>
      <c r="AB604" s="17">
        <v>0.19474790644932</v>
      </c>
      <c r="AC604" s="17">
        <v>0.311075664277495</v>
      </c>
      <c r="AD604" s="17">
        <v>0.16563476392923099</v>
      </c>
      <c r="AE604" s="17"/>
      <c r="AF604" s="17">
        <v>9.2975172753721996E-2</v>
      </c>
      <c r="AG604" s="17">
        <v>0.22945765328196199</v>
      </c>
      <c r="AH604" s="17">
        <v>0.17021239276906</v>
      </c>
      <c r="AI604" s="17">
        <v>0.26361815246398002</v>
      </c>
      <c r="AJ604" s="17">
        <v>0.28303258862793201</v>
      </c>
      <c r="AK604" s="17">
        <v>0.20826678551303501</v>
      </c>
      <c r="AL604" s="17"/>
      <c r="AM604" s="17">
        <v>0.23580378688640899</v>
      </c>
      <c r="AN604" s="17">
        <v>0.24897720935864301</v>
      </c>
      <c r="AO604" s="17">
        <v>0.12997683028892401</v>
      </c>
      <c r="AP604" s="17">
        <v>8.8221332381334297E-2</v>
      </c>
      <c r="AQ604" s="17">
        <v>0</v>
      </c>
      <c r="AR604" s="17"/>
      <c r="AS604" s="17">
        <v>0.18653570923570301</v>
      </c>
      <c r="AT604" s="17">
        <v>0.20807332325977401</v>
      </c>
      <c r="AU604" s="17"/>
      <c r="AV604" s="17">
        <v>0.186741320766494</v>
      </c>
      <c r="AW604" s="17">
        <v>0.20788187230680999</v>
      </c>
      <c r="AX604" s="17"/>
      <c r="AY604" s="17">
        <v>0.197720536147037</v>
      </c>
      <c r="AZ604" s="17">
        <v>0.176603622205254</v>
      </c>
      <c r="BA604" s="17">
        <v>0.330573421997646</v>
      </c>
      <c r="BB604" s="17"/>
      <c r="BC604" s="17">
        <v>0.21204901219384301</v>
      </c>
      <c r="BD604" s="17">
        <v>0.17224263406822399</v>
      </c>
      <c r="BE604" s="17">
        <v>0.17875397203651799</v>
      </c>
      <c r="BF604" s="17"/>
      <c r="BG604" s="17">
        <v>0.19317541241261699</v>
      </c>
      <c r="BH604" s="17">
        <v>0.20316304723197101</v>
      </c>
      <c r="BI604" s="17"/>
      <c r="BJ604" s="17">
        <v>0.12397019056597799</v>
      </c>
      <c r="BK604" s="17">
        <v>0.222344183234021</v>
      </c>
      <c r="BL604" s="17"/>
      <c r="BM604" s="17">
        <v>0.15781636562885801</v>
      </c>
      <c r="BN604" s="17">
        <v>0.150032541803748</v>
      </c>
      <c r="BO604" s="17">
        <v>0.26617236710499298</v>
      </c>
      <c r="BP604" s="17">
        <v>0.30324855702756798</v>
      </c>
      <c r="BQ604" s="17">
        <v>8.5980363139341001E-2</v>
      </c>
      <c r="BR604" s="17">
        <v>0.30623871261748797</v>
      </c>
      <c r="BS604" s="17">
        <v>0.141644912151309</v>
      </c>
      <c r="BT604" s="17"/>
      <c r="BU604" s="17">
        <v>0.200896915623931</v>
      </c>
      <c r="BV604" s="17">
        <v>0.18381644441591899</v>
      </c>
      <c r="BW604" s="17"/>
      <c r="BX604" s="17">
        <v>0.21190958312755201</v>
      </c>
      <c r="BY604" s="17">
        <v>0.33024758152653599</v>
      </c>
      <c r="BZ604" s="17">
        <v>0.117747434161143</v>
      </c>
      <c r="CA604" s="17">
        <v>0.201660528581869</v>
      </c>
    </row>
    <row r="605" spans="2:79" x14ac:dyDescent="0.3">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c r="BV605" s="17"/>
      <c r="BW605" s="17"/>
      <c r="BX605" s="17"/>
      <c r="BY605" s="17"/>
      <c r="BZ605" s="17"/>
      <c r="CA605" s="17"/>
    </row>
    <row r="606" spans="2:79" x14ac:dyDescent="0.3">
      <c r="B606" s="6" t="s">
        <v>344</v>
      </c>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c r="BY606" s="17"/>
      <c r="BZ606" s="17"/>
      <c r="CA606" s="17"/>
    </row>
    <row r="607" spans="2:79" x14ac:dyDescent="0.3">
      <c r="B607" s="24" t="s">
        <v>345</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c r="BY607" s="17"/>
      <c r="BZ607" s="17"/>
      <c r="CA607" s="17"/>
    </row>
    <row r="608" spans="2:79" x14ac:dyDescent="0.3">
      <c r="B608" t="s">
        <v>158</v>
      </c>
      <c r="C608" s="17">
        <v>0.124263172377273</v>
      </c>
      <c r="D608" s="17">
        <v>8.9297431633697202E-2</v>
      </c>
      <c r="E608" s="17">
        <v>0.156038440452479</v>
      </c>
      <c r="F608" s="17"/>
      <c r="G608" s="17">
        <v>3.9156065920244398E-2</v>
      </c>
      <c r="H608" s="17">
        <v>5.8214457194495098E-2</v>
      </c>
      <c r="I608" s="17">
        <v>0.15188269146126099</v>
      </c>
      <c r="J608" s="17">
        <v>0.127878347694524</v>
      </c>
      <c r="K608" s="17">
        <v>0.28042713405612801</v>
      </c>
      <c r="L608" s="17">
        <v>0.115435407270535</v>
      </c>
      <c r="M608" s="17"/>
      <c r="N608" s="17">
        <v>4.87980707127698E-2</v>
      </c>
      <c r="O608" s="17">
        <v>0.132112122067021</v>
      </c>
      <c r="P608" s="17">
        <v>0.17190771474901601</v>
      </c>
      <c r="Q608" s="17">
        <v>0.13159431551647299</v>
      </c>
      <c r="R608" s="17"/>
      <c r="S608" s="17">
        <v>0.10832570252780099</v>
      </c>
      <c r="T608" s="17">
        <v>8.7647459087143095E-2</v>
      </c>
      <c r="U608" s="17">
        <v>8.3094338853030705E-2</v>
      </c>
      <c r="V608" s="17">
        <v>0.121705049385377</v>
      </c>
      <c r="W608" s="17">
        <v>4.5291479990969101E-2</v>
      </c>
      <c r="X608" s="17">
        <v>0.16098903793306099</v>
      </c>
      <c r="Y608" s="17">
        <v>0.20640498707305599</v>
      </c>
      <c r="Z608" s="17">
        <v>7.2954618267772595E-2</v>
      </c>
      <c r="AA608" s="17">
        <v>0.139769315449186</v>
      </c>
      <c r="AB608" s="17">
        <v>0.22317038667122099</v>
      </c>
      <c r="AC608" s="17">
        <v>0.19112104726242099</v>
      </c>
      <c r="AD608" s="17">
        <v>0</v>
      </c>
      <c r="AE608" s="17"/>
      <c r="AF608" s="17">
        <v>6.9626882601051904E-2</v>
      </c>
      <c r="AG608" s="17">
        <v>0.143609015824994</v>
      </c>
      <c r="AH608" s="17">
        <v>0.123680571830266</v>
      </c>
      <c r="AI608" s="17">
        <v>0.129778950671363</v>
      </c>
      <c r="AJ608" s="17">
        <v>0.210508759318139</v>
      </c>
      <c r="AK608" s="17">
        <v>3.2941298031131799E-2</v>
      </c>
      <c r="AL608" s="17"/>
      <c r="AM608" s="17">
        <v>0.16376814984180399</v>
      </c>
      <c r="AN608" s="17">
        <v>0.14258233986094199</v>
      </c>
      <c r="AO608" s="17">
        <v>8.5114712701400294E-2</v>
      </c>
      <c r="AP608" s="17">
        <v>7.1867493221508094E-2</v>
      </c>
      <c r="AQ608" s="17">
        <v>0</v>
      </c>
      <c r="AR608" s="17"/>
      <c r="AS608" s="17">
        <v>0.112190920224237</v>
      </c>
      <c r="AT608" s="17">
        <v>0.15307194423098899</v>
      </c>
      <c r="AU608" s="17"/>
      <c r="AV608" s="17">
        <v>0.13396082986892199</v>
      </c>
      <c r="AW608" s="17">
        <v>0.105030393900445</v>
      </c>
      <c r="AX608" s="17"/>
      <c r="AY608" s="17">
        <v>0.130297702423775</v>
      </c>
      <c r="AZ608" s="17">
        <v>0.12663743339735101</v>
      </c>
      <c r="BA608" s="17">
        <v>9.1160525842908999E-2</v>
      </c>
      <c r="BB608" s="17"/>
      <c r="BC608" s="17">
        <v>0.144688425829125</v>
      </c>
      <c r="BD608" s="17">
        <v>0.118592057340073</v>
      </c>
      <c r="BE608" s="17">
        <v>7.8505061423038799E-2</v>
      </c>
      <c r="BF608" s="17"/>
      <c r="BG608" s="17">
        <v>0.14681745736626101</v>
      </c>
      <c r="BH608" s="17">
        <v>0.117197596498145</v>
      </c>
      <c r="BI608" s="17"/>
      <c r="BJ608" s="17">
        <v>0.120771930713089</v>
      </c>
      <c r="BK608" s="17">
        <v>0.12841339568527199</v>
      </c>
      <c r="BL608" s="17"/>
      <c r="BM608" s="17">
        <v>8.9909718922258006E-2</v>
      </c>
      <c r="BN608" s="17">
        <v>0.14454217752707199</v>
      </c>
      <c r="BO608" s="17">
        <v>0.13312095476427399</v>
      </c>
      <c r="BP608" s="17">
        <v>0.15975476180846801</v>
      </c>
      <c r="BQ608" s="17">
        <v>0</v>
      </c>
      <c r="BR608" s="17">
        <v>0.16752746877034699</v>
      </c>
      <c r="BS608" s="17">
        <v>0.21726381911909501</v>
      </c>
      <c r="BT608" s="17"/>
      <c r="BU608" s="17">
        <v>0.111453779309301</v>
      </c>
      <c r="BV608" s="17">
        <v>5.7427951020703097E-2</v>
      </c>
      <c r="BW608" s="17"/>
      <c r="BX608" s="17">
        <v>0.12486897368850999</v>
      </c>
      <c r="BY608" s="17">
        <v>0.11772436661805399</v>
      </c>
      <c r="BZ608" s="17">
        <v>5.2522429171792402E-2</v>
      </c>
      <c r="CA608" s="17">
        <v>8.3511673334612999E-2</v>
      </c>
    </row>
    <row r="609" spans="2:79" x14ac:dyDescent="0.3">
      <c r="B609" t="s">
        <v>337</v>
      </c>
      <c r="C609" s="17">
        <v>0.17320364700465399</v>
      </c>
      <c r="D609" s="17">
        <v>0.158413978907746</v>
      </c>
      <c r="E609" s="17">
        <v>0.18751136817910599</v>
      </c>
      <c r="F609" s="17"/>
      <c r="G609" s="17">
        <v>0.23690343917649301</v>
      </c>
      <c r="H609" s="17">
        <v>0.206691916925453</v>
      </c>
      <c r="I609" s="17">
        <v>0.23091871176732001</v>
      </c>
      <c r="J609" s="17">
        <v>0.132724585123628</v>
      </c>
      <c r="K609" s="17">
        <v>8.8616664437033907E-2</v>
      </c>
      <c r="L609" s="17">
        <v>0.14906748540960299</v>
      </c>
      <c r="M609" s="17"/>
      <c r="N609" s="17">
        <v>0.19866904263225699</v>
      </c>
      <c r="O609" s="17">
        <v>0.142737391011281</v>
      </c>
      <c r="P609" s="17">
        <v>0.19236183468430301</v>
      </c>
      <c r="Q609" s="17">
        <v>0.168239045047475</v>
      </c>
      <c r="R609" s="17"/>
      <c r="S609" s="17">
        <v>0.25128172463592502</v>
      </c>
      <c r="T609" s="17">
        <v>0.178828755944832</v>
      </c>
      <c r="U609" s="17">
        <v>0.108619534784981</v>
      </c>
      <c r="V609" s="17">
        <v>0.150676911645831</v>
      </c>
      <c r="W609" s="17">
        <v>6.6026973184123802E-2</v>
      </c>
      <c r="X609" s="17">
        <v>0.138620675907587</v>
      </c>
      <c r="Y609" s="17">
        <v>0.11372397410660599</v>
      </c>
      <c r="Z609" s="17">
        <v>0.108244867315809</v>
      </c>
      <c r="AA609" s="17">
        <v>0.27044815479459899</v>
      </c>
      <c r="AB609" s="17">
        <v>7.7045757018996699E-2</v>
      </c>
      <c r="AC609" s="17">
        <v>9.8623828885151393E-2</v>
      </c>
      <c r="AD609" s="17">
        <v>0.59152002921289104</v>
      </c>
      <c r="AE609" s="17"/>
      <c r="AF609" s="17">
        <v>0.26176420056807598</v>
      </c>
      <c r="AG609" s="17">
        <v>0.14013122493674299</v>
      </c>
      <c r="AH609" s="17">
        <v>0.198534979860715</v>
      </c>
      <c r="AI609" s="17">
        <v>0.15313514348412599</v>
      </c>
      <c r="AJ609" s="17">
        <v>8.5259716805113503E-2</v>
      </c>
      <c r="AK609" s="17">
        <v>0.174014558769049</v>
      </c>
      <c r="AL609" s="17"/>
      <c r="AM609" s="17">
        <v>0.13234212573665499</v>
      </c>
      <c r="AN609" s="17">
        <v>0.155344410222093</v>
      </c>
      <c r="AO609" s="17">
        <v>0.24415842881966099</v>
      </c>
      <c r="AP609" s="17">
        <v>0.20187723705793301</v>
      </c>
      <c r="AQ609" s="17">
        <v>0.19119586101406999</v>
      </c>
      <c r="AR609" s="17"/>
      <c r="AS609" s="17">
        <v>0.20597836521715701</v>
      </c>
      <c r="AT609" s="17">
        <v>0.12800682581309999</v>
      </c>
      <c r="AU609" s="17"/>
      <c r="AV609" s="17">
        <v>0.19777341151634001</v>
      </c>
      <c r="AW609" s="17">
        <v>9.8823100256548502E-2</v>
      </c>
      <c r="AX609" s="17"/>
      <c r="AY609" s="17">
        <v>0.156702886239029</v>
      </c>
      <c r="AZ609" s="17">
        <v>0.18313949540415</v>
      </c>
      <c r="BA609" s="17">
        <v>0.11007449079906501</v>
      </c>
      <c r="BB609" s="17"/>
      <c r="BC609" s="17">
        <v>0.17566975622457701</v>
      </c>
      <c r="BD609" s="17">
        <v>0.18766836243691901</v>
      </c>
      <c r="BE609" s="17">
        <v>0.15440326369964399</v>
      </c>
      <c r="BF609" s="17"/>
      <c r="BG609" s="17">
        <v>0.149126736763045</v>
      </c>
      <c r="BH609" s="17">
        <v>0.18449752873700001</v>
      </c>
      <c r="BI609" s="17"/>
      <c r="BJ609" s="17">
        <v>0.266535562604858</v>
      </c>
      <c r="BK609" s="17">
        <v>0.152721087980807</v>
      </c>
      <c r="BL609" s="17"/>
      <c r="BM609" s="17">
        <v>0.190580802495254</v>
      </c>
      <c r="BN609" s="17">
        <v>0.17261837453776899</v>
      </c>
      <c r="BO609" s="17">
        <v>0.167315421193031</v>
      </c>
      <c r="BP609" s="17">
        <v>0.24189921188154001</v>
      </c>
      <c r="BQ609" s="17">
        <v>0.201755027816997</v>
      </c>
      <c r="BR609" s="17">
        <v>0.15697332271398301</v>
      </c>
      <c r="BS609" s="17">
        <v>5.9526356118756202E-2</v>
      </c>
      <c r="BT609" s="17"/>
      <c r="BU609" s="17">
        <v>0.24149259589427599</v>
      </c>
      <c r="BV609" s="17">
        <v>0.35371535158553402</v>
      </c>
      <c r="BW609" s="17"/>
      <c r="BX609" s="17">
        <v>0.20747281672307599</v>
      </c>
      <c r="BY609" s="17">
        <v>0.15059455352270101</v>
      </c>
      <c r="BZ609" s="17">
        <v>0.21735408302957199</v>
      </c>
      <c r="CA609" s="17">
        <v>0.21787139736533601</v>
      </c>
    </row>
    <row r="610" spans="2:79" x14ac:dyDescent="0.3">
      <c r="B610" t="s">
        <v>338</v>
      </c>
      <c r="C610" s="17">
        <v>0.331922552822082</v>
      </c>
      <c r="D610" s="17">
        <v>0.32899167572763799</v>
      </c>
      <c r="E610" s="17">
        <v>0.33343825513235698</v>
      </c>
      <c r="F610" s="17"/>
      <c r="G610" s="17">
        <v>0.28203827354083599</v>
      </c>
      <c r="H610" s="17">
        <v>0.44955552457759501</v>
      </c>
      <c r="I610" s="17">
        <v>0.25397504913063101</v>
      </c>
      <c r="J610" s="17">
        <v>0.373857052777813</v>
      </c>
      <c r="K610" s="17">
        <v>0.215166767092793</v>
      </c>
      <c r="L610" s="17">
        <v>0.36378383495276101</v>
      </c>
      <c r="M610" s="17"/>
      <c r="N610" s="17">
        <v>0.35461448097855403</v>
      </c>
      <c r="O610" s="17">
        <v>0.35998873041894403</v>
      </c>
      <c r="P610" s="17">
        <v>0.304983086513549</v>
      </c>
      <c r="Q610" s="17">
        <v>0.30653442354698601</v>
      </c>
      <c r="R610" s="17"/>
      <c r="S610" s="17">
        <v>0.27346978414082301</v>
      </c>
      <c r="T610" s="17">
        <v>0.30865682037225001</v>
      </c>
      <c r="U610" s="17">
        <v>0.53656113710509701</v>
      </c>
      <c r="V610" s="17">
        <v>0.33403810084088098</v>
      </c>
      <c r="W610" s="17">
        <v>0.44217152858161402</v>
      </c>
      <c r="X610" s="17">
        <v>0.38804145926191302</v>
      </c>
      <c r="Y610" s="17">
        <v>0.30256922242700401</v>
      </c>
      <c r="Z610" s="17">
        <v>0.37101350305917402</v>
      </c>
      <c r="AA610" s="17">
        <v>0.23569252625901599</v>
      </c>
      <c r="AB610" s="17">
        <v>0.272318772173892</v>
      </c>
      <c r="AC610" s="17">
        <v>0.41467599890658202</v>
      </c>
      <c r="AD610" s="17">
        <v>0.208281306134559</v>
      </c>
      <c r="AE610" s="17"/>
      <c r="AF610" s="17">
        <v>0.35451835983575902</v>
      </c>
      <c r="AG610" s="17">
        <v>0.28691790669327799</v>
      </c>
      <c r="AH610" s="17">
        <v>0.35745652468016398</v>
      </c>
      <c r="AI610" s="17">
        <v>0.32150138113354398</v>
      </c>
      <c r="AJ610" s="17">
        <v>0.33274212455801799</v>
      </c>
      <c r="AK610" s="17">
        <v>0.42552320033409402</v>
      </c>
      <c r="AL610" s="17"/>
      <c r="AM610" s="17">
        <v>0.33678528567282401</v>
      </c>
      <c r="AN610" s="17">
        <v>0.33749045421936202</v>
      </c>
      <c r="AO610" s="17">
        <v>0.28129085186236902</v>
      </c>
      <c r="AP610" s="17">
        <v>0.44291692111873299</v>
      </c>
      <c r="AQ610" s="17">
        <v>0.30206440612091001</v>
      </c>
      <c r="AR610" s="17"/>
      <c r="AS610" s="17">
        <v>0.32493346478088903</v>
      </c>
      <c r="AT610" s="17">
        <v>0.308770858793181</v>
      </c>
      <c r="AU610" s="17"/>
      <c r="AV610" s="17">
        <v>0.32567452057740798</v>
      </c>
      <c r="AW610" s="17">
        <v>0.29356629588142202</v>
      </c>
      <c r="AX610" s="17"/>
      <c r="AY610" s="17">
        <v>0.335394024499792</v>
      </c>
      <c r="AZ610" s="17">
        <v>0.32206971044940802</v>
      </c>
      <c r="BA610" s="17">
        <v>0.41664010400676299</v>
      </c>
      <c r="BB610" s="17"/>
      <c r="BC610" s="17">
        <v>0.33650066900018</v>
      </c>
      <c r="BD610" s="17">
        <v>0.297594286803532</v>
      </c>
      <c r="BE610" s="17">
        <v>0.359191513235187</v>
      </c>
      <c r="BF610" s="17"/>
      <c r="BG610" s="17">
        <v>0.34816544926891002</v>
      </c>
      <c r="BH610" s="17">
        <v>0.316865310619458</v>
      </c>
      <c r="BI610" s="17"/>
      <c r="BJ610" s="17">
        <v>0.31577641726872202</v>
      </c>
      <c r="BK610" s="17">
        <v>0.33738543153989298</v>
      </c>
      <c r="BL610" s="17"/>
      <c r="BM610" s="17">
        <v>0.35478301824475</v>
      </c>
      <c r="BN610" s="17">
        <v>0.35069921425051498</v>
      </c>
      <c r="BO610" s="17">
        <v>0.26225184737046298</v>
      </c>
      <c r="BP610" s="17">
        <v>0.19817869181841499</v>
      </c>
      <c r="BQ610" s="17">
        <v>0.38890958745447102</v>
      </c>
      <c r="BR610" s="17">
        <v>0.31468107533357798</v>
      </c>
      <c r="BS610" s="17">
        <v>0.25046627199358401</v>
      </c>
      <c r="BT610" s="17"/>
      <c r="BU610" s="17">
        <v>0.24116863174174899</v>
      </c>
      <c r="BV610" s="17">
        <v>0.22490107749149299</v>
      </c>
      <c r="BW610" s="17"/>
      <c r="BX610" s="17">
        <v>0.22093703185199001</v>
      </c>
      <c r="BY610" s="17">
        <v>0.28108723722517098</v>
      </c>
      <c r="BZ610" s="17">
        <v>0.38361024412415401</v>
      </c>
      <c r="CA610" s="17">
        <v>0.36121471330016403</v>
      </c>
    </row>
    <row r="611" spans="2:79" x14ac:dyDescent="0.3">
      <c r="B611" t="s">
        <v>339</v>
      </c>
      <c r="C611" s="17">
        <v>0.21973018155758001</v>
      </c>
      <c r="D611" s="17">
        <v>0.26035184988742599</v>
      </c>
      <c r="E611" s="17">
        <v>0.18170196103293801</v>
      </c>
      <c r="F611" s="17"/>
      <c r="G611" s="17">
        <v>0.30373526400304501</v>
      </c>
      <c r="H611" s="17">
        <v>0.22463463143798101</v>
      </c>
      <c r="I611" s="17">
        <v>0.20932348421738201</v>
      </c>
      <c r="J611" s="17">
        <v>0.202732936991212</v>
      </c>
      <c r="K611" s="17">
        <v>0.223243437510382</v>
      </c>
      <c r="L611" s="17">
        <v>0.17851404411279101</v>
      </c>
      <c r="M611" s="17"/>
      <c r="N611" s="17">
        <v>0.28017488281670799</v>
      </c>
      <c r="O611" s="17">
        <v>0.191941974674569</v>
      </c>
      <c r="P611" s="17">
        <v>0.215289118472171</v>
      </c>
      <c r="Q611" s="17">
        <v>0.199164830555418</v>
      </c>
      <c r="R611" s="17"/>
      <c r="S611" s="17">
        <v>0.18408256443378501</v>
      </c>
      <c r="T611" s="17">
        <v>0.240500396724563</v>
      </c>
      <c r="U611" s="17">
        <v>0.13621497285987699</v>
      </c>
      <c r="V611" s="17">
        <v>0.16649721747681401</v>
      </c>
      <c r="W611" s="17">
        <v>0.308331775498289</v>
      </c>
      <c r="X611" s="17">
        <v>0.18876279169128099</v>
      </c>
      <c r="Y611" s="17">
        <v>0.23932688042870201</v>
      </c>
      <c r="Z611" s="17">
        <v>0.30593701963880499</v>
      </c>
      <c r="AA611" s="17">
        <v>0.20315258477194001</v>
      </c>
      <c r="AB611" s="17">
        <v>0.297011829899959</v>
      </c>
      <c r="AC611" s="17">
        <v>0.24839631864886499</v>
      </c>
      <c r="AD611" s="17">
        <v>0.13532283862853101</v>
      </c>
      <c r="AE611" s="17"/>
      <c r="AF611" s="17">
        <v>0.21318156103598401</v>
      </c>
      <c r="AG611" s="17">
        <v>0.26822786195912002</v>
      </c>
      <c r="AH611" s="17">
        <v>0.19265205405973401</v>
      </c>
      <c r="AI611" s="17">
        <v>0.19194364039366499</v>
      </c>
      <c r="AJ611" s="17">
        <v>0.19480161707386201</v>
      </c>
      <c r="AK611" s="17">
        <v>0.23144706795408401</v>
      </c>
      <c r="AL611" s="17"/>
      <c r="AM611" s="17">
        <v>0.19661769869792001</v>
      </c>
      <c r="AN611" s="17">
        <v>0.17730478706011399</v>
      </c>
      <c r="AO611" s="17">
        <v>0.243989917119212</v>
      </c>
      <c r="AP611" s="17">
        <v>0.22032985513030301</v>
      </c>
      <c r="AQ611" s="17">
        <v>0.38500557251876599</v>
      </c>
      <c r="AR611" s="17"/>
      <c r="AS611" s="17">
        <v>0.21503124686685099</v>
      </c>
      <c r="AT611" s="17">
        <v>0.22545122991333</v>
      </c>
      <c r="AU611" s="17"/>
      <c r="AV611" s="17">
        <v>0.20856902507448699</v>
      </c>
      <c r="AW611" s="17">
        <v>0.33595644689047</v>
      </c>
      <c r="AX611" s="17"/>
      <c r="AY611" s="17">
        <v>0.18479137857342601</v>
      </c>
      <c r="AZ611" s="17">
        <v>0.23946290080195701</v>
      </c>
      <c r="BA611" s="17">
        <v>0.198405154082366</v>
      </c>
      <c r="BB611" s="17"/>
      <c r="BC611" s="17">
        <v>0.21499152069213101</v>
      </c>
      <c r="BD611" s="17">
        <v>0.21309174621775601</v>
      </c>
      <c r="BE611" s="17">
        <v>0.246838453650599</v>
      </c>
      <c r="BF611" s="17"/>
      <c r="BG611" s="17">
        <v>0.199058482679833</v>
      </c>
      <c r="BH611" s="17">
        <v>0.233139461933175</v>
      </c>
      <c r="BI611" s="17"/>
      <c r="BJ611" s="17">
        <v>0.19815264117058601</v>
      </c>
      <c r="BK611" s="17">
        <v>0.22427177086389</v>
      </c>
      <c r="BL611" s="17"/>
      <c r="BM611" s="17">
        <v>0.20914439883272201</v>
      </c>
      <c r="BN611" s="17">
        <v>0.25404459947575397</v>
      </c>
      <c r="BO611" s="17">
        <v>0.35588429563673801</v>
      </c>
      <c r="BP611" s="17">
        <v>0.29853352303657998</v>
      </c>
      <c r="BQ611" s="17">
        <v>0.30022348093499901</v>
      </c>
      <c r="BR611" s="17">
        <v>0.135810072589611</v>
      </c>
      <c r="BS611" s="17">
        <v>0.283908407107621</v>
      </c>
      <c r="BT611" s="17"/>
      <c r="BU611" s="17">
        <v>0.12451492377467099</v>
      </c>
      <c r="BV611" s="17">
        <v>0.207082474849972</v>
      </c>
      <c r="BW611" s="17"/>
      <c r="BX611" s="17">
        <v>0.25651753384559001</v>
      </c>
      <c r="BY611" s="17">
        <v>0.25790848958775398</v>
      </c>
      <c r="BZ611" s="17">
        <v>0.21556946258377399</v>
      </c>
      <c r="CA611" s="17">
        <v>0.18979618435954601</v>
      </c>
    </row>
    <row r="612" spans="2:79" x14ac:dyDescent="0.3">
      <c r="B612" t="s">
        <v>340</v>
      </c>
      <c r="C612" s="17">
        <v>0.15088044623841201</v>
      </c>
      <c r="D612" s="17">
        <v>0.162945063843494</v>
      </c>
      <c r="E612" s="17">
        <v>0.14130997520312</v>
      </c>
      <c r="F612" s="17"/>
      <c r="G612" s="17">
        <v>0.138166957359382</v>
      </c>
      <c r="H612" s="17">
        <v>6.0903469864476298E-2</v>
      </c>
      <c r="I612" s="17">
        <v>0.15390006342340601</v>
      </c>
      <c r="J612" s="17">
        <v>0.16280707741282299</v>
      </c>
      <c r="K612" s="17">
        <v>0.192545996903664</v>
      </c>
      <c r="L612" s="17">
        <v>0.19319922825430999</v>
      </c>
      <c r="M612" s="17"/>
      <c r="N612" s="17">
        <v>0.117743522859711</v>
      </c>
      <c r="O612" s="17">
        <v>0.17321978182818501</v>
      </c>
      <c r="P612" s="17">
        <v>0.115458245580961</v>
      </c>
      <c r="Q612" s="17">
        <v>0.19446738533364699</v>
      </c>
      <c r="R612" s="17"/>
      <c r="S612" s="17">
        <v>0.18284022426166699</v>
      </c>
      <c r="T612" s="17">
        <v>0.184366567871212</v>
      </c>
      <c r="U612" s="17">
        <v>0.13551001639701399</v>
      </c>
      <c r="V612" s="17">
        <v>0.227082720651097</v>
      </c>
      <c r="W612" s="17">
        <v>0.13817824274500401</v>
      </c>
      <c r="X612" s="17">
        <v>0.123586035206159</v>
      </c>
      <c r="Y612" s="17">
        <v>0.13797493596463201</v>
      </c>
      <c r="Z612" s="17">
        <v>0.14184999171843901</v>
      </c>
      <c r="AA612" s="17">
        <v>0.15093741872526001</v>
      </c>
      <c r="AB612" s="17">
        <v>0.13045325423593099</v>
      </c>
      <c r="AC612" s="17">
        <v>4.7182806296981003E-2</v>
      </c>
      <c r="AD612" s="17">
        <v>6.4875826024019201E-2</v>
      </c>
      <c r="AE612" s="17"/>
      <c r="AF612" s="17">
        <v>0.100908995959129</v>
      </c>
      <c r="AG612" s="17">
        <v>0.16111399058586501</v>
      </c>
      <c r="AH612" s="17">
        <v>0.12767586956912</v>
      </c>
      <c r="AI612" s="17">
        <v>0.20364088431730301</v>
      </c>
      <c r="AJ612" s="17">
        <v>0.176687782244868</v>
      </c>
      <c r="AK612" s="17">
        <v>0.136073874911641</v>
      </c>
      <c r="AL612" s="17"/>
      <c r="AM612" s="17">
        <v>0.170486740050798</v>
      </c>
      <c r="AN612" s="17">
        <v>0.187278008637489</v>
      </c>
      <c r="AO612" s="17">
        <v>0.14544608949735799</v>
      </c>
      <c r="AP612" s="17">
        <v>6.30084934715225E-2</v>
      </c>
      <c r="AQ612" s="17">
        <v>0.12173416034625301</v>
      </c>
      <c r="AR612" s="17"/>
      <c r="AS612" s="17">
        <v>0.14186600291086601</v>
      </c>
      <c r="AT612" s="17">
        <v>0.18469914124940001</v>
      </c>
      <c r="AU612" s="17"/>
      <c r="AV612" s="17">
        <v>0.134022212962843</v>
      </c>
      <c r="AW612" s="17">
        <v>0.16662376307111501</v>
      </c>
      <c r="AX612" s="17"/>
      <c r="AY612" s="17">
        <v>0.19281400826397799</v>
      </c>
      <c r="AZ612" s="17">
        <v>0.12869045994713399</v>
      </c>
      <c r="BA612" s="17">
        <v>0.18371972526889699</v>
      </c>
      <c r="BB612" s="17"/>
      <c r="BC612" s="17">
        <v>0.12814962825398801</v>
      </c>
      <c r="BD612" s="17">
        <v>0.18305354720172101</v>
      </c>
      <c r="BE612" s="17">
        <v>0.16106170799153099</v>
      </c>
      <c r="BF612" s="17"/>
      <c r="BG612" s="17">
        <v>0.156831873921951</v>
      </c>
      <c r="BH612" s="17">
        <v>0.14830010221222201</v>
      </c>
      <c r="BI612" s="17"/>
      <c r="BJ612" s="17">
        <v>9.8763448242745494E-2</v>
      </c>
      <c r="BK612" s="17">
        <v>0.15720831393013801</v>
      </c>
      <c r="BL612" s="17"/>
      <c r="BM612" s="17">
        <v>0.15558206150501599</v>
      </c>
      <c r="BN612" s="17">
        <v>7.8095634208889195E-2</v>
      </c>
      <c r="BO612" s="17">
        <v>8.14274810354947E-2</v>
      </c>
      <c r="BP612" s="17">
        <v>0.101633811454996</v>
      </c>
      <c r="BQ612" s="17">
        <v>0.109111903793532</v>
      </c>
      <c r="BR612" s="17">
        <v>0.22500806059248099</v>
      </c>
      <c r="BS612" s="17">
        <v>0.188835145660944</v>
      </c>
      <c r="BT612" s="17"/>
      <c r="BU612" s="17">
        <v>0.28137006928000402</v>
      </c>
      <c r="BV612" s="17">
        <v>0.15687314505229799</v>
      </c>
      <c r="BW612" s="17"/>
      <c r="BX612" s="17">
        <v>0.19020364389083499</v>
      </c>
      <c r="BY612" s="17">
        <v>0.19268535304632001</v>
      </c>
      <c r="BZ612" s="17">
        <v>0.13094378109070801</v>
      </c>
      <c r="CA612" s="17">
        <v>0.147606031640342</v>
      </c>
    </row>
    <row r="613" spans="2:79" x14ac:dyDescent="0.3">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c r="BY613" s="17"/>
      <c r="BZ613" s="17"/>
      <c r="CA613" s="17"/>
    </row>
    <row r="614" spans="2:79" x14ac:dyDescent="0.3">
      <c r="B614" s="6" t="s">
        <v>346</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c r="BZ614" s="17"/>
      <c r="CA614" s="17"/>
    </row>
    <row r="615" spans="2:79" x14ac:dyDescent="0.3">
      <c r="B615" s="24" t="s">
        <v>342</v>
      </c>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c r="BI615" s="17"/>
      <c r="BJ615" s="17"/>
      <c r="BK615" s="17"/>
      <c r="BL615" s="17"/>
      <c r="BM615" s="17"/>
      <c r="BN615" s="17"/>
      <c r="BO615" s="17"/>
      <c r="BP615" s="17"/>
      <c r="BQ615" s="17"/>
      <c r="BR615" s="17"/>
      <c r="BS615" s="17"/>
      <c r="BT615" s="17"/>
      <c r="BU615" s="17"/>
      <c r="BV615" s="17"/>
      <c r="BW615" s="17"/>
      <c r="BX615" s="17"/>
      <c r="BY615" s="17"/>
      <c r="BZ615" s="17"/>
      <c r="CA615" s="17"/>
    </row>
    <row r="616" spans="2:79" x14ac:dyDescent="0.3">
      <c r="B616" t="s">
        <v>158</v>
      </c>
      <c r="C616" s="17">
        <v>0.125419843708095</v>
      </c>
      <c r="D616" s="17">
        <v>9.9946361699696895E-2</v>
      </c>
      <c r="E616" s="17">
        <v>0.149606479678006</v>
      </c>
      <c r="F616" s="17"/>
      <c r="G616" s="17">
        <v>7.8824010714191303E-2</v>
      </c>
      <c r="H616" s="17">
        <v>8.98708444021524E-2</v>
      </c>
      <c r="I616" s="17">
        <v>0.16556404585933901</v>
      </c>
      <c r="J616" s="17">
        <v>0.17566755776034201</v>
      </c>
      <c r="K616" s="17">
        <v>8.3241472576396497E-2</v>
      </c>
      <c r="L616" s="17">
        <v>0.14085553134802301</v>
      </c>
      <c r="M616" s="17"/>
      <c r="N616" s="17">
        <v>5.3447351473883797E-2</v>
      </c>
      <c r="O616" s="17">
        <v>0.113521897780897</v>
      </c>
      <c r="P616" s="17">
        <v>0.115729465320231</v>
      </c>
      <c r="Q616" s="17">
        <v>0.21076480083546001</v>
      </c>
      <c r="R616" s="17"/>
      <c r="S616" s="17">
        <v>5.5974973160306599E-2</v>
      </c>
      <c r="T616" s="17">
        <v>0.138646797298419</v>
      </c>
      <c r="U616" s="17">
        <v>0.107756369737317</v>
      </c>
      <c r="V616" s="17">
        <v>0.205288059268598</v>
      </c>
      <c r="W616" s="17">
        <v>0.17680535459921301</v>
      </c>
      <c r="X616" s="17">
        <v>0.13018927034139199</v>
      </c>
      <c r="Y616" s="17">
        <v>0.20808884421818599</v>
      </c>
      <c r="Z616" s="17">
        <v>4.6774048114686398E-2</v>
      </c>
      <c r="AA616" s="17">
        <v>0.149826731728744</v>
      </c>
      <c r="AB616" s="17">
        <v>2.3054492835212399E-2</v>
      </c>
      <c r="AC616" s="17">
        <v>0.164915208215903</v>
      </c>
      <c r="AD616" s="17">
        <v>0</v>
      </c>
      <c r="AE616" s="17"/>
      <c r="AF616" s="17">
        <v>6.2493168459978002E-2</v>
      </c>
      <c r="AG616" s="17">
        <v>0.13713649217565799</v>
      </c>
      <c r="AH616" s="17">
        <v>0.121375179049792</v>
      </c>
      <c r="AI616" s="17">
        <v>0.19081159831221001</v>
      </c>
      <c r="AJ616" s="17">
        <v>0.12489164510782901</v>
      </c>
      <c r="AK616" s="17">
        <v>0.141759370485606</v>
      </c>
      <c r="AL616" s="17"/>
      <c r="AM616" s="17">
        <v>0.18361838011919299</v>
      </c>
      <c r="AN616" s="17">
        <v>0.13234186144406401</v>
      </c>
      <c r="AO616" s="17">
        <v>9.0551863914561798E-2</v>
      </c>
      <c r="AP616" s="17">
        <v>1.76028426142655E-2</v>
      </c>
      <c r="AQ616" s="17">
        <v>0</v>
      </c>
      <c r="AR616" s="17"/>
      <c r="AS616" s="17">
        <v>9.1559671406043597E-2</v>
      </c>
      <c r="AT616" s="17">
        <v>0.146005809446701</v>
      </c>
      <c r="AU616" s="17"/>
      <c r="AV616" s="17">
        <v>0.112877540994793</v>
      </c>
      <c r="AW616" s="17">
        <v>0.14882295208670099</v>
      </c>
      <c r="AX616" s="17"/>
      <c r="AY616" s="17">
        <v>0.16247225345029101</v>
      </c>
      <c r="AZ616" s="17">
        <v>0.112229633843192</v>
      </c>
      <c r="BA616" s="17">
        <v>8.7773825000244499E-2</v>
      </c>
      <c r="BB616" s="17"/>
      <c r="BC616" s="17">
        <v>0.13446119128026199</v>
      </c>
      <c r="BD616" s="17">
        <v>0.133611369497174</v>
      </c>
      <c r="BE616" s="17">
        <v>9.5525106571177798E-2</v>
      </c>
      <c r="BF616" s="17"/>
      <c r="BG616" s="17">
        <v>0.15149982265790601</v>
      </c>
      <c r="BH616" s="17">
        <v>0.11040311026225801</v>
      </c>
      <c r="BI616" s="17"/>
      <c r="BJ616" s="17">
        <v>2.78594631592551E-2</v>
      </c>
      <c r="BK616" s="17">
        <v>0.145812382066448</v>
      </c>
      <c r="BL616" s="17"/>
      <c r="BM616" s="17">
        <v>9.66031027617483E-2</v>
      </c>
      <c r="BN616" s="17">
        <v>0.12922518834958299</v>
      </c>
      <c r="BO616" s="17">
        <v>6.3105517384977494E-2</v>
      </c>
      <c r="BP616" s="17">
        <v>0.28936015699856399</v>
      </c>
      <c r="BQ616" s="17">
        <v>7.6116535838488694E-2</v>
      </c>
      <c r="BR616" s="17">
        <v>0.14138204457620299</v>
      </c>
      <c r="BS616" s="17">
        <v>0.20174659371506801</v>
      </c>
      <c r="BT616" s="17"/>
      <c r="BU616" s="17">
        <v>4.4842571164294E-2</v>
      </c>
      <c r="BV616" s="17">
        <v>0.125274777762653</v>
      </c>
      <c r="BW616" s="17"/>
      <c r="BX616" s="17">
        <v>0.121204128644171</v>
      </c>
      <c r="BY616" s="17">
        <v>0.10323389720091899</v>
      </c>
      <c r="BZ616" s="17">
        <v>7.6653287037740395E-2</v>
      </c>
      <c r="CA616" s="17">
        <v>0.11582488746842801</v>
      </c>
    </row>
    <row r="617" spans="2:79" x14ac:dyDescent="0.3">
      <c r="B617" t="s">
        <v>337</v>
      </c>
      <c r="C617" s="17">
        <v>0.16493367640124301</v>
      </c>
      <c r="D617" s="17">
        <v>0.157349938053438</v>
      </c>
      <c r="E617" s="17">
        <v>0.17213430639948801</v>
      </c>
      <c r="F617" s="17"/>
      <c r="G617" s="17">
        <v>0.20624348575333201</v>
      </c>
      <c r="H617" s="17">
        <v>0.27110770371134202</v>
      </c>
      <c r="I617" s="17">
        <v>0.18591583365948999</v>
      </c>
      <c r="J617" s="17">
        <v>0.17315725897609799</v>
      </c>
      <c r="K617" s="17">
        <v>8.0481905598582107E-2</v>
      </c>
      <c r="L617" s="17">
        <v>7.4868358626578493E-2</v>
      </c>
      <c r="M617" s="17"/>
      <c r="N617" s="17">
        <v>0.22798239615622801</v>
      </c>
      <c r="O617" s="17">
        <v>0.155281530383656</v>
      </c>
      <c r="P617" s="17">
        <v>0.160832140113467</v>
      </c>
      <c r="Q617" s="17">
        <v>0.118364782371568</v>
      </c>
      <c r="R617" s="17"/>
      <c r="S617" s="17">
        <v>0.25059002343777897</v>
      </c>
      <c r="T617" s="17">
        <v>0.181890099634333</v>
      </c>
      <c r="U617" s="17">
        <v>0.136221381779142</v>
      </c>
      <c r="V617" s="17">
        <v>0.219723981793564</v>
      </c>
      <c r="W617" s="17">
        <v>0.16844554290486</v>
      </c>
      <c r="X617" s="17">
        <v>0.10423667911158201</v>
      </c>
      <c r="Y617" s="17">
        <v>7.8260101764856094E-2</v>
      </c>
      <c r="Z617" s="17">
        <v>0.22557879668626801</v>
      </c>
      <c r="AA617" s="17">
        <v>0.15067121182151499</v>
      </c>
      <c r="AB617" s="17">
        <v>0.18493933040500701</v>
      </c>
      <c r="AC617" s="17">
        <v>6.4261269988779096E-2</v>
      </c>
      <c r="AD617" s="17">
        <v>0.17746916610253899</v>
      </c>
      <c r="AE617" s="17"/>
      <c r="AF617" s="17">
        <v>0.29703704867896502</v>
      </c>
      <c r="AG617" s="17">
        <v>0.151113531248842</v>
      </c>
      <c r="AH617" s="17">
        <v>0.172834441501452</v>
      </c>
      <c r="AI617" s="17">
        <v>6.1594145727522899E-2</v>
      </c>
      <c r="AJ617" s="17">
        <v>4.1835630438653203E-2</v>
      </c>
      <c r="AK617" s="17">
        <v>0.16159981093648099</v>
      </c>
      <c r="AL617" s="17"/>
      <c r="AM617" s="17">
        <v>0.15892385460921701</v>
      </c>
      <c r="AN617" s="17">
        <v>0.102934371012655</v>
      </c>
      <c r="AO617" s="17">
        <v>0.204478196156999</v>
      </c>
      <c r="AP617" s="17">
        <v>0.249936064079541</v>
      </c>
      <c r="AQ617" s="17">
        <v>0.53754650753126898</v>
      </c>
      <c r="AR617" s="17"/>
      <c r="AS617" s="17">
        <v>0.18457875019202599</v>
      </c>
      <c r="AT617" s="17">
        <v>0.16143055493495401</v>
      </c>
      <c r="AU617" s="17"/>
      <c r="AV617" s="17">
        <v>0.17384577093016901</v>
      </c>
      <c r="AW617" s="17">
        <v>0.17287973736611201</v>
      </c>
      <c r="AX617" s="17"/>
      <c r="AY617" s="17">
        <v>0.185464071542532</v>
      </c>
      <c r="AZ617" s="17">
        <v>0.15918329302341</v>
      </c>
      <c r="BA617" s="17">
        <v>0.10711853452603499</v>
      </c>
      <c r="BB617" s="17"/>
      <c r="BC617" s="17">
        <v>0.154307679878258</v>
      </c>
      <c r="BD617" s="17">
        <v>0.11619516954874901</v>
      </c>
      <c r="BE617" s="17">
        <v>0.22185573962699601</v>
      </c>
      <c r="BF617" s="17"/>
      <c r="BG617" s="17">
        <v>0.141696642955665</v>
      </c>
      <c r="BH617" s="17">
        <v>0.17857831825591999</v>
      </c>
      <c r="BI617" s="17"/>
      <c r="BJ617" s="17">
        <v>0.29912180405183197</v>
      </c>
      <c r="BK617" s="17">
        <v>0.13298645966766201</v>
      </c>
      <c r="BL617" s="17"/>
      <c r="BM617" s="17">
        <v>0.21132059194684699</v>
      </c>
      <c r="BN617" s="17">
        <v>0.112488328158186</v>
      </c>
      <c r="BO617" s="17">
        <v>0.202460878740709</v>
      </c>
      <c r="BP617" s="17">
        <v>0.138092672679026</v>
      </c>
      <c r="BQ617" s="17">
        <v>0.186570475419816</v>
      </c>
      <c r="BR617" s="17">
        <v>8.6669254033734905E-2</v>
      </c>
      <c r="BS617" s="17">
        <v>0.19062634951684199</v>
      </c>
      <c r="BT617" s="17"/>
      <c r="BU617" s="17">
        <v>0.289809464845799</v>
      </c>
      <c r="BV617" s="17">
        <v>0.27057301005915702</v>
      </c>
      <c r="BW617" s="17"/>
      <c r="BX617" s="17">
        <v>0.105734837143689</v>
      </c>
      <c r="BY617" s="17">
        <v>0.182627092322903</v>
      </c>
      <c r="BZ617" s="17">
        <v>0.25579621906436301</v>
      </c>
      <c r="CA617" s="17">
        <v>0.17350760615753499</v>
      </c>
    </row>
    <row r="618" spans="2:79" x14ac:dyDescent="0.3">
      <c r="B618" t="s">
        <v>338</v>
      </c>
      <c r="C618" s="17">
        <v>0.33414315201061501</v>
      </c>
      <c r="D618" s="17">
        <v>0.31782894425283797</v>
      </c>
      <c r="E618" s="17">
        <v>0.34963321355951299</v>
      </c>
      <c r="F618" s="17"/>
      <c r="G618" s="17">
        <v>0.47456249322528898</v>
      </c>
      <c r="H618" s="17">
        <v>0.36743364049233701</v>
      </c>
      <c r="I618" s="17">
        <v>0.28529608204856599</v>
      </c>
      <c r="J618" s="17">
        <v>0.24662410745674901</v>
      </c>
      <c r="K618" s="17">
        <v>0.38636979412341899</v>
      </c>
      <c r="L618" s="17">
        <v>0.28271370177052502</v>
      </c>
      <c r="M618" s="17"/>
      <c r="N618" s="17">
        <v>0.41604652657250701</v>
      </c>
      <c r="O618" s="17">
        <v>0.314025006292938</v>
      </c>
      <c r="P618" s="17">
        <v>0.36270448647052</v>
      </c>
      <c r="Q618" s="17">
        <v>0.25490445147010898</v>
      </c>
      <c r="R618" s="17"/>
      <c r="S618" s="17">
        <v>0.32531930261967601</v>
      </c>
      <c r="T618" s="17">
        <v>0.22370219712961101</v>
      </c>
      <c r="U618" s="17">
        <v>0.40970024667861099</v>
      </c>
      <c r="V618" s="17">
        <v>0.28970437947146499</v>
      </c>
      <c r="W618" s="17">
        <v>0.24594027981347699</v>
      </c>
      <c r="X618" s="17">
        <v>0.42325306597170598</v>
      </c>
      <c r="Y618" s="17">
        <v>0.41012731988896201</v>
      </c>
      <c r="Z618" s="17">
        <v>0.192661607433114</v>
      </c>
      <c r="AA618" s="17">
        <v>0.32500914355410798</v>
      </c>
      <c r="AB618" s="17">
        <v>0.38500822033258397</v>
      </c>
      <c r="AC618" s="17">
        <v>0.39732838342328702</v>
      </c>
      <c r="AD618" s="17">
        <v>0.49010298606979802</v>
      </c>
      <c r="AE618" s="17"/>
      <c r="AF618" s="17">
        <v>0.36926141159667503</v>
      </c>
      <c r="AG618" s="17">
        <v>0.33175373379495299</v>
      </c>
      <c r="AH618" s="17">
        <v>0.33748667466309301</v>
      </c>
      <c r="AI618" s="17">
        <v>0.33654756826696097</v>
      </c>
      <c r="AJ618" s="17">
        <v>0.34688789456521701</v>
      </c>
      <c r="AK618" s="17">
        <v>0.19224887863472001</v>
      </c>
      <c r="AL618" s="17"/>
      <c r="AM618" s="17">
        <v>0.27151027880175699</v>
      </c>
      <c r="AN618" s="17">
        <v>0.370558114077706</v>
      </c>
      <c r="AO618" s="17">
        <v>0.36473936305231403</v>
      </c>
      <c r="AP618" s="17">
        <v>0.43803305332904102</v>
      </c>
      <c r="AQ618" s="17">
        <v>0.149273383585907</v>
      </c>
      <c r="AR618" s="17"/>
      <c r="AS618" s="17">
        <v>0.358607665136219</v>
      </c>
      <c r="AT618" s="17">
        <v>0.27587684645809801</v>
      </c>
      <c r="AU618" s="17"/>
      <c r="AV618" s="17">
        <v>0.35189535843429498</v>
      </c>
      <c r="AW618" s="17">
        <v>0.29758686578874899</v>
      </c>
      <c r="AX618" s="17"/>
      <c r="AY618" s="17">
        <v>0.360454585915152</v>
      </c>
      <c r="AZ618" s="17">
        <v>0.32642511508539102</v>
      </c>
      <c r="BA618" s="17">
        <v>0.29486766079834398</v>
      </c>
      <c r="BB618" s="17"/>
      <c r="BC618" s="17">
        <v>0.39158968891012902</v>
      </c>
      <c r="BD618" s="17">
        <v>0.26596814497572302</v>
      </c>
      <c r="BE618" s="17">
        <v>0.25111838506749501</v>
      </c>
      <c r="BF618" s="17"/>
      <c r="BG618" s="17">
        <v>0.3171561159213</v>
      </c>
      <c r="BH618" s="17">
        <v>0.34311836474164398</v>
      </c>
      <c r="BI618" s="17"/>
      <c r="BJ618" s="17">
        <v>0.35853261641252698</v>
      </c>
      <c r="BK618" s="17">
        <v>0.32409764397274199</v>
      </c>
      <c r="BL618" s="17"/>
      <c r="BM618" s="17">
        <v>0.34237210718597</v>
      </c>
      <c r="BN618" s="17">
        <v>0.38015661337575002</v>
      </c>
      <c r="BO618" s="17">
        <v>0.27982572626480401</v>
      </c>
      <c r="BP618" s="17">
        <v>0.20991953616714401</v>
      </c>
      <c r="BQ618" s="17">
        <v>0.45447519712229201</v>
      </c>
      <c r="BR618" s="17">
        <v>0.28659962492000601</v>
      </c>
      <c r="BS618" s="17">
        <v>0.38005597624335202</v>
      </c>
      <c r="BT618" s="17"/>
      <c r="BU618" s="17">
        <v>0.38118625641807302</v>
      </c>
      <c r="BV618" s="17">
        <v>0.37381096443277001</v>
      </c>
      <c r="BW618" s="17"/>
      <c r="BX618" s="17">
        <v>0.32966778602375102</v>
      </c>
      <c r="BY618" s="17">
        <v>0.30452921548907702</v>
      </c>
      <c r="BZ618" s="17">
        <v>0.383120140429214</v>
      </c>
      <c r="CA618" s="17">
        <v>0.34146550492644701</v>
      </c>
    </row>
    <row r="619" spans="2:79" x14ac:dyDescent="0.3">
      <c r="B619" t="s">
        <v>339</v>
      </c>
      <c r="C619" s="17">
        <v>0.214250715283517</v>
      </c>
      <c r="D619" s="17">
        <v>0.23468184099443701</v>
      </c>
      <c r="E619" s="17">
        <v>0.194851710472844</v>
      </c>
      <c r="F619" s="17"/>
      <c r="G619" s="17">
        <v>0.17958406606987801</v>
      </c>
      <c r="H619" s="17">
        <v>0.18136303459145101</v>
      </c>
      <c r="I619" s="17">
        <v>0.26496723719174098</v>
      </c>
      <c r="J619" s="17">
        <v>0.23578134462563599</v>
      </c>
      <c r="K619" s="17">
        <v>0.25606641297311999</v>
      </c>
      <c r="L619" s="17">
        <v>0.16932738567060401</v>
      </c>
      <c r="M619" s="17"/>
      <c r="N619" s="17">
        <v>0.18030968110218701</v>
      </c>
      <c r="O619" s="17">
        <v>0.26461917692515202</v>
      </c>
      <c r="P619" s="17">
        <v>0.143512227718503</v>
      </c>
      <c r="Q619" s="17">
        <v>0.26417287067371198</v>
      </c>
      <c r="R619" s="17"/>
      <c r="S619" s="17">
        <v>0.23787260068503299</v>
      </c>
      <c r="T619" s="17">
        <v>0.255222482859989</v>
      </c>
      <c r="U619" s="17">
        <v>0.19914722379998001</v>
      </c>
      <c r="V619" s="17">
        <v>0.184812949190967</v>
      </c>
      <c r="W619" s="17">
        <v>0.12180755868173899</v>
      </c>
      <c r="X619" s="17">
        <v>0.192197486403238</v>
      </c>
      <c r="Y619" s="17">
        <v>0.17872209558548999</v>
      </c>
      <c r="Z619" s="17">
        <v>0.25504567790343302</v>
      </c>
      <c r="AA619" s="17">
        <v>0.245227132374533</v>
      </c>
      <c r="AB619" s="17">
        <v>0.19342592020754301</v>
      </c>
      <c r="AC619" s="17">
        <v>0.24084326024754099</v>
      </c>
      <c r="AD619" s="17">
        <v>0.33242784782766199</v>
      </c>
      <c r="AE619" s="17"/>
      <c r="AF619" s="17">
        <v>0.14701199767494999</v>
      </c>
      <c r="AG619" s="17">
        <v>0.271255533669917</v>
      </c>
      <c r="AH619" s="17">
        <v>0.19948810222739599</v>
      </c>
      <c r="AI619" s="17">
        <v>0.19588421663394201</v>
      </c>
      <c r="AJ619" s="17">
        <v>0.19448758340654501</v>
      </c>
      <c r="AK619" s="17">
        <v>0.31381979486744499</v>
      </c>
      <c r="AL619" s="17"/>
      <c r="AM619" s="17">
        <v>0.19271411311560499</v>
      </c>
      <c r="AN619" s="17">
        <v>0.23207254702857799</v>
      </c>
      <c r="AO619" s="17">
        <v>0.233005731703185</v>
      </c>
      <c r="AP619" s="17">
        <v>0.20911270927772699</v>
      </c>
      <c r="AQ619" s="17">
        <v>0.213358838311827</v>
      </c>
      <c r="AR619" s="17"/>
      <c r="AS619" s="17">
        <v>0.20666242114360101</v>
      </c>
      <c r="AT619" s="17">
        <v>0.157371873623841</v>
      </c>
      <c r="AU619" s="17"/>
      <c r="AV619" s="17">
        <v>0.17782363233766399</v>
      </c>
      <c r="AW619" s="17">
        <v>0.29983987949615598</v>
      </c>
      <c r="AX619" s="17"/>
      <c r="AY619" s="17">
        <v>0.136538726135642</v>
      </c>
      <c r="AZ619" s="17">
        <v>0.24280410261104199</v>
      </c>
      <c r="BA619" s="17">
        <v>0.297345799259916</v>
      </c>
      <c r="BB619" s="17"/>
      <c r="BC619" s="17">
        <v>0.18225974600403499</v>
      </c>
      <c r="BD619" s="17">
        <v>0.248662696285364</v>
      </c>
      <c r="BE619" s="17">
        <v>0.27419268773419803</v>
      </c>
      <c r="BF619" s="17"/>
      <c r="BG619" s="17">
        <v>0.23242888270609299</v>
      </c>
      <c r="BH619" s="17">
        <v>0.20101208734565601</v>
      </c>
      <c r="BI619" s="17"/>
      <c r="BJ619" s="17">
        <v>0.21019632381588699</v>
      </c>
      <c r="BK619" s="17">
        <v>0.21684645305828401</v>
      </c>
      <c r="BL619" s="17"/>
      <c r="BM619" s="17">
        <v>0.24591657579554099</v>
      </c>
      <c r="BN619" s="17">
        <v>0.18010193164268901</v>
      </c>
      <c r="BO619" s="17">
        <v>0.26412466229589499</v>
      </c>
      <c r="BP619" s="17">
        <v>0.17578186808719601</v>
      </c>
      <c r="BQ619" s="17">
        <v>0.21116320158687801</v>
      </c>
      <c r="BR619" s="17">
        <v>0.18123087919908401</v>
      </c>
      <c r="BS619" s="17">
        <v>0.18186036505799</v>
      </c>
      <c r="BT619" s="17"/>
      <c r="BU619" s="17">
        <v>0.237965428692302</v>
      </c>
      <c r="BV619" s="17">
        <v>7.5190669787987302E-2</v>
      </c>
      <c r="BW619" s="17"/>
      <c r="BX619" s="17">
        <v>0.311124133662325</v>
      </c>
      <c r="BY619" s="17">
        <v>0.16785461820026101</v>
      </c>
      <c r="BZ619" s="17">
        <v>0.20569963663315299</v>
      </c>
      <c r="CA619" s="17">
        <v>0.208711456007587</v>
      </c>
    </row>
    <row r="620" spans="2:79" x14ac:dyDescent="0.3">
      <c r="B620" t="s">
        <v>340</v>
      </c>
      <c r="C620" s="17">
        <v>0.16125261259652901</v>
      </c>
      <c r="D620" s="17">
        <v>0.19019291499959001</v>
      </c>
      <c r="E620" s="17">
        <v>0.133774289890149</v>
      </c>
      <c r="F620" s="17"/>
      <c r="G620" s="17">
        <v>6.0785944237310201E-2</v>
      </c>
      <c r="H620" s="17">
        <v>9.0224776802718204E-2</v>
      </c>
      <c r="I620" s="17">
        <v>9.8256801240863903E-2</v>
      </c>
      <c r="J620" s="17">
        <v>0.168769731181176</v>
      </c>
      <c r="K620" s="17">
        <v>0.19384041472848201</v>
      </c>
      <c r="L620" s="17">
        <v>0.33223502258427001</v>
      </c>
      <c r="M620" s="17"/>
      <c r="N620" s="17">
        <v>0.12221404469519399</v>
      </c>
      <c r="O620" s="17">
        <v>0.15255238861735701</v>
      </c>
      <c r="P620" s="17">
        <v>0.21722168037727799</v>
      </c>
      <c r="Q620" s="17">
        <v>0.151793094649151</v>
      </c>
      <c r="R620" s="17"/>
      <c r="S620" s="17">
        <v>0.13024310009720499</v>
      </c>
      <c r="T620" s="17">
        <v>0.20053842307764799</v>
      </c>
      <c r="U620" s="17">
        <v>0.14717477800494999</v>
      </c>
      <c r="V620" s="17">
        <v>0.10047063027540599</v>
      </c>
      <c r="W620" s="17">
        <v>0.28700126400071102</v>
      </c>
      <c r="X620" s="17">
        <v>0.15012349817208101</v>
      </c>
      <c r="Y620" s="17">
        <v>0.124801638542506</v>
      </c>
      <c r="Z620" s="17">
        <v>0.27993986986249803</v>
      </c>
      <c r="AA620" s="17">
        <v>0.12926578052110099</v>
      </c>
      <c r="AB620" s="17">
        <v>0.21357203621965401</v>
      </c>
      <c r="AC620" s="17">
        <v>0.13265187812449</v>
      </c>
      <c r="AD620" s="17">
        <v>0</v>
      </c>
      <c r="AE620" s="17"/>
      <c r="AF620" s="17">
        <v>0.124196373589432</v>
      </c>
      <c r="AG620" s="17">
        <v>0.10874070911063</v>
      </c>
      <c r="AH620" s="17">
        <v>0.168815602558267</v>
      </c>
      <c r="AI620" s="17">
        <v>0.21516247105936501</v>
      </c>
      <c r="AJ620" s="17">
        <v>0.29189724648175602</v>
      </c>
      <c r="AK620" s="17">
        <v>0.19057214507574799</v>
      </c>
      <c r="AL620" s="17"/>
      <c r="AM620" s="17">
        <v>0.19323337335422699</v>
      </c>
      <c r="AN620" s="17">
        <v>0.16209310643699701</v>
      </c>
      <c r="AO620" s="17">
        <v>0.107224845172939</v>
      </c>
      <c r="AP620" s="17">
        <v>8.5315330699425304E-2</v>
      </c>
      <c r="AQ620" s="17">
        <v>9.98212705709981E-2</v>
      </c>
      <c r="AR620" s="17"/>
      <c r="AS620" s="17">
        <v>0.15859149212211099</v>
      </c>
      <c r="AT620" s="17">
        <v>0.25931491553640601</v>
      </c>
      <c r="AU620" s="17"/>
      <c r="AV620" s="17">
        <v>0.183557697303079</v>
      </c>
      <c r="AW620" s="17">
        <v>8.0870565262281993E-2</v>
      </c>
      <c r="AX620" s="17"/>
      <c r="AY620" s="17">
        <v>0.15507036295638299</v>
      </c>
      <c r="AZ620" s="17">
        <v>0.15935785543696401</v>
      </c>
      <c r="BA620" s="17">
        <v>0.21289418041545999</v>
      </c>
      <c r="BB620" s="17"/>
      <c r="BC620" s="17">
        <v>0.137381693927316</v>
      </c>
      <c r="BD620" s="17">
        <v>0.23556261969299</v>
      </c>
      <c r="BE620" s="17">
        <v>0.15730808100013299</v>
      </c>
      <c r="BF620" s="17"/>
      <c r="BG620" s="17">
        <v>0.15721853575903699</v>
      </c>
      <c r="BH620" s="17">
        <v>0.166888119394523</v>
      </c>
      <c r="BI620" s="17"/>
      <c r="BJ620" s="17">
        <v>0.104289792560498</v>
      </c>
      <c r="BK620" s="17">
        <v>0.18025706123486501</v>
      </c>
      <c r="BL620" s="17"/>
      <c r="BM620" s="17">
        <v>0.103787622309893</v>
      </c>
      <c r="BN620" s="17">
        <v>0.19802793847379299</v>
      </c>
      <c r="BO620" s="17">
        <v>0.19048321531361401</v>
      </c>
      <c r="BP620" s="17">
        <v>0.18684576606806999</v>
      </c>
      <c r="BQ620" s="17">
        <v>7.1674590032525604E-2</v>
      </c>
      <c r="BR620" s="17">
        <v>0.304118197270971</v>
      </c>
      <c r="BS620" s="17">
        <v>4.5710715466748097E-2</v>
      </c>
      <c r="BT620" s="17"/>
      <c r="BU620" s="17">
        <v>4.61962788795321E-2</v>
      </c>
      <c r="BV620" s="17">
        <v>0.15515057795743301</v>
      </c>
      <c r="BW620" s="17"/>
      <c r="BX620" s="17">
        <v>0.13226911452606199</v>
      </c>
      <c r="BY620" s="17">
        <v>0.24175517678684</v>
      </c>
      <c r="BZ620" s="17">
        <v>7.8730716835530096E-2</v>
      </c>
      <c r="CA620" s="17">
        <v>0.16049054544000299</v>
      </c>
    </row>
    <row r="621" spans="2:79" x14ac:dyDescent="0.3">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U621" s="17"/>
      <c r="BV621" s="17"/>
      <c r="BW621" s="17"/>
      <c r="BX621" s="17"/>
      <c r="BY621" s="17"/>
      <c r="BZ621" s="17"/>
      <c r="CA621" s="17"/>
    </row>
    <row r="622" spans="2:79" x14ac:dyDescent="0.3">
      <c r="B622" s="6" t="s">
        <v>354</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c r="BO622" s="17"/>
      <c r="BP622" s="17"/>
      <c r="BQ622" s="17"/>
      <c r="BR622" s="17"/>
      <c r="BS622" s="17"/>
      <c r="BT622" s="17"/>
      <c r="BU622" s="17"/>
      <c r="BV622" s="17"/>
      <c r="BW622" s="17"/>
      <c r="BX622" s="17"/>
      <c r="BY622" s="17"/>
      <c r="BZ622" s="17"/>
      <c r="CA622" s="17"/>
    </row>
    <row r="623" spans="2:79" x14ac:dyDescent="0.3">
      <c r="B623" s="24" t="s">
        <v>98</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c r="BP623" s="17"/>
      <c r="BQ623" s="17"/>
      <c r="BR623" s="17"/>
      <c r="BS623" s="17"/>
      <c r="BT623" s="17"/>
      <c r="BU623" s="17"/>
      <c r="BV623" s="17"/>
      <c r="BW623" s="17"/>
      <c r="BX623" s="17"/>
      <c r="BY623" s="17"/>
      <c r="BZ623" s="17"/>
      <c r="CA623" s="17"/>
    </row>
    <row r="624" spans="2:79" x14ac:dyDescent="0.3">
      <c r="B624" t="s">
        <v>292</v>
      </c>
      <c r="C624" s="17">
        <v>0.360333868675493</v>
      </c>
      <c r="D624" s="17">
        <v>0.36075942540561601</v>
      </c>
      <c r="E624" s="17">
        <v>0.35766626590447698</v>
      </c>
      <c r="F624" s="17"/>
      <c r="G624" s="17">
        <v>0.37508409770097101</v>
      </c>
      <c r="H624" s="17">
        <v>0.46105969815911602</v>
      </c>
      <c r="I624" s="17">
        <v>0.38141049942712202</v>
      </c>
      <c r="J624" s="17">
        <v>0.33515428219394999</v>
      </c>
      <c r="K624" s="17">
        <v>0.27986867804116899</v>
      </c>
      <c r="L624" s="17">
        <v>0.32614435540039299</v>
      </c>
      <c r="M624" s="17"/>
      <c r="N624" s="17">
        <v>0.42842175943098199</v>
      </c>
      <c r="O624" s="17">
        <v>0.33624821246987802</v>
      </c>
      <c r="P624" s="17">
        <v>0.37295723970776101</v>
      </c>
      <c r="Q624" s="17">
        <v>0.29682581754536003</v>
      </c>
      <c r="R624" s="17"/>
      <c r="S624" s="17">
        <v>0.43990881422154798</v>
      </c>
      <c r="T624" s="17">
        <v>0.37428628693125299</v>
      </c>
      <c r="U624" s="17">
        <v>0.33966341062942201</v>
      </c>
      <c r="V624" s="17">
        <v>0.30490517623804397</v>
      </c>
      <c r="W624" s="17">
        <v>0.28643415803405597</v>
      </c>
      <c r="X624" s="17">
        <v>0.318191123894425</v>
      </c>
      <c r="Y624" s="17">
        <v>0.32796830452192999</v>
      </c>
      <c r="Z624" s="17">
        <v>0.36889081626668302</v>
      </c>
      <c r="AA624" s="17">
        <v>0.38756797239235302</v>
      </c>
      <c r="AB624" s="17">
        <v>0.36047915895451998</v>
      </c>
      <c r="AC624" s="17">
        <v>0.36934331567879702</v>
      </c>
      <c r="AD624" s="17">
        <v>0.40997166666461898</v>
      </c>
      <c r="AE624" s="17"/>
      <c r="AF624" s="17">
        <v>0.44941436023288001</v>
      </c>
      <c r="AG624" s="17">
        <v>0.32362861671948101</v>
      </c>
      <c r="AH624" s="17">
        <v>0.35179134176982102</v>
      </c>
      <c r="AI624" s="17">
        <v>0.30971537292462897</v>
      </c>
      <c r="AJ624" s="17">
        <v>0.34432467915139903</v>
      </c>
      <c r="AK624" s="17">
        <v>0.36252280650558899</v>
      </c>
      <c r="AL624" s="17"/>
      <c r="AM624" s="17">
        <v>0.28530684328156097</v>
      </c>
      <c r="AN624" s="17">
        <v>0.33264976904168903</v>
      </c>
      <c r="AO624" s="17">
        <v>0.42759565468858202</v>
      </c>
      <c r="AP624" s="17">
        <v>0.45374863015712402</v>
      </c>
      <c r="AQ624" s="17">
        <v>0.57341474547639104</v>
      </c>
      <c r="AR624" s="17"/>
      <c r="AS624" s="17">
        <v>0.381780881199966</v>
      </c>
      <c r="AT624" s="17">
        <v>0.36473153349757897</v>
      </c>
      <c r="AU624" s="17"/>
      <c r="AV624" s="17">
        <v>0.38472932930470199</v>
      </c>
      <c r="AW624" s="17">
        <v>0.356082312180869</v>
      </c>
      <c r="AX624" s="17"/>
      <c r="AY624" s="17">
        <v>0.37224041219647502</v>
      </c>
      <c r="AZ624" s="17">
        <v>0.36245653165346903</v>
      </c>
      <c r="BA624" s="17">
        <v>0.29885484186303901</v>
      </c>
      <c r="BB624" s="17"/>
      <c r="BC624" s="17">
        <v>0.362902291939871</v>
      </c>
      <c r="BD624" s="17">
        <v>0.337529680987259</v>
      </c>
      <c r="BE624" s="17">
        <v>0.38110190540982603</v>
      </c>
      <c r="BF624" s="17"/>
      <c r="BG624" s="17">
        <v>0.36426930917420702</v>
      </c>
      <c r="BH624" s="17">
        <v>0.36324153658118902</v>
      </c>
      <c r="BI624" s="17"/>
      <c r="BJ624" s="17">
        <v>0.43808034098616999</v>
      </c>
      <c r="BK624" s="17">
        <v>0.33948447649167202</v>
      </c>
      <c r="BL624" s="17"/>
      <c r="BM624" s="17">
        <v>0.39033751135000799</v>
      </c>
      <c r="BN624" s="17">
        <v>0.37244066493678801</v>
      </c>
      <c r="BO624" s="17">
        <v>0.35233241080440503</v>
      </c>
      <c r="BP624" s="17">
        <v>0.35777435404047397</v>
      </c>
      <c r="BQ624" s="17">
        <v>0.34728849233253101</v>
      </c>
      <c r="BR624" s="17">
        <v>0.31559037242826399</v>
      </c>
      <c r="BS624" s="17">
        <v>0.293911972473545</v>
      </c>
      <c r="BT624" s="17"/>
      <c r="BU624" s="17">
        <v>0.41012160104704598</v>
      </c>
      <c r="BV624" s="17">
        <v>0.41297065292166302</v>
      </c>
      <c r="BW624" s="17"/>
      <c r="BX624" s="17">
        <v>0.34745280036065301</v>
      </c>
      <c r="BY624" s="17">
        <v>0.356689035694358</v>
      </c>
      <c r="BZ624" s="17">
        <v>0.42850465689411998</v>
      </c>
      <c r="CA624" s="17">
        <v>0.343448479695243</v>
      </c>
    </row>
    <row r="625" spans="2:79" x14ac:dyDescent="0.3">
      <c r="B625" t="s">
        <v>293</v>
      </c>
      <c r="C625" s="17">
        <v>0.48670304031032702</v>
      </c>
      <c r="D625" s="17">
        <v>0.47249320223393299</v>
      </c>
      <c r="E625" s="17">
        <v>0.50296014301209702</v>
      </c>
      <c r="F625" s="17"/>
      <c r="G625" s="17">
        <v>0.404396865030905</v>
      </c>
      <c r="H625" s="17">
        <v>0.39366277362217</v>
      </c>
      <c r="I625" s="17">
        <v>0.48047575658709801</v>
      </c>
      <c r="J625" s="17">
        <v>0.50092310662925799</v>
      </c>
      <c r="K625" s="17">
        <v>0.56185617975028401</v>
      </c>
      <c r="L625" s="17">
        <v>0.55989090705345901</v>
      </c>
      <c r="M625" s="17"/>
      <c r="N625" s="17">
        <v>0.48726052079911603</v>
      </c>
      <c r="O625" s="17">
        <v>0.52512071825530504</v>
      </c>
      <c r="P625" s="17">
        <v>0.46808334646493199</v>
      </c>
      <c r="Q625" s="17">
        <v>0.46719046014558102</v>
      </c>
      <c r="R625" s="17"/>
      <c r="S625" s="17">
        <v>0.39212895351680399</v>
      </c>
      <c r="T625" s="17">
        <v>0.50131651557719603</v>
      </c>
      <c r="U625" s="17">
        <v>0.47542390170601301</v>
      </c>
      <c r="V625" s="17">
        <v>0.52462903124152505</v>
      </c>
      <c r="W625" s="17">
        <v>0.50365404267785296</v>
      </c>
      <c r="X625" s="17">
        <v>0.50839528676187795</v>
      </c>
      <c r="Y625" s="17">
        <v>0.50371400613289596</v>
      </c>
      <c r="Z625" s="17">
        <v>0.53467961125276797</v>
      </c>
      <c r="AA625" s="17">
        <v>0.48120626777423903</v>
      </c>
      <c r="AB625" s="17">
        <v>0.486273191936612</v>
      </c>
      <c r="AC625" s="17">
        <v>0.52211036330639105</v>
      </c>
      <c r="AD625" s="17">
        <v>0.52894653070262798</v>
      </c>
      <c r="AE625" s="17"/>
      <c r="AF625" s="17">
        <v>0.39940114736189197</v>
      </c>
      <c r="AG625" s="17">
        <v>0.52751732180180599</v>
      </c>
      <c r="AH625" s="17">
        <v>0.47789979171827601</v>
      </c>
      <c r="AI625" s="17">
        <v>0.52335820475240002</v>
      </c>
      <c r="AJ625" s="17">
        <v>0.53234333738865303</v>
      </c>
      <c r="AK625" s="17">
        <v>0.48612860257439899</v>
      </c>
      <c r="AL625" s="17"/>
      <c r="AM625" s="17">
        <v>0.51176650905597598</v>
      </c>
      <c r="AN625" s="17">
        <v>0.496192249287423</v>
      </c>
      <c r="AO625" s="17">
        <v>0.45823884965900302</v>
      </c>
      <c r="AP625" s="17">
        <v>0.44420721328378199</v>
      </c>
      <c r="AQ625" s="17">
        <v>0.26165158999724403</v>
      </c>
      <c r="AR625" s="17"/>
      <c r="AS625" s="17">
        <v>0.49635827493760498</v>
      </c>
      <c r="AT625" s="17">
        <v>0.46570384274888799</v>
      </c>
      <c r="AU625" s="17"/>
      <c r="AV625" s="17">
        <v>0.49098793034974297</v>
      </c>
      <c r="AW625" s="17">
        <v>0.46827320122907001</v>
      </c>
      <c r="AX625" s="17"/>
      <c r="AY625" s="17">
        <v>0.45780531773507899</v>
      </c>
      <c r="AZ625" s="17">
        <v>0.49321127521758601</v>
      </c>
      <c r="BA625" s="17">
        <v>0.53057037329892898</v>
      </c>
      <c r="BB625" s="17"/>
      <c r="BC625" s="17">
        <v>0.49058266105098502</v>
      </c>
      <c r="BD625" s="17">
        <v>0.50402044627809295</v>
      </c>
      <c r="BE625" s="17">
        <v>0.46495023412585001</v>
      </c>
      <c r="BF625" s="17"/>
      <c r="BG625" s="17">
        <v>0.464699117840007</v>
      </c>
      <c r="BH625" s="17">
        <v>0.50020671335901601</v>
      </c>
      <c r="BI625" s="17"/>
      <c r="BJ625" s="17">
        <v>0.44858564364152698</v>
      </c>
      <c r="BK625" s="17">
        <v>0.50323687792876504</v>
      </c>
      <c r="BL625" s="17"/>
      <c r="BM625" s="17">
        <v>0.471120700721187</v>
      </c>
      <c r="BN625" s="17">
        <v>0.46537598013132397</v>
      </c>
      <c r="BO625" s="17">
        <v>0.40419744872514701</v>
      </c>
      <c r="BP625" s="17">
        <v>0.42197601473299701</v>
      </c>
      <c r="BQ625" s="17">
        <v>0.46785930018795402</v>
      </c>
      <c r="BR625" s="17">
        <v>0.56490578558269799</v>
      </c>
      <c r="BS625" s="17">
        <v>0.50960908452033404</v>
      </c>
      <c r="BT625" s="17"/>
      <c r="BU625" s="17">
        <v>0.49925794426153602</v>
      </c>
      <c r="BV625" s="17">
        <v>0.46980782617176498</v>
      </c>
      <c r="BW625" s="17"/>
      <c r="BX625" s="17">
        <v>0.47945313120289901</v>
      </c>
      <c r="BY625" s="17">
        <v>0.48965740199170199</v>
      </c>
      <c r="BZ625" s="17">
        <v>0.46202241481154699</v>
      </c>
      <c r="CA625" s="17">
        <v>0.52027334044670503</v>
      </c>
    </row>
    <row r="626" spans="2:79" x14ac:dyDescent="0.3">
      <c r="B626" t="s">
        <v>294</v>
      </c>
      <c r="C626" s="17">
        <v>0.105306360359115</v>
      </c>
      <c r="D626" s="17">
        <v>0.112014114064781</v>
      </c>
      <c r="E626" s="17">
        <v>9.83846203073349E-2</v>
      </c>
      <c r="F626" s="17"/>
      <c r="G626" s="17">
        <v>0.130704991209906</v>
      </c>
      <c r="H626" s="17">
        <v>9.7948928112907604E-2</v>
      </c>
      <c r="I626" s="17">
        <v>8.80159670639757E-2</v>
      </c>
      <c r="J626" s="17">
        <v>0.116277976145939</v>
      </c>
      <c r="K626" s="17">
        <v>0.109026216208415</v>
      </c>
      <c r="L626" s="17">
        <v>9.7067130352897296E-2</v>
      </c>
      <c r="M626" s="17"/>
      <c r="N626" s="17">
        <v>6.5099134688253193E-2</v>
      </c>
      <c r="O626" s="17">
        <v>9.0821629212727198E-2</v>
      </c>
      <c r="P626" s="17">
        <v>0.11483026843875301</v>
      </c>
      <c r="Q626" s="17">
        <v>0.15332757593657301</v>
      </c>
      <c r="R626" s="17"/>
      <c r="S626" s="17">
        <v>0.10392053414242899</v>
      </c>
      <c r="T626" s="17">
        <v>8.6136498317701801E-2</v>
      </c>
      <c r="U626" s="17">
        <v>0.12669323818466099</v>
      </c>
      <c r="V626" s="17">
        <v>0.119322571250669</v>
      </c>
      <c r="W626" s="17">
        <v>0.162242119803371</v>
      </c>
      <c r="X626" s="17">
        <v>0.110908768164107</v>
      </c>
      <c r="Y626" s="17">
        <v>0.110278012567728</v>
      </c>
      <c r="Z626" s="17">
        <v>5.1840220542008097E-2</v>
      </c>
      <c r="AA626" s="17">
        <v>0.122649782298167</v>
      </c>
      <c r="AB626" s="17">
        <v>0.111892598523073</v>
      </c>
      <c r="AC626" s="17">
        <v>4.5245195095208801E-2</v>
      </c>
      <c r="AD626" s="17">
        <v>2.01097532066958E-2</v>
      </c>
      <c r="AE626" s="17"/>
      <c r="AF626" s="17">
        <v>0.107990671294351</v>
      </c>
      <c r="AG626" s="17">
        <v>9.7572326081371993E-2</v>
      </c>
      <c r="AH626" s="17">
        <v>0.12441887353358499</v>
      </c>
      <c r="AI626" s="17">
        <v>0.106606032836128</v>
      </c>
      <c r="AJ626" s="17">
        <v>9.6912849238280002E-2</v>
      </c>
      <c r="AK626" s="17">
        <v>9.73648266821555E-2</v>
      </c>
      <c r="AL626" s="17"/>
      <c r="AM626" s="17">
        <v>0.14818403721757401</v>
      </c>
      <c r="AN626" s="17">
        <v>0.121271800441121</v>
      </c>
      <c r="AO626" s="17">
        <v>7.0515356852728903E-2</v>
      </c>
      <c r="AP626" s="17">
        <v>7.5786048923941599E-2</v>
      </c>
      <c r="AQ626" s="17">
        <v>0.108002634631994</v>
      </c>
      <c r="AR626" s="17"/>
      <c r="AS626" s="17">
        <v>8.8518745879601596E-2</v>
      </c>
      <c r="AT626" s="17">
        <v>0.11653179816447901</v>
      </c>
      <c r="AU626" s="17"/>
      <c r="AV626" s="17">
        <v>8.5288832573963705E-2</v>
      </c>
      <c r="AW626" s="17">
        <v>0.124999391783221</v>
      </c>
      <c r="AX626" s="17"/>
      <c r="AY626" s="17">
        <v>0.111158694015145</v>
      </c>
      <c r="AZ626" s="17">
        <v>0.102919352960934</v>
      </c>
      <c r="BA626" s="17">
        <v>0.109255164309374</v>
      </c>
      <c r="BB626" s="17"/>
      <c r="BC626" s="17">
        <v>9.7304455364896805E-2</v>
      </c>
      <c r="BD626" s="17">
        <v>0.106337839396628</v>
      </c>
      <c r="BE626" s="17">
        <v>0.11561935987151201</v>
      </c>
      <c r="BF626" s="17"/>
      <c r="BG626" s="17">
        <v>0.11368857505294599</v>
      </c>
      <c r="BH626" s="17">
        <v>0.10004727530341601</v>
      </c>
      <c r="BI626" s="17"/>
      <c r="BJ626" s="17">
        <v>7.3039403615258305E-2</v>
      </c>
      <c r="BK626" s="17">
        <v>0.111209594835639</v>
      </c>
      <c r="BL626" s="17"/>
      <c r="BM626" s="17">
        <v>0.102257758170092</v>
      </c>
      <c r="BN626" s="17">
        <v>0.101837078503954</v>
      </c>
      <c r="BO626" s="17">
        <v>0.14570086988560199</v>
      </c>
      <c r="BP626" s="17">
        <v>0.138890576766522</v>
      </c>
      <c r="BQ626" s="17">
        <v>0.10009885971753101</v>
      </c>
      <c r="BR626" s="17">
        <v>9.6790752331631494E-2</v>
      </c>
      <c r="BS626" s="17">
        <v>0.110975690983494</v>
      </c>
      <c r="BT626" s="17"/>
      <c r="BU626" s="17">
        <v>6.9567074210418897E-2</v>
      </c>
      <c r="BV626" s="17">
        <v>7.1188974725848106E-2</v>
      </c>
      <c r="BW626" s="17"/>
      <c r="BX626" s="17">
        <v>9.0731318221507304E-2</v>
      </c>
      <c r="BY626" s="17">
        <v>0.11394149418937501</v>
      </c>
      <c r="BZ626" s="17">
        <v>8.6437354086209298E-2</v>
      </c>
      <c r="CA626" s="17">
        <v>0.107893844883659</v>
      </c>
    </row>
    <row r="627" spans="2:79" x14ac:dyDescent="0.3">
      <c r="B627" t="s">
        <v>295</v>
      </c>
      <c r="C627" s="17">
        <v>1.5472994090305701E-2</v>
      </c>
      <c r="D627" s="17">
        <v>2.15006373608767E-2</v>
      </c>
      <c r="E627" s="17">
        <v>9.6698248254111809E-3</v>
      </c>
      <c r="F627" s="17"/>
      <c r="G627" s="17">
        <v>3.3627046969312603E-2</v>
      </c>
      <c r="H627" s="17">
        <v>1.6896796002157401E-2</v>
      </c>
      <c r="I627" s="17">
        <v>2.4473765828454199E-2</v>
      </c>
      <c r="J627" s="17">
        <v>8.8025719962385902E-3</v>
      </c>
      <c r="K627" s="17">
        <v>1.0207440324921499E-2</v>
      </c>
      <c r="L627" s="17">
        <v>3.8924095582945498E-3</v>
      </c>
      <c r="M627" s="17"/>
      <c r="N627" s="17">
        <v>9.0447191850429997E-3</v>
      </c>
      <c r="O627" s="17">
        <v>1.8207227988310402E-2</v>
      </c>
      <c r="P627" s="17">
        <v>1.55018105312785E-2</v>
      </c>
      <c r="Q627" s="17">
        <v>1.99814996625488E-2</v>
      </c>
      <c r="R627" s="17"/>
      <c r="S627" s="17">
        <v>6.9060467341292703E-3</v>
      </c>
      <c r="T627" s="17">
        <v>2.08441176360326E-2</v>
      </c>
      <c r="U627" s="17">
        <v>1.2112414603421899E-2</v>
      </c>
      <c r="V627" s="17">
        <v>1.51017880548403E-2</v>
      </c>
      <c r="W627" s="17">
        <v>7.3210832333807097E-3</v>
      </c>
      <c r="X627" s="17">
        <v>1.66977669298746E-2</v>
      </c>
      <c r="Y627" s="17">
        <v>2.3376065626073399E-2</v>
      </c>
      <c r="Z627" s="17">
        <v>3.25862110071014E-2</v>
      </c>
      <c r="AA627" s="17">
        <v>0</v>
      </c>
      <c r="AB627" s="17">
        <v>2.9764338632965501E-2</v>
      </c>
      <c r="AC627" s="17">
        <v>3.1918996445603698E-2</v>
      </c>
      <c r="AD627" s="17">
        <v>0</v>
      </c>
      <c r="AE627" s="17"/>
      <c r="AF627" s="17">
        <v>1.39503004815194E-2</v>
      </c>
      <c r="AG627" s="17">
        <v>1.8076711689721199E-2</v>
      </c>
      <c r="AH627" s="17">
        <v>1.8601115899934101E-2</v>
      </c>
      <c r="AI627" s="17">
        <v>1.7727114716456601E-2</v>
      </c>
      <c r="AJ627" s="17">
        <v>8.0309731521444796E-3</v>
      </c>
      <c r="AK627" s="17">
        <v>8.5016252222261703E-3</v>
      </c>
      <c r="AL627" s="17"/>
      <c r="AM627" s="17">
        <v>1.2863288698678499E-2</v>
      </c>
      <c r="AN627" s="17">
        <v>1.6932392853457299E-2</v>
      </c>
      <c r="AO627" s="17">
        <v>2.0039389617970201E-2</v>
      </c>
      <c r="AP627" s="17">
        <v>1.5724677969983E-2</v>
      </c>
      <c r="AQ627" s="17">
        <v>1.49787493751714E-2</v>
      </c>
      <c r="AR627" s="17"/>
      <c r="AS627" s="17">
        <v>1.3378473898096601E-2</v>
      </c>
      <c r="AT627" s="17">
        <v>1.58326883502104E-2</v>
      </c>
      <c r="AU627" s="17"/>
      <c r="AV627" s="17">
        <v>1.3592820622727E-2</v>
      </c>
      <c r="AW627" s="17">
        <v>1.0047820870000499E-2</v>
      </c>
      <c r="AX627" s="17"/>
      <c r="AY627" s="17">
        <v>1.44454533124785E-2</v>
      </c>
      <c r="AZ627" s="17">
        <v>1.5198394868573301E-2</v>
      </c>
      <c r="BA627" s="17">
        <v>2.16060799037801E-2</v>
      </c>
      <c r="BB627" s="17"/>
      <c r="BC627" s="17">
        <v>1.2128011412898701E-2</v>
      </c>
      <c r="BD627" s="17">
        <v>2.6792475420793001E-2</v>
      </c>
      <c r="BE627" s="17">
        <v>1.3261207749879799E-2</v>
      </c>
      <c r="BF627" s="17"/>
      <c r="BG627" s="17">
        <v>1.1207639770744701E-2</v>
      </c>
      <c r="BH627" s="17">
        <v>1.5534938983186201E-2</v>
      </c>
      <c r="BI627" s="17"/>
      <c r="BJ627" s="17">
        <v>2.1720515137239101E-2</v>
      </c>
      <c r="BK627" s="17">
        <v>1.27696760192357E-2</v>
      </c>
      <c r="BL627" s="17"/>
      <c r="BM627" s="17">
        <v>1.26712640427738E-2</v>
      </c>
      <c r="BN627" s="17">
        <v>2.30494446061623E-2</v>
      </c>
      <c r="BO627" s="17">
        <v>4.9081340257423299E-2</v>
      </c>
      <c r="BP627" s="17">
        <v>3.2459759674284702E-2</v>
      </c>
      <c r="BQ627" s="17">
        <v>2.8019302106316101E-2</v>
      </c>
      <c r="BR627" s="17">
        <v>6.4744328230517401E-3</v>
      </c>
      <c r="BS627" s="17">
        <v>0</v>
      </c>
      <c r="BT627" s="17"/>
      <c r="BU627" s="17">
        <v>2.1053380480998401E-2</v>
      </c>
      <c r="BV627" s="17">
        <v>3.4407589793245E-2</v>
      </c>
      <c r="BW627" s="17"/>
      <c r="BX627" s="17">
        <v>2.83763900202047E-2</v>
      </c>
      <c r="BY627" s="17">
        <v>2.2487631080378101E-2</v>
      </c>
      <c r="BZ627" s="17">
        <v>9.4877382099130703E-3</v>
      </c>
      <c r="CA627" s="17">
        <v>9.3999627997148599E-3</v>
      </c>
    </row>
    <row r="628" spans="2:79" x14ac:dyDescent="0.3">
      <c r="B628" t="s">
        <v>296</v>
      </c>
      <c r="C628" s="17">
        <v>8.3737159524774705E-3</v>
      </c>
      <c r="D628" s="17">
        <v>8.7398445340387699E-3</v>
      </c>
      <c r="E628" s="17">
        <v>8.0578310537216397E-3</v>
      </c>
      <c r="F628" s="17"/>
      <c r="G628" s="17">
        <v>1.40909819027449E-2</v>
      </c>
      <c r="H628" s="17">
        <v>1.23398203572594E-2</v>
      </c>
      <c r="I628" s="17">
        <v>8.5847270067877096E-3</v>
      </c>
      <c r="J628" s="17">
        <v>5.2911951928038903E-3</v>
      </c>
      <c r="K628" s="17">
        <v>7.5474432673221497E-3</v>
      </c>
      <c r="L628" s="17">
        <v>4.23875887152869E-3</v>
      </c>
      <c r="M628" s="17"/>
      <c r="N628" s="17">
        <v>2.6117411747327299E-3</v>
      </c>
      <c r="O628" s="17">
        <v>9.3804235673839997E-3</v>
      </c>
      <c r="P628" s="17">
        <v>4.0612582971089198E-3</v>
      </c>
      <c r="Q628" s="17">
        <v>1.75793754456827E-2</v>
      </c>
      <c r="R628" s="17"/>
      <c r="S628" s="17">
        <v>1.7709674864608602E-2</v>
      </c>
      <c r="T628" s="17">
        <v>6.82413480338139E-3</v>
      </c>
      <c r="U628" s="17">
        <v>1.0966050743367E-2</v>
      </c>
      <c r="V628" s="17">
        <v>9.9565036916767005E-3</v>
      </c>
      <c r="W628" s="17">
        <v>0</v>
      </c>
      <c r="X628" s="17">
        <v>1.11076730092968E-2</v>
      </c>
      <c r="Y628" s="17">
        <v>6.2358551096757496E-3</v>
      </c>
      <c r="Z628" s="17">
        <v>0</v>
      </c>
      <c r="AA628" s="17">
        <v>4.6760962468310697E-3</v>
      </c>
      <c r="AB628" s="17">
        <v>0</v>
      </c>
      <c r="AC628" s="17">
        <v>0</v>
      </c>
      <c r="AD628" s="17">
        <v>4.0972049426056999E-2</v>
      </c>
      <c r="AE628" s="17"/>
      <c r="AF628" s="17">
        <v>1.2004352548138499E-2</v>
      </c>
      <c r="AG628" s="17">
        <v>9.2273068533237097E-3</v>
      </c>
      <c r="AH628" s="17">
        <v>3.2168031536449798E-3</v>
      </c>
      <c r="AI628" s="17">
        <v>5.3411642615407004E-3</v>
      </c>
      <c r="AJ628" s="17">
        <v>0</v>
      </c>
      <c r="AK628" s="17">
        <v>2.7835829070561698E-2</v>
      </c>
      <c r="AL628" s="17"/>
      <c r="AM628" s="17">
        <v>4.7840188596282498E-3</v>
      </c>
      <c r="AN628" s="17">
        <v>7.1541157891110803E-3</v>
      </c>
      <c r="AO628" s="17">
        <v>8.3516014450249493E-3</v>
      </c>
      <c r="AP628" s="17">
        <v>0</v>
      </c>
      <c r="AQ628" s="17">
        <v>2.24400026845172E-2</v>
      </c>
      <c r="AR628" s="17"/>
      <c r="AS628" s="17">
        <v>6.6749122897454003E-3</v>
      </c>
      <c r="AT628" s="17">
        <v>1.18673857859217E-2</v>
      </c>
      <c r="AU628" s="17"/>
      <c r="AV628" s="17">
        <v>7.5688538214054302E-3</v>
      </c>
      <c r="AW628" s="17">
        <v>1.03910603246732E-2</v>
      </c>
      <c r="AX628" s="17"/>
      <c r="AY628" s="17">
        <v>7.1909876612826001E-3</v>
      </c>
      <c r="AZ628" s="17">
        <v>6.5280704723888801E-3</v>
      </c>
      <c r="BA628" s="17">
        <v>2.4627523060178E-2</v>
      </c>
      <c r="BB628" s="17"/>
      <c r="BC628" s="17">
        <v>6.6239644493864798E-3</v>
      </c>
      <c r="BD628" s="17">
        <v>1.01587563504104E-2</v>
      </c>
      <c r="BE628" s="17">
        <v>1.1472167934053101E-2</v>
      </c>
      <c r="BF628" s="17"/>
      <c r="BG628" s="17">
        <v>8.0043395804732104E-3</v>
      </c>
      <c r="BH628" s="17">
        <v>8.0078327221431694E-3</v>
      </c>
      <c r="BI628" s="17"/>
      <c r="BJ628" s="17">
        <v>4.7575864579128902E-3</v>
      </c>
      <c r="BK628" s="17">
        <v>9.0100079998910107E-3</v>
      </c>
      <c r="BL628" s="17"/>
      <c r="BM628" s="17">
        <v>8.4049829759727003E-3</v>
      </c>
      <c r="BN628" s="17">
        <v>7.1019230283277104E-3</v>
      </c>
      <c r="BO628" s="17">
        <v>9.2153438923367696E-3</v>
      </c>
      <c r="BP628" s="17">
        <v>0</v>
      </c>
      <c r="BQ628" s="17">
        <v>1.8024896978426099E-2</v>
      </c>
      <c r="BR628" s="17">
        <v>4.23772878900717E-3</v>
      </c>
      <c r="BS628" s="17">
        <v>2.2324473125757301E-2</v>
      </c>
      <c r="BT628" s="17"/>
      <c r="BU628" s="17">
        <v>0</v>
      </c>
      <c r="BV628" s="17">
        <v>6.2768763513852497E-3</v>
      </c>
      <c r="BW628" s="17"/>
      <c r="BX628" s="17">
        <v>2.29311429367276E-2</v>
      </c>
      <c r="BY628" s="17">
        <v>9.5008058476472607E-3</v>
      </c>
      <c r="BZ628" s="17">
        <v>4.7832889842441802E-3</v>
      </c>
      <c r="CA628" s="17">
        <v>7.9329983412369399E-3</v>
      </c>
    </row>
    <row r="629" spans="2:79" x14ac:dyDescent="0.3">
      <c r="B629" t="s">
        <v>101</v>
      </c>
      <c r="C629" s="17">
        <v>2.3810020612281099E-2</v>
      </c>
      <c r="D629" s="17">
        <v>2.4492776400754201E-2</v>
      </c>
      <c r="E629" s="17">
        <v>2.3261314896957801E-2</v>
      </c>
      <c r="F629" s="17"/>
      <c r="G629" s="17">
        <v>4.2096017186159199E-2</v>
      </c>
      <c r="H629" s="17">
        <v>1.8091983746389199E-2</v>
      </c>
      <c r="I629" s="17">
        <v>1.7039284086562301E-2</v>
      </c>
      <c r="J629" s="17">
        <v>3.3550867841811799E-2</v>
      </c>
      <c r="K629" s="17">
        <v>3.1494042407889299E-2</v>
      </c>
      <c r="L629" s="17">
        <v>8.7664387634281294E-3</v>
      </c>
      <c r="M629" s="17"/>
      <c r="N629" s="17">
        <v>7.5621247218728401E-3</v>
      </c>
      <c r="O629" s="17">
        <v>2.0221788506395999E-2</v>
      </c>
      <c r="P629" s="17">
        <v>2.4566076560166399E-2</v>
      </c>
      <c r="Q629" s="17">
        <v>4.5095271264254499E-2</v>
      </c>
      <c r="R629" s="17"/>
      <c r="S629" s="17">
        <v>3.9425976520479897E-2</v>
      </c>
      <c r="T629" s="17">
        <v>1.05924467344355E-2</v>
      </c>
      <c r="U629" s="17">
        <v>3.5140984133115102E-2</v>
      </c>
      <c r="V629" s="17">
        <v>2.6084929523245402E-2</v>
      </c>
      <c r="W629" s="17">
        <v>4.0348596251338902E-2</v>
      </c>
      <c r="X629" s="17">
        <v>3.4699381240418298E-2</v>
      </c>
      <c r="Y629" s="17">
        <v>2.84277560416967E-2</v>
      </c>
      <c r="Z629" s="17">
        <v>1.20031409314394E-2</v>
      </c>
      <c r="AA629" s="17">
        <v>3.8998812884104101E-3</v>
      </c>
      <c r="AB629" s="17">
        <v>1.1590711952829E-2</v>
      </c>
      <c r="AC629" s="17">
        <v>3.1382129473999598E-2</v>
      </c>
      <c r="AD629" s="17">
        <v>0</v>
      </c>
      <c r="AE629" s="17"/>
      <c r="AF629" s="17">
        <v>1.7239168081219301E-2</v>
      </c>
      <c r="AG629" s="17">
        <v>2.3977716854295901E-2</v>
      </c>
      <c r="AH629" s="17">
        <v>2.40720739247378E-2</v>
      </c>
      <c r="AI629" s="17">
        <v>3.7252110508845901E-2</v>
      </c>
      <c r="AJ629" s="17">
        <v>1.8388161069523599E-2</v>
      </c>
      <c r="AK629" s="17">
        <v>1.76463099450682E-2</v>
      </c>
      <c r="AL629" s="17"/>
      <c r="AM629" s="17">
        <v>3.7095302886581902E-2</v>
      </c>
      <c r="AN629" s="17">
        <v>2.5799672587197699E-2</v>
      </c>
      <c r="AO629" s="17">
        <v>1.52591477366912E-2</v>
      </c>
      <c r="AP629" s="17">
        <v>1.05334296651692E-2</v>
      </c>
      <c r="AQ629" s="17">
        <v>1.9512277834682699E-2</v>
      </c>
      <c r="AR629" s="17"/>
      <c r="AS629" s="17">
        <v>1.32887117949857E-2</v>
      </c>
      <c r="AT629" s="17">
        <v>2.53327514529216E-2</v>
      </c>
      <c r="AU629" s="17"/>
      <c r="AV629" s="17">
        <v>1.7832233327459E-2</v>
      </c>
      <c r="AW629" s="17">
        <v>3.02062136121658E-2</v>
      </c>
      <c r="AX629" s="17"/>
      <c r="AY629" s="17">
        <v>3.7159135079540301E-2</v>
      </c>
      <c r="AZ629" s="17">
        <v>1.9686374827049199E-2</v>
      </c>
      <c r="BA629" s="17">
        <v>1.5086017564699499E-2</v>
      </c>
      <c r="BB629" s="17"/>
      <c r="BC629" s="17">
        <v>3.0458615781962201E-2</v>
      </c>
      <c r="BD629" s="17">
        <v>1.5160801566816101E-2</v>
      </c>
      <c r="BE629" s="17">
        <v>1.3595124908879401E-2</v>
      </c>
      <c r="BF629" s="17"/>
      <c r="BG629" s="17">
        <v>3.81310185816221E-2</v>
      </c>
      <c r="BH629" s="17">
        <v>1.2961703051049E-2</v>
      </c>
      <c r="BI629" s="17"/>
      <c r="BJ629" s="17">
        <v>1.3816510161892399E-2</v>
      </c>
      <c r="BK629" s="17">
        <v>2.4289366724797298E-2</v>
      </c>
      <c r="BL629" s="17"/>
      <c r="BM629" s="17">
        <v>1.5207782739967399E-2</v>
      </c>
      <c r="BN629" s="17">
        <v>3.0194908793443401E-2</v>
      </c>
      <c r="BO629" s="17">
        <v>3.9472586435085902E-2</v>
      </c>
      <c r="BP629" s="17">
        <v>4.8899294785721602E-2</v>
      </c>
      <c r="BQ629" s="17">
        <v>3.8709148677242303E-2</v>
      </c>
      <c r="BR629" s="17">
        <v>1.2000928045348001E-2</v>
      </c>
      <c r="BS629" s="17">
        <v>6.3178778896869903E-2</v>
      </c>
      <c r="BT629" s="17"/>
      <c r="BU629" s="17">
        <v>0</v>
      </c>
      <c r="BV629" s="17">
        <v>5.3480800360926296E-3</v>
      </c>
      <c r="BW629" s="17"/>
      <c r="BX629" s="17">
        <v>3.1055217258008801E-2</v>
      </c>
      <c r="BY629" s="17">
        <v>7.7236311965398702E-3</v>
      </c>
      <c r="BZ629" s="17">
        <v>8.7645470139672797E-3</v>
      </c>
      <c r="CA629" s="17">
        <v>1.10513738334405E-2</v>
      </c>
    </row>
    <row r="630" spans="2:79" x14ac:dyDescent="0.3">
      <c r="B630" t="s">
        <v>297</v>
      </c>
      <c r="C630" s="17">
        <v>0.84703690898582096</v>
      </c>
      <c r="D630" s="17">
        <v>0.83325262763954899</v>
      </c>
      <c r="E630" s="17">
        <v>0.86062640891657405</v>
      </c>
      <c r="F630" s="17"/>
      <c r="G630" s="17">
        <v>0.77948096273187695</v>
      </c>
      <c r="H630" s="17">
        <v>0.85472247178128602</v>
      </c>
      <c r="I630" s="17">
        <v>0.86188625601421998</v>
      </c>
      <c r="J630" s="17">
        <v>0.83607738882320703</v>
      </c>
      <c r="K630" s="17">
        <v>0.84172485779145301</v>
      </c>
      <c r="L630" s="17">
        <v>0.886035262453851</v>
      </c>
      <c r="M630" s="17"/>
      <c r="N630" s="17">
        <v>0.91568228023009801</v>
      </c>
      <c r="O630" s="17">
        <v>0.86136893072518195</v>
      </c>
      <c r="P630" s="17">
        <v>0.84104058617269295</v>
      </c>
      <c r="Q630" s="17">
        <v>0.76401627769094105</v>
      </c>
      <c r="R630" s="17"/>
      <c r="S630" s="17">
        <v>0.83203776773835303</v>
      </c>
      <c r="T630" s="17">
        <v>0.87560280250844902</v>
      </c>
      <c r="U630" s="17">
        <v>0.81508731233543497</v>
      </c>
      <c r="V630" s="17">
        <v>0.82953420747956896</v>
      </c>
      <c r="W630" s="17">
        <v>0.79008820071190899</v>
      </c>
      <c r="X630" s="17">
        <v>0.82658641065630301</v>
      </c>
      <c r="Y630" s="17">
        <v>0.83168231065482601</v>
      </c>
      <c r="Z630" s="17">
        <v>0.90357042751945105</v>
      </c>
      <c r="AA630" s="17">
        <v>0.86877424016659199</v>
      </c>
      <c r="AB630" s="17">
        <v>0.84675235089113199</v>
      </c>
      <c r="AC630" s="17">
        <v>0.89145367898518801</v>
      </c>
      <c r="AD630" s="17">
        <v>0.93891819736724702</v>
      </c>
      <c r="AE630" s="17"/>
      <c r="AF630" s="17">
        <v>0.84881550759477198</v>
      </c>
      <c r="AG630" s="17">
        <v>0.85114593852128695</v>
      </c>
      <c r="AH630" s="17">
        <v>0.82969113348809798</v>
      </c>
      <c r="AI630" s="17">
        <v>0.83307357767702905</v>
      </c>
      <c r="AJ630" s="17">
        <v>0.876668016540052</v>
      </c>
      <c r="AK630" s="17">
        <v>0.84865140907998804</v>
      </c>
      <c r="AL630" s="17"/>
      <c r="AM630" s="17">
        <v>0.79707335233753696</v>
      </c>
      <c r="AN630" s="17">
        <v>0.82884201832911297</v>
      </c>
      <c r="AO630" s="17">
        <v>0.88583450434758504</v>
      </c>
      <c r="AP630" s="17">
        <v>0.89795584344090595</v>
      </c>
      <c r="AQ630" s="17">
        <v>0.83506633547363496</v>
      </c>
      <c r="AR630" s="17"/>
      <c r="AS630" s="17">
        <v>0.87813915613757099</v>
      </c>
      <c r="AT630" s="17">
        <v>0.83043537624646802</v>
      </c>
      <c r="AU630" s="17"/>
      <c r="AV630" s="17">
        <v>0.87571725965444502</v>
      </c>
      <c r="AW630" s="17">
        <v>0.82435551340993896</v>
      </c>
      <c r="AX630" s="17"/>
      <c r="AY630" s="17">
        <v>0.83004572993155401</v>
      </c>
      <c r="AZ630" s="17">
        <v>0.85566780687105504</v>
      </c>
      <c r="BA630" s="17">
        <v>0.82942521516196799</v>
      </c>
      <c r="BB630" s="17"/>
      <c r="BC630" s="17">
        <v>0.85348495299085603</v>
      </c>
      <c r="BD630" s="17">
        <v>0.84155012726535205</v>
      </c>
      <c r="BE630" s="17">
        <v>0.84605213953567604</v>
      </c>
      <c r="BF630" s="17"/>
      <c r="BG630" s="17">
        <v>0.82896842701421403</v>
      </c>
      <c r="BH630" s="17">
        <v>0.86344824994020497</v>
      </c>
      <c r="BI630" s="17"/>
      <c r="BJ630" s="17">
        <v>0.88666598462769697</v>
      </c>
      <c r="BK630" s="17">
        <v>0.84272135442043705</v>
      </c>
      <c r="BL630" s="17"/>
      <c r="BM630" s="17">
        <v>0.861458212071194</v>
      </c>
      <c r="BN630" s="17">
        <v>0.83781664506811204</v>
      </c>
      <c r="BO630" s="17">
        <v>0.75652985952955198</v>
      </c>
      <c r="BP630" s="17">
        <v>0.77975036877347204</v>
      </c>
      <c r="BQ630" s="17">
        <v>0.81514779252048397</v>
      </c>
      <c r="BR630" s="17">
        <v>0.88049615801096204</v>
      </c>
      <c r="BS630" s="17">
        <v>0.80352105699387899</v>
      </c>
      <c r="BT630" s="17"/>
      <c r="BU630" s="17">
        <v>0.909379545308583</v>
      </c>
      <c r="BV630" s="17">
        <v>0.88277847909342899</v>
      </c>
      <c r="BW630" s="17"/>
      <c r="BX630" s="17">
        <v>0.82690593156355197</v>
      </c>
      <c r="BY630" s="17">
        <v>0.84634643768605999</v>
      </c>
      <c r="BZ630" s="17">
        <v>0.89052707170566603</v>
      </c>
      <c r="CA630" s="17">
        <v>0.86372182014194898</v>
      </c>
    </row>
    <row r="631" spans="2:79" x14ac:dyDescent="0.3">
      <c r="B631" t="s">
        <v>298</v>
      </c>
      <c r="C631" s="17">
        <v>2.38467100427831E-2</v>
      </c>
      <c r="D631" s="17">
        <v>3.0240481894915398E-2</v>
      </c>
      <c r="E631" s="17">
        <v>1.77276558791328E-2</v>
      </c>
      <c r="F631" s="17"/>
      <c r="G631" s="17">
        <v>4.7718028872057498E-2</v>
      </c>
      <c r="H631" s="17">
        <v>2.9236616359416798E-2</v>
      </c>
      <c r="I631" s="17">
        <v>3.3058492835242002E-2</v>
      </c>
      <c r="J631" s="17">
        <v>1.4093767189042501E-2</v>
      </c>
      <c r="K631" s="17">
        <v>1.7754883592243701E-2</v>
      </c>
      <c r="L631" s="17">
        <v>8.1311684298232406E-3</v>
      </c>
      <c r="M631" s="17"/>
      <c r="N631" s="17">
        <v>1.1656460359775699E-2</v>
      </c>
      <c r="O631" s="17">
        <v>2.7587651555694401E-2</v>
      </c>
      <c r="P631" s="17">
        <v>1.95630688283874E-2</v>
      </c>
      <c r="Q631" s="17">
        <v>3.7560875108231501E-2</v>
      </c>
      <c r="R631" s="17"/>
      <c r="S631" s="17">
        <v>2.46157215987379E-2</v>
      </c>
      <c r="T631" s="17">
        <v>2.7668252439413999E-2</v>
      </c>
      <c r="U631" s="17">
        <v>2.3078465346788899E-2</v>
      </c>
      <c r="V631" s="17">
        <v>2.5058291746517001E-2</v>
      </c>
      <c r="W631" s="17">
        <v>7.3210832333807097E-3</v>
      </c>
      <c r="X631" s="17">
        <v>2.7805439939171402E-2</v>
      </c>
      <c r="Y631" s="17">
        <v>2.9611920735749201E-2</v>
      </c>
      <c r="Z631" s="17">
        <v>3.25862110071014E-2</v>
      </c>
      <c r="AA631" s="17">
        <v>4.6760962468310697E-3</v>
      </c>
      <c r="AB631" s="17">
        <v>2.9764338632965501E-2</v>
      </c>
      <c r="AC631" s="17">
        <v>3.1918996445603698E-2</v>
      </c>
      <c r="AD631" s="17">
        <v>4.0972049426056999E-2</v>
      </c>
      <c r="AE631" s="17"/>
      <c r="AF631" s="17">
        <v>2.5954653029657899E-2</v>
      </c>
      <c r="AG631" s="17">
        <v>2.73040185430449E-2</v>
      </c>
      <c r="AH631" s="17">
        <v>2.1817919053579101E-2</v>
      </c>
      <c r="AI631" s="17">
        <v>2.3068278977997299E-2</v>
      </c>
      <c r="AJ631" s="17">
        <v>8.0309731521444796E-3</v>
      </c>
      <c r="AK631" s="17">
        <v>3.6337454292787903E-2</v>
      </c>
      <c r="AL631" s="17"/>
      <c r="AM631" s="17">
        <v>1.7647307558306801E-2</v>
      </c>
      <c r="AN631" s="17">
        <v>2.4086508642568401E-2</v>
      </c>
      <c r="AO631" s="17">
        <v>2.83909910629952E-2</v>
      </c>
      <c r="AP631" s="17">
        <v>1.5724677969983E-2</v>
      </c>
      <c r="AQ631" s="17">
        <v>3.7418752059688601E-2</v>
      </c>
      <c r="AR631" s="17"/>
      <c r="AS631" s="17">
        <v>2.0053386187841998E-2</v>
      </c>
      <c r="AT631" s="17">
        <v>2.7700074136132E-2</v>
      </c>
      <c r="AU631" s="17"/>
      <c r="AV631" s="17">
        <v>2.11616744441325E-2</v>
      </c>
      <c r="AW631" s="17">
        <v>2.04388811946737E-2</v>
      </c>
      <c r="AX631" s="17"/>
      <c r="AY631" s="17">
        <v>2.1636440973761099E-2</v>
      </c>
      <c r="AZ631" s="17">
        <v>2.17264653409622E-2</v>
      </c>
      <c r="BA631" s="17">
        <v>4.6233602963958099E-2</v>
      </c>
      <c r="BB631" s="17"/>
      <c r="BC631" s="17">
        <v>1.8751975862285199E-2</v>
      </c>
      <c r="BD631" s="17">
        <v>3.6951231771203401E-2</v>
      </c>
      <c r="BE631" s="17">
        <v>2.4733375683932898E-2</v>
      </c>
      <c r="BF631" s="17"/>
      <c r="BG631" s="17">
        <v>1.9211979351217899E-2</v>
      </c>
      <c r="BH631" s="17">
        <v>2.35427717053294E-2</v>
      </c>
      <c r="BI631" s="17"/>
      <c r="BJ631" s="17">
        <v>2.6478101595152001E-2</v>
      </c>
      <c r="BK631" s="17">
        <v>2.1779684019126701E-2</v>
      </c>
      <c r="BL631" s="17"/>
      <c r="BM631" s="17">
        <v>2.10762470187465E-2</v>
      </c>
      <c r="BN631" s="17">
        <v>3.0151367634490101E-2</v>
      </c>
      <c r="BO631" s="17">
        <v>5.8296684149760102E-2</v>
      </c>
      <c r="BP631" s="17">
        <v>3.2459759674284702E-2</v>
      </c>
      <c r="BQ631" s="17">
        <v>4.60441990847422E-2</v>
      </c>
      <c r="BR631" s="17">
        <v>1.07121616120589E-2</v>
      </c>
      <c r="BS631" s="17">
        <v>2.2324473125757301E-2</v>
      </c>
      <c r="BT631" s="17"/>
      <c r="BU631" s="17">
        <v>2.1053380480998401E-2</v>
      </c>
      <c r="BV631" s="17">
        <v>4.0684466144630303E-2</v>
      </c>
      <c r="BW631" s="17"/>
      <c r="BX631" s="17">
        <v>5.13075329569323E-2</v>
      </c>
      <c r="BY631" s="17">
        <v>3.1988436928025402E-2</v>
      </c>
      <c r="BZ631" s="17">
        <v>1.4271027194157199E-2</v>
      </c>
      <c r="CA631" s="17">
        <v>1.73329611409518E-2</v>
      </c>
    </row>
    <row r="632" spans="2:79" hidden="1" x14ac:dyDescent="0.3">
      <c r="B632" t="s">
        <v>299</v>
      </c>
      <c r="C632" s="17">
        <v>0.82319019894303802</v>
      </c>
      <c r="D632" s="17">
        <v>0.80301214574463398</v>
      </c>
      <c r="E632" s="17">
        <v>0.84289875303744199</v>
      </c>
      <c r="F632" s="17"/>
      <c r="G632" s="17">
        <v>0.73176293385981905</v>
      </c>
      <c r="H632" s="17">
        <v>0.82548585542187003</v>
      </c>
      <c r="I632" s="17">
        <v>0.82882776317897799</v>
      </c>
      <c r="J632" s="17">
        <v>0.82198362163416505</v>
      </c>
      <c r="K632" s="17">
        <v>0.82396997419920903</v>
      </c>
      <c r="L632" s="17">
        <v>0.87790409402402803</v>
      </c>
      <c r="M632" s="17"/>
      <c r="N632" s="17">
        <v>0.90402581987032204</v>
      </c>
      <c r="O632" s="17">
        <v>0.83378127916948797</v>
      </c>
      <c r="P632" s="17">
        <v>0.82147751734430596</v>
      </c>
      <c r="Q632" s="17">
        <v>0.72645540258270902</v>
      </c>
      <c r="R632" s="17"/>
      <c r="S632" s="17">
        <v>0.80742204613961499</v>
      </c>
      <c r="T632" s="17">
        <v>0.84793455006903495</v>
      </c>
      <c r="U632" s="17">
        <v>0.79200884698864604</v>
      </c>
      <c r="V632" s="17">
        <v>0.80447591573305199</v>
      </c>
      <c r="W632" s="17">
        <v>0.78276711747852801</v>
      </c>
      <c r="X632" s="17">
        <v>0.79878097071713206</v>
      </c>
      <c r="Y632" s="17">
        <v>0.80207038991907698</v>
      </c>
      <c r="Z632" s="17">
        <v>0.87098421651235003</v>
      </c>
      <c r="AA632" s="17">
        <v>0.86409814391976103</v>
      </c>
      <c r="AB632" s="17">
        <v>0.81698801225816697</v>
      </c>
      <c r="AC632" s="17">
        <v>0.85953468253958398</v>
      </c>
      <c r="AD632" s="17">
        <v>0.89794614794118999</v>
      </c>
      <c r="AE632" s="17"/>
      <c r="AF632" s="17">
        <v>0.82286085456511404</v>
      </c>
      <c r="AG632" s="17">
        <v>0.82384191997824197</v>
      </c>
      <c r="AH632" s="17">
        <v>0.80787321443451898</v>
      </c>
      <c r="AI632" s="17">
        <v>0.81000529869903204</v>
      </c>
      <c r="AJ632" s="17">
        <v>0.86863704338790704</v>
      </c>
      <c r="AK632" s="17">
        <v>0.81231395478720103</v>
      </c>
      <c r="AL632" s="17"/>
      <c r="AM632" s="17">
        <v>0.77942604477923005</v>
      </c>
      <c r="AN632" s="17">
        <v>0.80475550968654397</v>
      </c>
      <c r="AO632" s="17">
        <v>0.85744351328459001</v>
      </c>
      <c r="AP632" s="17">
        <v>0.88223116547092295</v>
      </c>
      <c r="AQ632" s="17">
        <v>0.79764758341394604</v>
      </c>
      <c r="AR632" s="17"/>
      <c r="AS632" s="17">
        <v>0.85808576994972896</v>
      </c>
      <c r="AT632" s="17">
        <v>0.80273530211033595</v>
      </c>
      <c r="AU632" s="17"/>
      <c r="AV632" s="17">
        <v>0.85455558521031205</v>
      </c>
      <c r="AW632" s="17">
        <v>0.80391663221526599</v>
      </c>
      <c r="AX632" s="17"/>
      <c r="AY632" s="17">
        <v>0.80840928895779296</v>
      </c>
      <c r="AZ632" s="17">
        <v>0.83394134153009203</v>
      </c>
      <c r="BA632" s="17">
        <v>0.78319161219801003</v>
      </c>
      <c r="BB632" s="17"/>
      <c r="BC632" s="17">
        <v>0.83473297712857097</v>
      </c>
      <c r="BD632" s="17">
        <v>0.80459889549414898</v>
      </c>
      <c r="BE632" s="17">
        <v>0.82131876385174296</v>
      </c>
      <c r="BF632" s="17"/>
      <c r="BG632" s="17">
        <v>0.80975644766299604</v>
      </c>
      <c r="BH632" s="17">
        <v>0.83990547823487605</v>
      </c>
      <c r="BI632" s="17"/>
      <c r="BJ632" s="17">
        <v>0.86018788303254501</v>
      </c>
      <c r="BK632" s="17">
        <v>0.82094167040131005</v>
      </c>
      <c r="BL632" s="17"/>
      <c r="BM632" s="17">
        <v>0.840381965052448</v>
      </c>
      <c r="BN632" s="17">
        <v>0.80766527743362204</v>
      </c>
      <c r="BO632" s="17">
        <v>0.69823317537979201</v>
      </c>
      <c r="BP632" s="17">
        <v>0.74729060909918699</v>
      </c>
      <c r="BQ632" s="17">
        <v>0.76910359343574197</v>
      </c>
      <c r="BR632" s="17">
        <v>0.86978399639890303</v>
      </c>
      <c r="BS632" s="17">
        <v>0.78119658386812196</v>
      </c>
      <c r="BT632" s="17"/>
      <c r="BU632" s="17">
        <v>0.88832616482758398</v>
      </c>
      <c r="BV632" s="17">
        <v>0.84209401294879904</v>
      </c>
      <c r="BW632" s="17"/>
      <c r="BX632" s="17">
        <v>0.77559839860661905</v>
      </c>
      <c r="BY632" s="17">
        <v>0.81435800075803499</v>
      </c>
      <c r="BZ632" s="17">
        <v>0.87625604451150896</v>
      </c>
      <c r="CA632" s="17">
        <v>0.84638885900099703</v>
      </c>
    </row>
    <row r="633" spans="2:79" x14ac:dyDescent="0.3">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c r="BZ633" s="17"/>
      <c r="CA633" s="17"/>
    </row>
    <row r="634" spans="2:79" x14ac:dyDescent="0.3">
      <c r="B634" s="6" t="s">
        <v>355</v>
      </c>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c r="BV634" s="17"/>
      <c r="BW634" s="17"/>
      <c r="BX634" s="17"/>
      <c r="BY634" s="17"/>
      <c r="BZ634" s="17"/>
      <c r="CA634" s="17"/>
    </row>
    <row r="635" spans="2:79" x14ac:dyDescent="0.3">
      <c r="B635" s="24" t="s">
        <v>98</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c r="BV635" s="17"/>
      <c r="BW635" s="17"/>
      <c r="BX635" s="17"/>
      <c r="BY635" s="17"/>
      <c r="BZ635" s="17"/>
      <c r="CA635" s="17"/>
    </row>
    <row r="636" spans="2:79" x14ac:dyDescent="0.3">
      <c r="B636" t="s">
        <v>292</v>
      </c>
      <c r="C636" s="17">
        <v>0.215981671763916</v>
      </c>
      <c r="D636" s="17">
        <v>0.20302421944424701</v>
      </c>
      <c r="E636" s="17">
        <v>0.22571045339616799</v>
      </c>
      <c r="F636" s="17"/>
      <c r="G636" s="17">
        <v>0.25642275800488901</v>
      </c>
      <c r="H636" s="17">
        <v>0.30908737664296398</v>
      </c>
      <c r="I636" s="17">
        <v>0.26944040746688402</v>
      </c>
      <c r="J636" s="17">
        <v>0.16744329098921301</v>
      </c>
      <c r="K636" s="17">
        <v>0.155520478286863</v>
      </c>
      <c r="L636" s="17">
        <v>0.15011205535901301</v>
      </c>
      <c r="M636" s="17"/>
      <c r="N636" s="17">
        <v>0.28111693965404999</v>
      </c>
      <c r="O636" s="17">
        <v>0.18614187454929401</v>
      </c>
      <c r="P636" s="17">
        <v>0.21034047180557999</v>
      </c>
      <c r="Q636" s="17">
        <v>0.185828639775656</v>
      </c>
      <c r="R636" s="17"/>
      <c r="S636" s="17">
        <v>0.30735591601722201</v>
      </c>
      <c r="T636" s="17">
        <v>0.21041893036061499</v>
      </c>
      <c r="U636" s="17">
        <v>0.18900378671132501</v>
      </c>
      <c r="V636" s="17">
        <v>0.175441160855204</v>
      </c>
      <c r="W636" s="17">
        <v>0.118625219464422</v>
      </c>
      <c r="X636" s="17">
        <v>0.22819961638181499</v>
      </c>
      <c r="Y636" s="17">
        <v>0.16782805815837701</v>
      </c>
      <c r="Z636" s="17">
        <v>0.19500173473459001</v>
      </c>
      <c r="AA636" s="17">
        <v>0.25648530319968199</v>
      </c>
      <c r="AB636" s="17">
        <v>0.17554527022883901</v>
      </c>
      <c r="AC636" s="17">
        <v>0.200135273377261</v>
      </c>
      <c r="AD636" s="17">
        <v>0.35553500039034402</v>
      </c>
      <c r="AE636" s="17"/>
      <c r="AF636" s="17">
        <v>0.335453892178111</v>
      </c>
      <c r="AG636" s="17">
        <v>0.181528844317631</v>
      </c>
      <c r="AH636" s="17">
        <v>0.17815542316234201</v>
      </c>
      <c r="AI636" s="17">
        <v>0.151465088850362</v>
      </c>
      <c r="AJ636" s="17">
        <v>0.17956554585885101</v>
      </c>
      <c r="AK636" s="17">
        <v>0.23895329207611701</v>
      </c>
      <c r="AL636" s="17"/>
      <c r="AM636" s="17">
        <v>0.13266325042337801</v>
      </c>
      <c r="AN636" s="17">
        <v>0.18532668506222599</v>
      </c>
      <c r="AO636" s="17">
        <v>0.28658007532322599</v>
      </c>
      <c r="AP636" s="17">
        <v>0.33781519246430097</v>
      </c>
      <c r="AQ636" s="17">
        <v>0.35937454884436898</v>
      </c>
      <c r="AR636" s="17"/>
      <c r="AS636" s="17">
        <v>0.23306411850603501</v>
      </c>
      <c r="AT636" s="17">
        <v>0.21089936972746601</v>
      </c>
      <c r="AU636" s="17"/>
      <c r="AV636" s="17">
        <v>0.23300737306282099</v>
      </c>
      <c r="AW636" s="17">
        <v>0.223995057825331</v>
      </c>
      <c r="AX636" s="17"/>
      <c r="AY636" s="17">
        <v>0.23870179749874701</v>
      </c>
      <c r="AZ636" s="17">
        <v>0.20685449163807201</v>
      </c>
      <c r="BA636" s="17">
        <v>0.19418957861399899</v>
      </c>
      <c r="BB636" s="17"/>
      <c r="BC636" s="17">
        <v>0.21254083073081201</v>
      </c>
      <c r="BD636" s="17">
        <v>0.19626547875019101</v>
      </c>
      <c r="BE636" s="17">
        <v>0.24978415827236899</v>
      </c>
      <c r="BF636" s="17"/>
      <c r="BG636" s="17">
        <v>0.24250725135061801</v>
      </c>
      <c r="BH636" s="17">
        <v>0.211108130286181</v>
      </c>
      <c r="BI636" s="17"/>
      <c r="BJ636" s="17">
        <v>0.29921474367612999</v>
      </c>
      <c r="BK636" s="17">
        <v>0.192853586199077</v>
      </c>
      <c r="BL636" s="17"/>
      <c r="BM636" s="17">
        <v>0.25896029115290797</v>
      </c>
      <c r="BN636" s="17">
        <v>0.235235082928723</v>
      </c>
      <c r="BO636" s="17">
        <v>0.21512522961101399</v>
      </c>
      <c r="BP636" s="17">
        <v>0.22610702578950601</v>
      </c>
      <c r="BQ636" s="17">
        <v>0.14525279663312199</v>
      </c>
      <c r="BR636" s="17">
        <v>0.150742994062986</v>
      </c>
      <c r="BS636" s="17">
        <v>0.13622077874841701</v>
      </c>
      <c r="BT636" s="17"/>
      <c r="BU636" s="17">
        <v>0.254262801713311</v>
      </c>
      <c r="BV636" s="17">
        <v>0.36211472690999502</v>
      </c>
      <c r="BW636" s="17"/>
      <c r="BX636" s="17">
        <v>0.26612322240545699</v>
      </c>
      <c r="BY636" s="17">
        <v>0.20655305904025101</v>
      </c>
      <c r="BZ636" s="17">
        <v>0.28838422271324998</v>
      </c>
      <c r="CA636" s="17">
        <v>0.23884226588024099</v>
      </c>
    </row>
    <row r="637" spans="2:79" x14ac:dyDescent="0.3">
      <c r="B637" t="s">
        <v>293</v>
      </c>
      <c r="C637" s="17">
        <v>0.43920527432335299</v>
      </c>
      <c r="D637" s="17">
        <v>0.44204609923307397</v>
      </c>
      <c r="E637" s="17">
        <v>0.43764619278233302</v>
      </c>
      <c r="F637" s="17"/>
      <c r="G637" s="17">
        <v>0.37922186540411801</v>
      </c>
      <c r="H637" s="17">
        <v>0.40486841666977702</v>
      </c>
      <c r="I637" s="17">
        <v>0.41360300335724698</v>
      </c>
      <c r="J637" s="17">
        <v>0.48110042049111701</v>
      </c>
      <c r="K637" s="17">
        <v>0.40777773500500503</v>
      </c>
      <c r="L637" s="17">
        <v>0.514840102989232</v>
      </c>
      <c r="M637" s="17"/>
      <c r="N637" s="17">
        <v>0.47697590987058602</v>
      </c>
      <c r="O637" s="17">
        <v>0.484634371379981</v>
      </c>
      <c r="P637" s="17">
        <v>0.40759911533495602</v>
      </c>
      <c r="Q637" s="17">
        <v>0.374366769516708</v>
      </c>
      <c r="R637" s="17"/>
      <c r="S637" s="17">
        <v>0.38987265168764701</v>
      </c>
      <c r="T637" s="17">
        <v>0.394947144641493</v>
      </c>
      <c r="U637" s="17">
        <v>0.470618383356602</v>
      </c>
      <c r="V637" s="17">
        <v>0.43094616596610302</v>
      </c>
      <c r="W637" s="17">
        <v>0.48245750641706298</v>
      </c>
      <c r="X637" s="17">
        <v>0.40589916575731499</v>
      </c>
      <c r="Y637" s="17">
        <v>0.47357532148440601</v>
      </c>
      <c r="Z637" s="17">
        <v>0.54354489712887899</v>
      </c>
      <c r="AA637" s="17">
        <v>0.46481755314850598</v>
      </c>
      <c r="AB637" s="17">
        <v>0.47372085278880499</v>
      </c>
      <c r="AC637" s="17">
        <v>0.426129717349924</v>
      </c>
      <c r="AD637" s="17">
        <v>0.394395778318894</v>
      </c>
      <c r="AE637" s="17"/>
      <c r="AF637" s="17">
        <v>0.385215055356396</v>
      </c>
      <c r="AG637" s="17">
        <v>0.46886339434927199</v>
      </c>
      <c r="AH637" s="17">
        <v>0.44474768578764401</v>
      </c>
      <c r="AI637" s="17">
        <v>0.45415129411529997</v>
      </c>
      <c r="AJ637" s="17">
        <v>0.42653538264086799</v>
      </c>
      <c r="AK637" s="17">
        <v>0.48866615860141399</v>
      </c>
      <c r="AL637" s="17"/>
      <c r="AM637" s="17">
        <v>0.45101439425429801</v>
      </c>
      <c r="AN637" s="17">
        <v>0.432485179313707</v>
      </c>
      <c r="AO637" s="17">
        <v>0.43369435077249202</v>
      </c>
      <c r="AP637" s="17">
        <v>0.42261542555808701</v>
      </c>
      <c r="AQ637" s="17">
        <v>0.44978226450605302</v>
      </c>
      <c r="AR637" s="17"/>
      <c r="AS637" s="17">
        <v>0.45653078210600601</v>
      </c>
      <c r="AT637" s="17">
        <v>0.384684893666423</v>
      </c>
      <c r="AU637" s="17"/>
      <c r="AV637" s="17">
        <v>0.46007754167346399</v>
      </c>
      <c r="AW637" s="17">
        <v>0.41243959188745499</v>
      </c>
      <c r="AX637" s="17"/>
      <c r="AY637" s="17">
        <v>0.39656032957366999</v>
      </c>
      <c r="AZ637" s="17">
        <v>0.46594701584540898</v>
      </c>
      <c r="BA637" s="17">
        <v>0.40458494131010603</v>
      </c>
      <c r="BB637" s="17"/>
      <c r="BC637" s="17">
        <v>0.45132419522723699</v>
      </c>
      <c r="BD637" s="17">
        <v>0.41435083803814199</v>
      </c>
      <c r="BE637" s="17">
        <v>0.43292279121171201</v>
      </c>
      <c r="BF637" s="17"/>
      <c r="BG637" s="17">
        <v>0.40443564749046501</v>
      </c>
      <c r="BH637" s="17">
        <v>0.45748558954503099</v>
      </c>
      <c r="BI637" s="17"/>
      <c r="BJ637" s="17">
        <v>0.41652400409042101</v>
      </c>
      <c r="BK637" s="17">
        <v>0.451385817569537</v>
      </c>
      <c r="BL637" s="17"/>
      <c r="BM637" s="17">
        <v>0.44125638988764898</v>
      </c>
      <c r="BN637" s="17">
        <v>0.39842488507526003</v>
      </c>
      <c r="BO637" s="17">
        <v>0.46852705209947598</v>
      </c>
      <c r="BP637" s="17">
        <v>0.33691101305591498</v>
      </c>
      <c r="BQ637" s="17">
        <v>0.51564681045331695</v>
      </c>
      <c r="BR637" s="17">
        <v>0.47456504969512597</v>
      </c>
      <c r="BS637" s="17">
        <v>0.40882624146208002</v>
      </c>
      <c r="BT637" s="17"/>
      <c r="BU637" s="17">
        <v>0.45776631735850998</v>
      </c>
      <c r="BV637" s="17">
        <v>0.344294162112183</v>
      </c>
      <c r="BW637" s="17"/>
      <c r="BX637" s="17">
        <v>0.35053566988373902</v>
      </c>
      <c r="BY637" s="17">
        <v>0.39935846796490398</v>
      </c>
      <c r="BZ637" s="17">
        <v>0.46219126799119298</v>
      </c>
      <c r="CA637" s="17">
        <v>0.437386324765559</v>
      </c>
    </row>
    <row r="638" spans="2:79" x14ac:dyDescent="0.3">
      <c r="B638" t="s">
        <v>294</v>
      </c>
      <c r="C638" s="17">
        <v>0.228697179782717</v>
      </c>
      <c r="D638" s="17">
        <v>0.23219021938473999</v>
      </c>
      <c r="E638" s="17">
        <v>0.226416308013967</v>
      </c>
      <c r="F638" s="17"/>
      <c r="G638" s="17">
        <v>0.28675297059489202</v>
      </c>
      <c r="H638" s="17">
        <v>0.19137247305654601</v>
      </c>
      <c r="I638" s="17">
        <v>0.18379368499360599</v>
      </c>
      <c r="J638" s="17">
        <v>0.212123166276978</v>
      </c>
      <c r="K638" s="17">
        <v>0.297152782744253</v>
      </c>
      <c r="L638" s="17">
        <v>0.224302242324978</v>
      </c>
      <c r="M638" s="17"/>
      <c r="N638" s="17">
        <v>0.17479184055206801</v>
      </c>
      <c r="O638" s="17">
        <v>0.225972941751482</v>
      </c>
      <c r="P638" s="17">
        <v>0.244509825335186</v>
      </c>
      <c r="Q638" s="17">
        <v>0.274670846075729</v>
      </c>
      <c r="R638" s="17"/>
      <c r="S638" s="17">
        <v>0.19505370215540199</v>
      </c>
      <c r="T638" s="17">
        <v>0.24658394553096599</v>
      </c>
      <c r="U638" s="17">
        <v>0.22016734761262199</v>
      </c>
      <c r="V638" s="17">
        <v>0.285578552292581</v>
      </c>
      <c r="W638" s="17">
        <v>0.31111998242405298</v>
      </c>
      <c r="X638" s="17">
        <v>0.24382083195500301</v>
      </c>
      <c r="Y638" s="17">
        <v>0.228682815911569</v>
      </c>
      <c r="Z638" s="17">
        <v>0.15064778441867999</v>
      </c>
      <c r="AA638" s="17">
        <v>0.186101635535247</v>
      </c>
      <c r="AB638" s="17">
        <v>0.22980669338365001</v>
      </c>
      <c r="AC638" s="17">
        <v>0.24668271058114599</v>
      </c>
      <c r="AD638" s="17">
        <v>0.14781435721847</v>
      </c>
      <c r="AE638" s="17"/>
      <c r="AF638" s="17">
        <v>0.183241542986668</v>
      </c>
      <c r="AG638" s="17">
        <v>0.22357589736001099</v>
      </c>
      <c r="AH638" s="17">
        <v>0.24748216690215</v>
      </c>
      <c r="AI638" s="17">
        <v>0.279242519394994</v>
      </c>
      <c r="AJ638" s="17">
        <v>0.26017750747910301</v>
      </c>
      <c r="AK638" s="17">
        <v>0.181260448811602</v>
      </c>
      <c r="AL638" s="17"/>
      <c r="AM638" s="17">
        <v>0.25993584388390201</v>
      </c>
      <c r="AN638" s="17">
        <v>0.25384467064354599</v>
      </c>
      <c r="AO638" s="17">
        <v>0.206565690131851</v>
      </c>
      <c r="AP638" s="17">
        <v>0.14963777560973099</v>
      </c>
      <c r="AQ638" s="17">
        <v>0.112412034490844</v>
      </c>
      <c r="AR638" s="17"/>
      <c r="AS638" s="17">
        <v>0.21700068701445899</v>
      </c>
      <c r="AT638" s="17">
        <v>0.22699500077917001</v>
      </c>
      <c r="AU638" s="17"/>
      <c r="AV638" s="17">
        <v>0.207525363790314</v>
      </c>
      <c r="AW638" s="17">
        <v>0.22705973959898401</v>
      </c>
      <c r="AX638" s="17"/>
      <c r="AY638" s="17">
        <v>0.22990655247658101</v>
      </c>
      <c r="AZ638" s="17">
        <v>0.22627449946815201</v>
      </c>
      <c r="BA638" s="17">
        <v>0.23757968202867499</v>
      </c>
      <c r="BB638" s="17"/>
      <c r="BC638" s="17">
        <v>0.22267940109760101</v>
      </c>
      <c r="BD638" s="17">
        <v>0.26930943148349001</v>
      </c>
      <c r="BE638" s="17">
        <v>0.19666948874176199</v>
      </c>
      <c r="BF638" s="17"/>
      <c r="BG638" s="17">
        <v>0.220488263417979</v>
      </c>
      <c r="BH638" s="17">
        <v>0.22825948436577301</v>
      </c>
      <c r="BI638" s="17"/>
      <c r="BJ638" s="17">
        <v>0.17347635578225001</v>
      </c>
      <c r="BK638" s="17">
        <v>0.24044434399887801</v>
      </c>
      <c r="BL638" s="17"/>
      <c r="BM638" s="17">
        <v>0.205321670747625</v>
      </c>
      <c r="BN638" s="17">
        <v>0.20995111746680001</v>
      </c>
      <c r="BO638" s="17">
        <v>0.219906852363317</v>
      </c>
      <c r="BP638" s="17">
        <v>0.232618393207732</v>
      </c>
      <c r="BQ638" s="17">
        <v>0.31858551219647002</v>
      </c>
      <c r="BR638" s="17">
        <v>0.26120126681005201</v>
      </c>
      <c r="BS638" s="17">
        <v>0.26082976084321302</v>
      </c>
      <c r="BT638" s="17"/>
      <c r="BU638" s="17">
        <v>0.25705126293518998</v>
      </c>
      <c r="BV638" s="17">
        <v>0.24595552867373</v>
      </c>
      <c r="BW638" s="17"/>
      <c r="BX638" s="17">
        <v>0.28695924251418897</v>
      </c>
      <c r="BY638" s="17">
        <v>0.27083818374438701</v>
      </c>
      <c r="BZ638" s="17">
        <v>0.19058335953917599</v>
      </c>
      <c r="CA638" s="17">
        <v>0.23068116663156901</v>
      </c>
    </row>
    <row r="639" spans="2:79" x14ac:dyDescent="0.3">
      <c r="B639" t="s">
        <v>295</v>
      </c>
      <c r="C639" s="17">
        <v>4.4503111394610599E-2</v>
      </c>
      <c r="D639" s="17">
        <v>5.4049119866963702E-2</v>
      </c>
      <c r="E639" s="17">
        <v>3.5411087851271103E-2</v>
      </c>
      <c r="F639" s="17"/>
      <c r="G639" s="17">
        <v>2.9217773204682398E-2</v>
      </c>
      <c r="H639" s="17">
        <v>3.5031532959735698E-2</v>
      </c>
      <c r="I639" s="17">
        <v>5.4517903225882201E-2</v>
      </c>
      <c r="J639" s="17">
        <v>4.2263513718476801E-2</v>
      </c>
      <c r="K639" s="17">
        <v>6.0924164406855802E-2</v>
      </c>
      <c r="L639" s="17">
        <v>4.4997939533319799E-2</v>
      </c>
      <c r="M639" s="17"/>
      <c r="N639" s="17">
        <v>3.0107431762365699E-2</v>
      </c>
      <c r="O639" s="17">
        <v>3.8964052921950598E-2</v>
      </c>
      <c r="P639" s="17">
        <v>5.9877576407688801E-2</v>
      </c>
      <c r="Q639" s="17">
        <v>5.1844913445447401E-2</v>
      </c>
      <c r="R639" s="17"/>
      <c r="S639" s="17">
        <v>3.3204015107056499E-2</v>
      </c>
      <c r="T639" s="17">
        <v>6.3038855105560801E-2</v>
      </c>
      <c r="U639" s="17">
        <v>4.2487465569326699E-2</v>
      </c>
      <c r="V639" s="17">
        <v>4.6089828845156701E-2</v>
      </c>
      <c r="W639" s="17">
        <v>3.4234269438925297E-2</v>
      </c>
      <c r="X639" s="17">
        <v>2.7948117189574701E-2</v>
      </c>
      <c r="Y639" s="17">
        <v>3.9028280832019098E-2</v>
      </c>
      <c r="Z639" s="17">
        <v>6.6279114239763001E-2</v>
      </c>
      <c r="AA639" s="17">
        <v>4.1791129028824502E-2</v>
      </c>
      <c r="AB639" s="17">
        <v>4.8753828261069797E-2</v>
      </c>
      <c r="AC639" s="17">
        <v>5.2240884031629298E-2</v>
      </c>
      <c r="AD639" s="17">
        <v>6.1282814646234703E-2</v>
      </c>
      <c r="AE639" s="17"/>
      <c r="AF639" s="17">
        <v>4.0420417017500002E-2</v>
      </c>
      <c r="AG639" s="17">
        <v>4.3203690022159798E-2</v>
      </c>
      <c r="AH639" s="17">
        <v>4.5885222886600401E-2</v>
      </c>
      <c r="AI639" s="17">
        <v>4.23660539097339E-2</v>
      </c>
      <c r="AJ639" s="17">
        <v>6.2662533116301794E-2</v>
      </c>
      <c r="AK639" s="17">
        <v>3.74438995431478E-2</v>
      </c>
      <c r="AL639" s="17"/>
      <c r="AM639" s="17">
        <v>7.0220956424457304E-2</v>
      </c>
      <c r="AN639" s="17">
        <v>5.7179982224141203E-2</v>
      </c>
      <c r="AO639" s="17">
        <v>1.8957306586887102E-2</v>
      </c>
      <c r="AP639" s="17">
        <v>4.4294924376561899E-2</v>
      </c>
      <c r="AQ639" s="17">
        <v>2.1500122264362001E-2</v>
      </c>
      <c r="AR639" s="17"/>
      <c r="AS639" s="17">
        <v>3.7765056012533001E-2</v>
      </c>
      <c r="AT639" s="17">
        <v>7.1007332313031898E-2</v>
      </c>
      <c r="AU639" s="17"/>
      <c r="AV639" s="17">
        <v>3.8858589338271798E-2</v>
      </c>
      <c r="AW639" s="17">
        <v>5.7380460513344299E-2</v>
      </c>
      <c r="AX639" s="17"/>
      <c r="AY639" s="17">
        <v>4.7615368290983402E-2</v>
      </c>
      <c r="AZ639" s="17">
        <v>3.8712486285252701E-2</v>
      </c>
      <c r="BA639" s="17">
        <v>7.3093840901435295E-2</v>
      </c>
      <c r="BB639" s="17"/>
      <c r="BC639" s="17">
        <v>3.4819338538526902E-2</v>
      </c>
      <c r="BD639" s="17">
        <v>4.9630471618459002E-2</v>
      </c>
      <c r="BE639" s="17">
        <v>6.6470900391378901E-2</v>
      </c>
      <c r="BF639" s="17"/>
      <c r="BG639" s="17">
        <v>4.50664442313191E-2</v>
      </c>
      <c r="BH639" s="17">
        <v>4.3735587329963597E-2</v>
      </c>
      <c r="BI639" s="17"/>
      <c r="BJ639" s="17">
        <v>4.6943073616293803E-2</v>
      </c>
      <c r="BK639" s="17">
        <v>4.3776928649751398E-2</v>
      </c>
      <c r="BL639" s="17"/>
      <c r="BM639" s="17">
        <v>3.7666374133553997E-2</v>
      </c>
      <c r="BN639" s="17">
        <v>6.7875847586973001E-2</v>
      </c>
      <c r="BO639" s="17">
        <v>2.93354534192957E-2</v>
      </c>
      <c r="BP639" s="17">
        <v>9.2904824803439701E-2</v>
      </c>
      <c r="BQ639" s="17">
        <v>0</v>
      </c>
      <c r="BR639" s="17">
        <v>4.2956086273440497E-2</v>
      </c>
      <c r="BS639" s="17">
        <v>4.9650884461235098E-2</v>
      </c>
      <c r="BT639" s="17"/>
      <c r="BU639" s="17">
        <v>3.09196179929884E-2</v>
      </c>
      <c r="BV639" s="17">
        <v>1.8070230043324E-2</v>
      </c>
      <c r="BW639" s="17"/>
      <c r="BX639" s="17">
        <v>3.5344265431554903E-2</v>
      </c>
      <c r="BY639" s="17">
        <v>6.4077823994593802E-2</v>
      </c>
      <c r="BZ639" s="17">
        <v>2.2163999940852299E-2</v>
      </c>
      <c r="CA639" s="17">
        <v>4.9882373943805298E-2</v>
      </c>
    </row>
    <row r="640" spans="2:79" x14ac:dyDescent="0.3">
      <c r="B640" t="s">
        <v>296</v>
      </c>
      <c r="C640" s="17">
        <v>1.8213312886623902E-2</v>
      </c>
      <c r="D640" s="17">
        <v>2.4696302620260801E-2</v>
      </c>
      <c r="E640" s="17">
        <v>1.19794933247927E-2</v>
      </c>
      <c r="F640" s="17"/>
      <c r="G640" s="17">
        <v>1.2659564020340601E-2</v>
      </c>
      <c r="H640" s="17">
        <v>1.9048441624320501E-2</v>
      </c>
      <c r="I640" s="17">
        <v>1.8155243007884899E-2</v>
      </c>
      <c r="J640" s="17">
        <v>2.4784758428874998E-2</v>
      </c>
      <c r="K640" s="17">
        <v>2.3386608632743802E-2</v>
      </c>
      <c r="L640" s="17">
        <v>1.2486391537185299E-2</v>
      </c>
      <c r="M640" s="17"/>
      <c r="N640" s="17">
        <v>5.4172713863621597E-3</v>
      </c>
      <c r="O640" s="17">
        <v>1.7662361185260701E-2</v>
      </c>
      <c r="P640" s="17">
        <v>2.3046452117853E-2</v>
      </c>
      <c r="Q640" s="17">
        <v>2.8867117615184401E-2</v>
      </c>
      <c r="R640" s="17"/>
      <c r="S640" s="17">
        <v>2.0524852942880398E-2</v>
      </c>
      <c r="T640" s="17">
        <v>9.4759895014661904E-3</v>
      </c>
      <c r="U640" s="17">
        <v>1.6491103674760602E-2</v>
      </c>
      <c r="V640" s="17">
        <v>2.0231444322136E-2</v>
      </c>
      <c r="W640" s="17">
        <v>6.2555719936933599E-3</v>
      </c>
      <c r="X640" s="17">
        <v>2.3106026490304001E-2</v>
      </c>
      <c r="Y640" s="17">
        <v>4.6013825388427902E-2</v>
      </c>
      <c r="Z640" s="17">
        <v>0</v>
      </c>
      <c r="AA640" s="17">
        <v>1.31580290638627E-2</v>
      </c>
      <c r="AB640" s="17">
        <v>3.0185751913459902E-2</v>
      </c>
      <c r="AC640" s="17">
        <v>0</v>
      </c>
      <c r="AD640" s="17">
        <v>2.01097532066958E-2</v>
      </c>
      <c r="AE640" s="17"/>
      <c r="AF640" s="17">
        <v>1.5527939335090399E-2</v>
      </c>
      <c r="AG640" s="17">
        <v>1.5942920525918801E-2</v>
      </c>
      <c r="AH640" s="17">
        <v>2.1913823478755399E-2</v>
      </c>
      <c r="AI640" s="17">
        <v>1.49400681270543E-2</v>
      </c>
      <c r="AJ640" s="17">
        <v>1.80276066794509E-2</v>
      </c>
      <c r="AK640" s="17">
        <v>4.43630468625862E-2</v>
      </c>
      <c r="AL640" s="17"/>
      <c r="AM640" s="17">
        <v>2.0524210517856301E-2</v>
      </c>
      <c r="AN640" s="17">
        <v>1.1789504866705901E-2</v>
      </c>
      <c r="AO640" s="17">
        <v>1.28432669419456E-2</v>
      </c>
      <c r="AP640" s="17">
        <v>9.4281988892713792E-3</v>
      </c>
      <c r="AQ640" s="17">
        <v>3.7418752059688601E-2</v>
      </c>
      <c r="AR640" s="17"/>
      <c r="AS640" s="17">
        <v>1.2688226311337199E-2</v>
      </c>
      <c r="AT640" s="17">
        <v>3.48214250551237E-2</v>
      </c>
      <c r="AU640" s="17"/>
      <c r="AV640" s="17">
        <v>1.28357097617983E-2</v>
      </c>
      <c r="AW640" s="17">
        <v>1.36903729093173E-2</v>
      </c>
      <c r="AX640" s="17"/>
      <c r="AY640" s="17">
        <v>2.0071317431780301E-2</v>
      </c>
      <c r="AZ640" s="17">
        <v>1.5105172977093E-2</v>
      </c>
      <c r="BA640" s="17">
        <v>3.5004625602504801E-2</v>
      </c>
      <c r="BB640" s="17"/>
      <c r="BC640" s="17">
        <v>1.8264767475349199E-2</v>
      </c>
      <c r="BD640" s="17">
        <v>2.4451366719400101E-2</v>
      </c>
      <c r="BE640" s="17">
        <v>1.22525389470534E-2</v>
      </c>
      <c r="BF640" s="17"/>
      <c r="BG640" s="17">
        <v>1.6402976769940899E-2</v>
      </c>
      <c r="BH640" s="17">
        <v>1.8757547012290099E-2</v>
      </c>
      <c r="BI640" s="17"/>
      <c r="BJ640" s="17">
        <v>1.11369009799226E-2</v>
      </c>
      <c r="BK640" s="17">
        <v>1.9088916524128301E-2</v>
      </c>
      <c r="BL640" s="17"/>
      <c r="BM640" s="17">
        <v>1.8972199399705101E-2</v>
      </c>
      <c r="BN640" s="17">
        <v>2.3387571267667901E-2</v>
      </c>
      <c r="BO640" s="17">
        <v>1.8338312529203302E-2</v>
      </c>
      <c r="BP640" s="17">
        <v>9.6794988637215907E-3</v>
      </c>
      <c r="BQ640" s="17">
        <v>2.05148807170921E-2</v>
      </c>
      <c r="BR640" s="17">
        <v>1.50446373258786E-2</v>
      </c>
      <c r="BS640" s="17">
        <v>1.5733946402087098E-2</v>
      </c>
      <c r="BT640" s="17"/>
      <c r="BU640" s="17">
        <v>0</v>
      </c>
      <c r="BV640" s="17">
        <v>6.2768763513852497E-3</v>
      </c>
      <c r="BW640" s="17"/>
      <c r="BX640" s="17">
        <v>1.2355479692470601E-2</v>
      </c>
      <c r="BY640" s="17">
        <v>3.04747406074624E-2</v>
      </c>
      <c r="BZ640" s="17">
        <v>5.2170703788377397E-3</v>
      </c>
      <c r="CA640" s="17">
        <v>1.5771400764931599E-2</v>
      </c>
    </row>
    <row r="641" spans="2:79" x14ac:dyDescent="0.3">
      <c r="B641" t="s">
        <v>101</v>
      </c>
      <c r="C641" s="17">
        <v>5.3399449848779701E-2</v>
      </c>
      <c r="D641" s="17">
        <v>4.3994039450714201E-2</v>
      </c>
      <c r="E641" s="17">
        <v>6.2836464631467803E-2</v>
      </c>
      <c r="F641" s="17"/>
      <c r="G641" s="17">
        <v>3.5725068771078901E-2</v>
      </c>
      <c r="H641" s="17">
        <v>4.0591759046656198E-2</v>
      </c>
      <c r="I641" s="17">
        <v>6.0489757948495898E-2</v>
      </c>
      <c r="J641" s="17">
        <v>7.22848500953399E-2</v>
      </c>
      <c r="K641" s="17">
        <v>5.5238230924279597E-2</v>
      </c>
      <c r="L641" s="17">
        <v>5.3261268256272198E-2</v>
      </c>
      <c r="M641" s="17"/>
      <c r="N641" s="17">
        <v>3.1590606774567799E-2</v>
      </c>
      <c r="O641" s="17">
        <v>4.6624398212030897E-2</v>
      </c>
      <c r="P641" s="17">
        <v>5.4626558998736099E-2</v>
      </c>
      <c r="Q641" s="17">
        <v>8.4421713571274398E-2</v>
      </c>
      <c r="R641" s="17"/>
      <c r="S641" s="17">
        <v>5.3988862089791603E-2</v>
      </c>
      <c r="T641" s="17">
        <v>7.5535134859898406E-2</v>
      </c>
      <c r="U641" s="17">
        <v>6.1231913075364797E-2</v>
      </c>
      <c r="V641" s="17">
        <v>4.1712847718818898E-2</v>
      </c>
      <c r="W641" s="17">
        <v>4.7307450261843298E-2</v>
      </c>
      <c r="X641" s="17">
        <v>7.1026242225988204E-2</v>
      </c>
      <c r="Y641" s="17">
        <v>4.4871698225201803E-2</v>
      </c>
      <c r="Z641" s="17">
        <v>4.45264694780882E-2</v>
      </c>
      <c r="AA641" s="17">
        <v>3.7646350023877E-2</v>
      </c>
      <c r="AB641" s="17">
        <v>4.1987603424176602E-2</v>
      </c>
      <c r="AC641" s="17">
        <v>7.4811414660039904E-2</v>
      </c>
      <c r="AD641" s="17">
        <v>2.0862296219361198E-2</v>
      </c>
      <c r="AE641" s="17"/>
      <c r="AF641" s="17">
        <v>4.01411531262343E-2</v>
      </c>
      <c r="AG641" s="17">
        <v>6.6885253425007493E-2</v>
      </c>
      <c r="AH641" s="17">
        <v>6.18156777825076E-2</v>
      </c>
      <c r="AI641" s="17">
        <v>5.7834975602556203E-2</v>
      </c>
      <c r="AJ641" s="17">
        <v>5.3031424225424999E-2</v>
      </c>
      <c r="AK641" s="17">
        <v>9.3131541051334997E-3</v>
      </c>
      <c r="AL641" s="17"/>
      <c r="AM641" s="17">
        <v>6.5641344496108603E-2</v>
      </c>
      <c r="AN641" s="17">
        <v>5.9373977889673503E-2</v>
      </c>
      <c r="AO641" s="17">
        <v>4.1359310243598298E-2</v>
      </c>
      <c r="AP641" s="17">
        <v>3.6208483102048002E-2</v>
      </c>
      <c r="AQ641" s="17">
        <v>1.9512277834682699E-2</v>
      </c>
      <c r="AR641" s="17"/>
      <c r="AS641" s="17">
        <v>4.29511300496297E-2</v>
      </c>
      <c r="AT641" s="17">
        <v>7.1591978458785399E-2</v>
      </c>
      <c r="AU641" s="17"/>
      <c r="AV641" s="17">
        <v>4.76954223733305E-2</v>
      </c>
      <c r="AW641" s="17">
        <v>6.54347772655689E-2</v>
      </c>
      <c r="AX641" s="17"/>
      <c r="AY641" s="17">
        <v>6.7144634728238103E-2</v>
      </c>
      <c r="AZ641" s="17">
        <v>4.7106333786021297E-2</v>
      </c>
      <c r="BA641" s="17">
        <v>5.5547331543278802E-2</v>
      </c>
      <c r="BB641" s="17"/>
      <c r="BC641" s="17">
        <v>6.03714669304743E-2</v>
      </c>
      <c r="BD641" s="17">
        <v>4.5992413390317698E-2</v>
      </c>
      <c r="BE641" s="17">
        <v>4.1900122435724801E-2</v>
      </c>
      <c r="BF641" s="17"/>
      <c r="BG641" s="17">
        <v>7.1099416739677707E-2</v>
      </c>
      <c r="BH641" s="17">
        <v>4.0653661460761797E-2</v>
      </c>
      <c r="BI641" s="17"/>
      <c r="BJ641" s="17">
        <v>5.2704921854982399E-2</v>
      </c>
      <c r="BK641" s="17">
        <v>5.2450407058629397E-2</v>
      </c>
      <c r="BL641" s="17"/>
      <c r="BM641" s="17">
        <v>3.7823074678558999E-2</v>
      </c>
      <c r="BN641" s="17">
        <v>6.5125495674576997E-2</v>
      </c>
      <c r="BO641" s="17">
        <v>4.8767099977694399E-2</v>
      </c>
      <c r="BP641" s="17">
        <v>0.101779244279685</v>
      </c>
      <c r="BQ641" s="17">
        <v>0</v>
      </c>
      <c r="BR641" s="17">
        <v>5.5489965832517002E-2</v>
      </c>
      <c r="BS641" s="17">
        <v>0.128738388082967</v>
      </c>
      <c r="BT641" s="17"/>
      <c r="BU641" s="17">
        <v>0</v>
      </c>
      <c r="BV641" s="17">
        <v>2.3288475909382302E-2</v>
      </c>
      <c r="BW641" s="17"/>
      <c r="BX641" s="17">
        <v>4.8682120072589E-2</v>
      </c>
      <c r="BY641" s="17">
        <v>2.8697724648402301E-2</v>
      </c>
      <c r="BZ641" s="17">
        <v>3.1460079436691303E-2</v>
      </c>
      <c r="CA641" s="17">
        <v>2.7436468013893801E-2</v>
      </c>
    </row>
    <row r="642" spans="2:79" x14ac:dyDescent="0.3">
      <c r="B642" t="s">
        <v>297</v>
      </c>
      <c r="C642" s="17">
        <v>0.65518694608726902</v>
      </c>
      <c r="D642" s="17">
        <v>0.64507031867732101</v>
      </c>
      <c r="E642" s="17">
        <v>0.66335664617850099</v>
      </c>
      <c r="F642" s="17"/>
      <c r="G642" s="17">
        <v>0.63564462340900596</v>
      </c>
      <c r="H642" s="17">
        <v>0.71395579331274095</v>
      </c>
      <c r="I642" s="17">
        <v>0.683043410824131</v>
      </c>
      <c r="J642" s="17">
        <v>0.64854371148033096</v>
      </c>
      <c r="K642" s="17">
        <v>0.56329821329186802</v>
      </c>
      <c r="L642" s="17">
        <v>0.66495215834824495</v>
      </c>
      <c r="M642" s="17"/>
      <c r="N642" s="17">
        <v>0.75809284952463696</v>
      </c>
      <c r="O642" s="17">
        <v>0.67077624592927498</v>
      </c>
      <c r="P642" s="17">
        <v>0.61793958714053598</v>
      </c>
      <c r="Q642" s="17">
        <v>0.560195409292365</v>
      </c>
      <c r="R642" s="17"/>
      <c r="S642" s="17">
        <v>0.69722856770486896</v>
      </c>
      <c r="T642" s="17">
        <v>0.60536607500210804</v>
      </c>
      <c r="U642" s="17">
        <v>0.65962217006792601</v>
      </c>
      <c r="V642" s="17">
        <v>0.60638732682130703</v>
      </c>
      <c r="W642" s="17">
        <v>0.60108272588148504</v>
      </c>
      <c r="X642" s="17">
        <v>0.63409878213912996</v>
      </c>
      <c r="Y642" s="17">
        <v>0.64140337964278304</v>
      </c>
      <c r="Z642" s="17">
        <v>0.73854663186346903</v>
      </c>
      <c r="AA642" s="17">
        <v>0.72130285634818903</v>
      </c>
      <c r="AB642" s="17">
        <v>0.64926612301764397</v>
      </c>
      <c r="AC642" s="17">
        <v>0.626264990727185</v>
      </c>
      <c r="AD642" s="17">
        <v>0.74993077870923797</v>
      </c>
      <c r="AE642" s="17"/>
      <c r="AF642" s="17">
        <v>0.72066894753450705</v>
      </c>
      <c r="AG642" s="17">
        <v>0.65039223866690299</v>
      </c>
      <c r="AH642" s="17">
        <v>0.62290310894998602</v>
      </c>
      <c r="AI642" s="17">
        <v>0.605616382965662</v>
      </c>
      <c r="AJ642" s="17">
        <v>0.60610092849971997</v>
      </c>
      <c r="AK642" s="17">
        <v>0.72761945067753098</v>
      </c>
      <c r="AL642" s="17"/>
      <c r="AM642" s="17">
        <v>0.58367764467767602</v>
      </c>
      <c r="AN642" s="17">
        <v>0.61781186437593405</v>
      </c>
      <c r="AO642" s="17">
        <v>0.72027442609571801</v>
      </c>
      <c r="AP642" s="17">
        <v>0.76043061802238698</v>
      </c>
      <c r="AQ642" s="17">
        <v>0.809156813350423</v>
      </c>
      <c r="AR642" s="17"/>
      <c r="AS642" s="17">
        <v>0.68959490061204098</v>
      </c>
      <c r="AT642" s="17">
        <v>0.59558426339388904</v>
      </c>
      <c r="AU642" s="17"/>
      <c r="AV642" s="17">
        <v>0.69308491473628497</v>
      </c>
      <c r="AW642" s="17">
        <v>0.63643464971278596</v>
      </c>
      <c r="AX642" s="17"/>
      <c r="AY642" s="17">
        <v>0.63526212707241703</v>
      </c>
      <c r="AZ642" s="17">
        <v>0.672801507483481</v>
      </c>
      <c r="BA642" s="17">
        <v>0.59877451992410502</v>
      </c>
      <c r="BB642" s="17"/>
      <c r="BC642" s="17">
        <v>0.66386502595804897</v>
      </c>
      <c r="BD642" s="17">
        <v>0.61061631678833295</v>
      </c>
      <c r="BE642" s="17">
        <v>0.68270694948408095</v>
      </c>
      <c r="BF642" s="17"/>
      <c r="BG642" s="17">
        <v>0.64694289884108303</v>
      </c>
      <c r="BH642" s="17">
        <v>0.66859371983121196</v>
      </c>
      <c r="BI642" s="17"/>
      <c r="BJ642" s="17">
        <v>0.715738747766552</v>
      </c>
      <c r="BK642" s="17">
        <v>0.64423940376861299</v>
      </c>
      <c r="BL642" s="17"/>
      <c r="BM642" s="17">
        <v>0.70021668104055701</v>
      </c>
      <c r="BN642" s="17">
        <v>0.63365996800398205</v>
      </c>
      <c r="BO642" s="17">
        <v>0.68365228171048997</v>
      </c>
      <c r="BP642" s="17">
        <v>0.56301803884542201</v>
      </c>
      <c r="BQ642" s="17">
        <v>0.66089960708643802</v>
      </c>
      <c r="BR642" s="17">
        <v>0.625308043758112</v>
      </c>
      <c r="BS642" s="17">
        <v>0.545047020210497</v>
      </c>
      <c r="BT642" s="17"/>
      <c r="BU642" s="17">
        <v>0.71202911907182098</v>
      </c>
      <c r="BV642" s="17">
        <v>0.70640888902217802</v>
      </c>
      <c r="BW642" s="17"/>
      <c r="BX642" s="17">
        <v>0.61665889228919601</v>
      </c>
      <c r="BY642" s="17">
        <v>0.60591152700515405</v>
      </c>
      <c r="BZ642" s="17">
        <v>0.75057549070444296</v>
      </c>
      <c r="CA642" s="17">
        <v>0.67622859064579999</v>
      </c>
    </row>
    <row r="643" spans="2:79" x14ac:dyDescent="0.3">
      <c r="B643" t="s">
        <v>298</v>
      </c>
      <c r="C643" s="17">
        <v>6.2716424281234501E-2</v>
      </c>
      <c r="D643" s="17">
        <v>7.8745422487224395E-2</v>
      </c>
      <c r="E643" s="17">
        <v>4.7390581176063797E-2</v>
      </c>
      <c r="F643" s="17"/>
      <c r="G643" s="17">
        <v>4.1877337225023001E-2</v>
      </c>
      <c r="H643" s="17">
        <v>5.4079974584056202E-2</v>
      </c>
      <c r="I643" s="17">
        <v>7.2673146233767E-2</v>
      </c>
      <c r="J643" s="17">
        <v>6.7048272147351803E-2</v>
      </c>
      <c r="K643" s="17">
        <v>8.4310773039599607E-2</v>
      </c>
      <c r="L643" s="17">
        <v>5.7484331070505101E-2</v>
      </c>
      <c r="M643" s="17"/>
      <c r="N643" s="17">
        <v>3.5524703148727903E-2</v>
      </c>
      <c r="O643" s="17">
        <v>5.6626414107211302E-2</v>
      </c>
      <c r="P643" s="17">
        <v>8.2924028525541801E-2</v>
      </c>
      <c r="Q643" s="17">
        <v>8.0712031060631795E-2</v>
      </c>
      <c r="R643" s="17"/>
      <c r="S643" s="17">
        <v>5.3728868049936901E-2</v>
      </c>
      <c r="T643" s="17">
        <v>7.2514844607026993E-2</v>
      </c>
      <c r="U643" s="17">
        <v>5.8978569244087301E-2</v>
      </c>
      <c r="V643" s="17">
        <v>6.6321273167292805E-2</v>
      </c>
      <c r="W643" s="17">
        <v>4.0489841432618703E-2</v>
      </c>
      <c r="X643" s="17">
        <v>5.1054143679878601E-2</v>
      </c>
      <c r="Y643" s="17">
        <v>8.5042106220447E-2</v>
      </c>
      <c r="Z643" s="17">
        <v>6.6279114239763001E-2</v>
      </c>
      <c r="AA643" s="17">
        <v>5.4949158092687203E-2</v>
      </c>
      <c r="AB643" s="17">
        <v>7.8939580174529705E-2</v>
      </c>
      <c r="AC643" s="17">
        <v>5.2240884031629298E-2</v>
      </c>
      <c r="AD643" s="17">
        <v>8.1392567852930503E-2</v>
      </c>
      <c r="AE643" s="17"/>
      <c r="AF643" s="17">
        <v>5.5948356352590302E-2</v>
      </c>
      <c r="AG643" s="17">
        <v>5.9146610548078599E-2</v>
      </c>
      <c r="AH643" s="17">
        <v>6.7799046365355803E-2</v>
      </c>
      <c r="AI643" s="17">
        <v>5.7306122036788303E-2</v>
      </c>
      <c r="AJ643" s="17">
        <v>8.0690139795752694E-2</v>
      </c>
      <c r="AK643" s="17">
        <v>8.1806946405733896E-2</v>
      </c>
      <c r="AL643" s="17"/>
      <c r="AM643" s="17">
        <v>9.0745166942313604E-2</v>
      </c>
      <c r="AN643" s="17">
        <v>6.8969487090847201E-2</v>
      </c>
      <c r="AO643" s="17">
        <v>3.1800573528832698E-2</v>
      </c>
      <c r="AP643" s="17">
        <v>5.3723123265833297E-2</v>
      </c>
      <c r="AQ643" s="17">
        <v>5.8918874324050699E-2</v>
      </c>
      <c r="AR643" s="17"/>
      <c r="AS643" s="17">
        <v>5.0453282323870197E-2</v>
      </c>
      <c r="AT643" s="17">
        <v>0.105828757368156</v>
      </c>
      <c r="AU643" s="17"/>
      <c r="AV643" s="17">
        <v>5.1694299100070097E-2</v>
      </c>
      <c r="AW643" s="17">
        <v>7.10708334226616E-2</v>
      </c>
      <c r="AX643" s="17"/>
      <c r="AY643" s="17">
        <v>6.7686685722763706E-2</v>
      </c>
      <c r="AZ643" s="17">
        <v>5.3817659262345698E-2</v>
      </c>
      <c r="BA643" s="17">
        <v>0.10809846650394001</v>
      </c>
      <c r="BB643" s="17"/>
      <c r="BC643" s="17">
        <v>5.3084106013875997E-2</v>
      </c>
      <c r="BD643" s="17">
        <v>7.4081838337859099E-2</v>
      </c>
      <c r="BE643" s="17">
        <v>7.8723439338432302E-2</v>
      </c>
      <c r="BF643" s="17"/>
      <c r="BG643" s="17">
        <v>6.1469421001259898E-2</v>
      </c>
      <c r="BH643" s="17">
        <v>6.2493134342253599E-2</v>
      </c>
      <c r="BI643" s="17"/>
      <c r="BJ643" s="17">
        <v>5.8079974596216402E-2</v>
      </c>
      <c r="BK643" s="17">
        <v>6.2865845173879706E-2</v>
      </c>
      <c r="BL643" s="17"/>
      <c r="BM643" s="17">
        <v>5.6638573533259101E-2</v>
      </c>
      <c r="BN643" s="17">
        <v>9.1263418854640996E-2</v>
      </c>
      <c r="BO643" s="17">
        <v>4.7673765948499001E-2</v>
      </c>
      <c r="BP643" s="17">
        <v>0.102584323667161</v>
      </c>
      <c r="BQ643" s="17">
        <v>2.05148807170921E-2</v>
      </c>
      <c r="BR643" s="17">
        <v>5.8000723599319098E-2</v>
      </c>
      <c r="BS643" s="17">
        <v>6.5384830863322099E-2</v>
      </c>
      <c r="BT643" s="17"/>
      <c r="BU643" s="17">
        <v>3.09196179929884E-2</v>
      </c>
      <c r="BV643" s="17">
        <v>2.43471063947093E-2</v>
      </c>
      <c r="BW643" s="17"/>
      <c r="BX643" s="17">
        <v>4.76997451240255E-2</v>
      </c>
      <c r="BY643" s="17">
        <v>9.4552564602056202E-2</v>
      </c>
      <c r="BZ643" s="17">
        <v>2.7381070319690001E-2</v>
      </c>
      <c r="CA643" s="17">
        <v>6.5653774708736901E-2</v>
      </c>
    </row>
    <row r="644" spans="2:79" hidden="1" x14ac:dyDescent="0.3">
      <c r="B644" t="s">
        <v>299</v>
      </c>
      <c r="C644" s="17">
        <v>0.59247052180603399</v>
      </c>
      <c r="D644" s="17">
        <v>0.56632489619009696</v>
      </c>
      <c r="E644" s="17">
        <v>0.615966065002438</v>
      </c>
      <c r="F644" s="17"/>
      <c r="G644" s="17">
        <v>0.593767286183983</v>
      </c>
      <c r="H644" s="17">
        <v>0.65987581872868495</v>
      </c>
      <c r="I644" s="17">
        <v>0.61037026459036403</v>
      </c>
      <c r="J644" s="17">
        <v>0.58149543933297898</v>
      </c>
      <c r="K644" s="17">
        <v>0.47898744025226803</v>
      </c>
      <c r="L644" s="17">
        <v>0.60746782727773996</v>
      </c>
      <c r="M644" s="17"/>
      <c r="N644" s="17">
        <v>0.72256814637590905</v>
      </c>
      <c r="O644" s="17">
        <v>0.61414983182206395</v>
      </c>
      <c r="P644" s="17">
        <v>0.53501555861499395</v>
      </c>
      <c r="Q644" s="17">
        <v>0.47948337823173298</v>
      </c>
      <c r="R644" s="17"/>
      <c r="S644" s="17">
        <v>0.64349969965493203</v>
      </c>
      <c r="T644" s="17">
        <v>0.53285123039508198</v>
      </c>
      <c r="U644" s="17">
        <v>0.60064360082383905</v>
      </c>
      <c r="V644" s="17">
        <v>0.54006605365401406</v>
      </c>
      <c r="W644" s="17">
        <v>0.56059288444886701</v>
      </c>
      <c r="X644" s="17">
        <v>0.58304463845925103</v>
      </c>
      <c r="Y644" s="17">
        <v>0.55636127342233599</v>
      </c>
      <c r="Z644" s="17">
        <v>0.67226751762370596</v>
      </c>
      <c r="AA644" s="17">
        <v>0.66635369825550195</v>
      </c>
      <c r="AB644" s="17">
        <v>0.57032654284311401</v>
      </c>
      <c r="AC644" s="17">
        <v>0.57402410669555604</v>
      </c>
      <c r="AD644" s="17">
        <v>0.66853821085630805</v>
      </c>
      <c r="AE644" s="17"/>
      <c r="AF644" s="17">
        <v>0.66472059118191695</v>
      </c>
      <c r="AG644" s="17">
        <v>0.59124562811882397</v>
      </c>
      <c r="AH644" s="17">
        <v>0.55510406258463096</v>
      </c>
      <c r="AI644" s="17">
        <v>0.54831026092887303</v>
      </c>
      <c r="AJ644" s="17">
        <v>0.52541078870396696</v>
      </c>
      <c r="AK644" s="17">
        <v>0.64581250427179704</v>
      </c>
      <c r="AL644" s="17"/>
      <c r="AM644" s="17">
        <v>0.49293247773536197</v>
      </c>
      <c r="AN644" s="17">
        <v>0.548842377285086</v>
      </c>
      <c r="AO644" s="17">
        <v>0.68847385256688598</v>
      </c>
      <c r="AP644" s="17">
        <v>0.70670749475655403</v>
      </c>
      <c r="AQ644" s="17">
        <v>0.75023793902637204</v>
      </c>
      <c r="AR644" s="17"/>
      <c r="AS644" s="17">
        <v>0.63914161828816995</v>
      </c>
      <c r="AT644" s="17">
        <v>0.48975550602573298</v>
      </c>
      <c r="AU644" s="17"/>
      <c r="AV644" s="17">
        <v>0.64139061563621502</v>
      </c>
      <c r="AW644" s="17">
        <v>0.565363816290124</v>
      </c>
      <c r="AX644" s="17"/>
      <c r="AY644" s="17">
        <v>0.56757544134965299</v>
      </c>
      <c r="AZ644" s="17">
        <v>0.61898384822113495</v>
      </c>
      <c r="BA644" s="17">
        <v>0.49067605342016501</v>
      </c>
      <c r="BB644" s="17"/>
      <c r="BC644" s="17">
        <v>0.61078091994417305</v>
      </c>
      <c r="BD644" s="17">
        <v>0.53653447845047397</v>
      </c>
      <c r="BE644" s="17">
        <v>0.60398351014564899</v>
      </c>
      <c r="BF644" s="17"/>
      <c r="BG644" s="17">
        <v>0.58547347783982395</v>
      </c>
      <c r="BH644" s="17">
        <v>0.60610058548895795</v>
      </c>
      <c r="BI644" s="17"/>
      <c r="BJ644" s="17">
        <v>0.65765877317033505</v>
      </c>
      <c r="BK644" s="17">
        <v>0.58137355859473405</v>
      </c>
      <c r="BL644" s="17"/>
      <c r="BM644" s="17">
        <v>0.64357810750729805</v>
      </c>
      <c r="BN644" s="17">
        <v>0.54239654914934199</v>
      </c>
      <c r="BO644" s="17">
        <v>0.63597851576199105</v>
      </c>
      <c r="BP644" s="17">
        <v>0.46043371517825998</v>
      </c>
      <c r="BQ644" s="17">
        <v>0.64038472636934596</v>
      </c>
      <c r="BR644" s="17">
        <v>0.56730732015879304</v>
      </c>
      <c r="BS644" s="17">
        <v>0.47966218934717503</v>
      </c>
      <c r="BT644" s="17"/>
      <c r="BU644" s="17">
        <v>0.68110950107883295</v>
      </c>
      <c r="BV644" s="17">
        <v>0.68206178262746897</v>
      </c>
      <c r="BW644" s="17"/>
      <c r="BX644" s="17">
        <v>0.56895914716517104</v>
      </c>
      <c r="BY644" s="17">
        <v>0.51135896240309797</v>
      </c>
      <c r="BZ644" s="17">
        <v>0.72319442038475301</v>
      </c>
      <c r="CA644" s="17">
        <v>0.61057481593706298</v>
      </c>
    </row>
    <row r="645" spans="2:79" x14ac:dyDescent="0.3">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c r="BP645" s="17"/>
      <c r="BQ645" s="17"/>
      <c r="BR645" s="17"/>
      <c r="BS645" s="17"/>
      <c r="BT645" s="17"/>
      <c r="BU645" s="17"/>
      <c r="BV645" s="17"/>
      <c r="BW645" s="17"/>
      <c r="BX645" s="17"/>
      <c r="BY645" s="17"/>
      <c r="BZ645" s="17"/>
      <c r="CA645" s="17"/>
    </row>
    <row r="646" spans="2:79" x14ac:dyDescent="0.3">
      <c r="B646" s="6" t="s">
        <v>356</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c r="BP646" s="17"/>
      <c r="BQ646" s="17"/>
      <c r="BR646" s="17"/>
      <c r="BS646" s="17"/>
      <c r="BT646" s="17"/>
      <c r="BU646" s="17"/>
      <c r="BV646" s="17"/>
      <c r="BW646" s="17"/>
      <c r="BX646" s="17"/>
      <c r="BY646" s="17"/>
      <c r="BZ646" s="17"/>
      <c r="CA646" s="17"/>
    </row>
    <row r="647" spans="2:79" x14ac:dyDescent="0.3">
      <c r="B647" s="24" t="s">
        <v>98</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c r="BN647" s="17"/>
      <c r="BO647" s="17"/>
      <c r="BP647" s="17"/>
      <c r="BQ647" s="17"/>
      <c r="BR647" s="17"/>
      <c r="BS647" s="17"/>
      <c r="BT647" s="17"/>
      <c r="BU647" s="17"/>
      <c r="BV647" s="17"/>
      <c r="BW647" s="17"/>
      <c r="BX647" s="17"/>
      <c r="BY647" s="17"/>
      <c r="BZ647" s="17"/>
      <c r="CA647" s="17"/>
    </row>
    <row r="648" spans="2:79" x14ac:dyDescent="0.3">
      <c r="B648" t="s">
        <v>292</v>
      </c>
      <c r="C648" s="17">
        <v>0.36073645009891903</v>
      </c>
      <c r="D648" s="17">
        <v>0.34036285644539799</v>
      </c>
      <c r="E648" s="17">
        <v>0.38051971763142001</v>
      </c>
      <c r="F648" s="17"/>
      <c r="G648" s="17">
        <v>0.37183074416845702</v>
      </c>
      <c r="H648" s="17">
        <v>0.45402009850972702</v>
      </c>
      <c r="I648" s="17">
        <v>0.39771115052435502</v>
      </c>
      <c r="J648" s="17">
        <v>0.32415000164236601</v>
      </c>
      <c r="K648" s="17">
        <v>0.30232159945710801</v>
      </c>
      <c r="L648" s="17">
        <v>0.316539105630052</v>
      </c>
      <c r="M648" s="17"/>
      <c r="N648" s="17">
        <v>0.44165005213721997</v>
      </c>
      <c r="O648" s="17">
        <v>0.31203081574841901</v>
      </c>
      <c r="P648" s="17">
        <v>0.35368369110191</v>
      </c>
      <c r="Q648" s="17">
        <v>0.33096076597598401</v>
      </c>
      <c r="R648" s="17"/>
      <c r="S648" s="17">
        <v>0.42588990112320002</v>
      </c>
      <c r="T648" s="17">
        <v>0.36643193324637302</v>
      </c>
      <c r="U648" s="17">
        <v>0.35328174511593002</v>
      </c>
      <c r="V648" s="17">
        <v>0.32041823842364597</v>
      </c>
      <c r="W648" s="17">
        <v>0.30045813132225502</v>
      </c>
      <c r="X648" s="17">
        <v>0.32860685133223</v>
      </c>
      <c r="Y648" s="17">
        <v>0.32878116045289502</v>
      </c>
      <c r="Z648" s="17">
        <v>0.37898606903266902</v>
      </c>
      <c r="AA648" s="17">
        <v>0.36395441321387101</v>
      </c>
      <c r="AB648" s="17">
        <v>0.36535067654788</v>
      </c>
      <c r="AC648" s="17">
        <v>0.34759362207983702</v>
      </c>
      <c r="AD648" s="17">
        <v>0.46881352098061602</v>
      </c>
      <c r="AE648" s="17"/>
      <c r="AF648" s="17">
        <v>0.48195823916333902</v>
      </c>
      <c r="AG648" s="17">
        <v>0.32972017520146002</v>
      </c>
      <c r="AH648" s="17">
        <v>0.32472115943646701</v>
      </c>
      <c r="AI648" s="17">
        <v>0.28436916142841501</v>
      </c>
      <c r="AJ648" s="17">
        <v>0.32122991991766298</v>
      </c>
      <c r="AK648" s="17">
        <v>0.401346189455697</v>
      </c>
      <c r="AL648" s="17"/>
      <c r="AM648" s="17">
        <v>0.32973325276138399</v>
      </c>
      <c r="AN648" s="17">
        <v>0.31714316771131201</v>
      </c>
      <c r="AO648" s="17">
        <v>0.419339257165946</v>
      </c>
      <c r="AP648" s="17">
        <v>0.42337614550928998</v>
      </c>
      <c r="AQ648" s="17">
        <v>0.58183059682409499</v>
      </c>
      <c r="AR648" s="17"/>
      <c r="AS648" s="17">
        <v>0.39090580339185399</v>
      </c>
      <c r="AT648" s="17">
        <v>0.35493035544318402</v>
      </c>
      <c r="AU648" s="17"/>
      <c r="AV648" s="17">
        <v>0.386405875823085</v>
      </c>
      <c r="AW648" s="17">
        <v>0.34931741877107803</v>
      </c>
      <c r="AX648" s="17"/>
      <c r="AY648" s="17">
        <v>0.39878772193136303</v>
      </c>
      <c r="AZ648" s="17">
        <v>0.35451933092256399</v>
      </c>
      <c r="BA648" s="17">
        <v>0.26553078987922901</v>
      </c>
      <c r="BB648" s="17"/>
      <c r="BC648" s="17">
        <v>0.35930566407192399</v>
      </c>
      <c r="BD648" s="17">
        <v>0.33394433896368098</v>
      </c>
      <c r="BE648" s="17">
        <v>0.38720855652067898</v>
      </c>
      <c r="BF648" s="17"/>
      <c r="BG648" s="17">
        <v>0.39492479682264597</v>
      </c>
      <c r="BH648" s="17">
        <v>0.35018478463010899</v>
      </c>
      <c r="BI648" s="17"/>
      <c r="BJ648" s="17">
        <v>0.42657950484345403</v>
      </c>
      <c r="BK648" s="17">
        <v>0.341611323999021</v>
      </c>
      <c r="BL648" s="17"/>
      <c r="BM648" s="17">
        <v>0.38810020401457201</v>
      </c>
      <c r="BN648" s="17">
        <v>0.36853585886816898</v>
      </c>
      <c r="BO648" s="17">
        <v>0.35991266052287602</v>
      </c>
      <c r="BP648" s="17">
        <v>0.36499073035273999</v>
      </c>
      <c r="BQ648" s="17">
        <v>0.36065453685583998</v>
      </c>
      <c r="BR648" s="17">
        <v>0.31444370088279699</v>
      </c>
      <c r="BS648" s="17">
        <v>0.30722071466293199</v>
      </c>
      <c r="BT648" s="17"/>
      <c r="BU648" s="17">
        <v>0.39131844090062301</v>
      </c>
      <c r="BV648" s="17">
        <v>0.45416342424979</v>
      </c>
      <c r="BW648" s="17"/>
      <c r="BX648" s="17">
        <v>0.36063564992285202</v>
      </c>
      <c r="BY648" s="17">
        <v>0.37194098644729201</v>
      </c>
      <c r="BZ648" s="17">
        <v>0.42652227050719699</v>
      </c>
      <c r="CA648" s="17">
        <v>0.38521660656560702</v>
      </c>
    </row>
    <row r="649" spans="2:79" x14ac:dyDescent="0.3">
      <c r="B649" t="s">
        <v>293</v>
      </c>
      <c r="C649" s="17">
        <v>0.47398210950797998</v>
      </c>
      <c r="D649" s="17">
        <v>0.483772895674562</v>
      </c>
      <c r="E649" s="17">
        <v>0.46370737536685602</v>
      </c>
      <c r="F649" s="17"/>
      <c r="G649" s="17">
        <v>0.417821726570407</v>
      </c>
      <c r="H649" s="17">
        <v>0.37318456511201098</v>
      </c>
      <c r="I649" s="17">
        <v>0.440151858376918</v>
      </c>
      <c r="J649" s="17">
        <v>0.50055040585986399</v>
      </c>
      <c r="K649" s="17">
        <v>0.53928904479092798</v>
      </c>
      <c r="L649" s="17">
        <v>0.55511267279722698</v>
      </c>
      <c r="M649" s="17"/>
      <c r="N649" s="17">
        <v>0.43387931204038899</v>
      </c>
      <c r="O649" s="17">
        <v>0.521161969917043</v>
      </c>
      <c r="P649" s="17">
        <v>0.47582822788631002</v>
      </c>
      <c r="Q649" s="17">
        <v>0.46120594609201598</v>
      </c>
      <c r="R649" s="17"/>
      <c r="S649" s="17">
        <v>0.41180958018949199</v>
      </c>
      <c r="T649" s="17">
        <v>0.46007186683307499</v>
      </c>
      <c r="U649" s="17">
        <v>0.49723639022706301</v>
      </c>
      <c r="V649" s="17">
        <v>0.489992132508693</v>
      </c>
      <c r="W649" s="17">
        <v>0.48251313762145298</v>
      </c>
      <c r="X649" s="17">
        <v>0.47638361882027902</v>
      </c>
      <c r="Y649" s="17">
        <v>0.50245689137193295</v>
      </c>
      <c r="Z649" s="17">
        <v>0.50236623900646804</v>
      </c>
      <c r="AA649" s="17">
        <v>0.47810235151543601</v>
      </c>
      <c r="AB649" s="17">
        <v>0.50156830607188196</v>
      </c>
      <c r="AC649" s="17">
        <v>0.50316630104316296</v>
      </c>
      <c r="AD649" s="17">
        <v>0.42587757725194703</v>
      </c>
      <c r="AE649" s="17"/>
      <c r="AF649" s="17">
        <v>0.37938264325043503</v>
      </c>
      <c r="AG649" s="17">
        <v>0.523762476609136</v>
      </c>
      <c r="AH649" s="17">
        <v>0.475305296777977</v>
      </c>
      <c r="AI649" s="17">
        <v>0.51224629202960903</v>
      </c>
      <c r="AJ649" s="17">
        <v>0.51258270578751897</v>
      </c>
      <c r="AK649" s="17">
        <v>0.43411415959877397</v>
      </c>
      <c r="AL649" s="17"/>
      <c r="AM649" s="17">
        <v>0.498742341607953</v>
      </c>
      <c r="AN649" s="17">
        <v>0.480497683266774</v>
      </c>
      <c r="AO649" s="17">
        <v>0.44654418813353403</v>
      </c>
      <c r="AP649" s="17">
        <v>0.444050932557782</v>
      </c>
      <c r="AQ649" s="17">
        <v>0.29735539134794198</v>
      </c>
      <c r="AR649" s="17"/>
      <c r="AS649" s="17">
        <v>0.46412197096941998</v>
      </c>
      <c r="AT649" s="17">
        <v>0.46129470404989298</v>
      </c>
      <c r="AU649" s="17"/>
      <c r="AV649" s="17">
        <v>0.47588281862445703</v>
      </c>
      <c r="AW649" s="17">
        <v>0.47726835477339702</v>
      </c>
      <c r="AX649" s="17"/>
      <c r="AY649" s="17">
        <v>0.39316472770371502</v>
      </c>
      <c r="AZ649" s="17">
        <v>0.49712158010526902</v>
      </c>
      <c r="BA649" s="17">
        <v>0.57973307248740003</v>
      </c>
      <c r="BB649" s="17"/>
      <c r="BC649" s="17">
        <v>0.48222180292834599</v>
      </c>
      <c r="BD649" s="17">
        <v>0.484697341115568</v>
      </c>
      <c r="BE649" s="17">
        <v>0.449314587402738</v>
      </c>
      <c r="BF649" s="17"/>
      <c r="BG649" s="17">
        <v>0.44347154668003902</v>
      </c>
      <c r="BH649" s="17">
        <v>0.49459524654978498</v>
      </c>
      <c r="BI649" s="17"/>
      <c r="BJ649" s="17">
        <v>0.41634834513178298</v>
      </c>
      <c r="BK649" s="17">
        <v>0.49592568272854198</v>
      </c>
      <c r="BL649" s="17"/>
      <c r="BM649" s="17">
        <v>0.44550393568499302</v>
      </c>
      <c r="BN649" s="17">
        <v>0.46690773222887699</v>
      </c>
      <c r="BO649" s="17">
        <v>0.43574376033119699</v>
      </c>
      <c r="BP649" s="17">
        <v>0.46131523632954702</v>
      </c>
      <c r="BQ649" s="17">
        <v>0.45539969883045001</v>
      </c>
      <c r="BR649" s="17">
        <v>0.55442564798508198</v>
      </c>
      <c r="BS649" s="17">
        <v>0.47411350495389898</v>
      </c>
      <c r="BT649" s="17"/>
      <c r="BU649" s="17">
        <v>0.51447637701456495</v>
      </c>
      <c r="BV649" s="17">
        <v>0.39622272869872499</v>
      </c>
      <c r="BW649" s="17"/>
      <c r="BX649" s="17">
        <v>0.45182247294354599</v>
      </c>
      <c r="BY649" s="17">
        <v>0.45285102265152</v>
      </c>
      <c r="BZ649" s="17">
        <v>0.44293100790853801</v>
      </c>
      <c r="CA649" s="17">
        <v>0.49749789435576802</v>
      </c>
    </row>
    <row r="650" spans="2:79" x14ac:dyDescent="0.3">
      <c r="B650" t="s">
        <v>294</v>
      </c>
      <c r="C650" s="17">
        <v>0.11426990997072101</v>
      </c>
      <c r="D650" s="17">
        <v>0.110479163251681</v>
      </c>
      <c r="E650" s="17">
        <v>0.118530140320044</v>
      </c>
      <c r="F650" s="17"/>
      <c r="G650" s="17">
        <v>0.13316690417371599</v>
      </c>
      <c r="H650" s="17">
        <v>0.115926693020417</v>
      </c>
      <c r="I650" s="17">
        <v>0.115585616108138</v>
      </c>
      <c r="J650" s="17">
        <v>0.124088786482229</v>
      </c>
      <c r="K650" s="17">
        <v>0.103518534817039</v>
      </c>
      <c r="L650" s="17">
        <v>9.8589970881377303E-2</v>
      </c>
      <c r="M650" s="17"/>
      <c r="N650" s="17">
        <v>9.6435656156916197E-2</v>
      </c>
      <c r="O650" s="17">
        <v>0.104480840050623</v>
      </c>
      <c r="P650" s="17">
        <v>0.13258141894499401</v>
      </c>
      <c r="Q650" s="17">
        <v>0.130811425790471</v>
      </c>
      <c r="R650" s="17"/>
      <c r="S650" s="17">
        <v>0.101653108569283</v>
      </c>
      <c r="T650" s="17">
        <v>0.135194800332366</v>
      </c>
      <c r="U650" s="17">
        <v>0.101522909268116</v>
      </c>
      <c r="V650" s="17">
        <v>0.117689137148935</v>
      </c>
      <c r="W650" s="17">
        <v>0.16178887875278899</v>
      </c>
      <c r="X650" s="17">
        <v>0.126423264215867</v>
      </c>
      <c r="Y650" s="17">
        <v>0.106223798188904</v>
      </c>
      <c r="Z650" s="17">
        <v>7.40583400223222E-2</v>
      </c>
      <c r="AA650" s="17">
        <v>0.13680270548802201</v>
      </c>
      <c r="AB650" s="17">
        <v>8.1038397543899104E-2</v>
      </c>
      <c r="AC650" s="17">
        <v>0.11838905002828</v>
      </c>
      <c r="AD650" s="17">
        <v>4.3426944053817598E-2</v>
      </c>
      <c r="AE650" s="17"/>
      <c r="AF650" s="17">
        <v>8.74240550144956E-2</v>
      </c>
      <c r="AG650" s="17">
        <v>0.109382622848061</v>
      </c>
      <c r="AH650" s="17">
        <v>0.14684777396270099</v>
      </c>
      <c r="AI650" s="17">
        <v>0.139266878946847</v>
      </c>
      <c r="AJ650" s="17">
        <v>0.10983771952817301</v>
      </c>
      <c r="AK650" s="17">
        <v>0.103574686235904</v>
      </c>
      <c r="AL650" s="17"/>
      <c r="AM650" s="17">
        <v>0.116711018155942</v>
      </c>
      <c r="AN650" s="17">
        <v>0.134083631043174</v>
      </c>
      <c r="AO650" s="17">
        <v>9.3230270755974606E-2</v>
      </c>
      <c r="AP650" s="17">
        <v>0.10802147504824799</v>
      </c>
      <c r="AQ650" s="17">
        <v>5.4398611178707999E-2</v>
      </c>
      <c r="AR650" s="17"/>
      <c r="AS650" s="17">
        <v>0.108293193258639</v>
      </c>
      <c r="AT650" s="17">
        <v>9.9259143650986204E-2</v>
      </c>
      <c r="AU650" s="17"/>
      <c r="AV650" s="17">
        <v>0.10241150604236</v>
      </c>
      <c r="AW650" s="17">
        <v>0.128063752483659</v>
      </c>
      <c r="AX650" s="17"/>
      <c r="AY650" s="17">
        <v>0.140266014766942</v>
      </c>
      <c r="AZ650" s="17">
        <v>0.10780641304478999</v>
      </c>
      <c r="BA650" s="17">
        <v>8.3756174054179705E-2</v>
      </c>
      <c r="BB650" s="17"/>
      <c r="BC650" s="17">
        <v>0.11223962495146</v>
      </c>
      <c r="BD650" s="17">
        <v>0.113406120340586</v>
      </c>
      <c r="BE650" s="17">
        <v>0.11549341226186401</v>
      </c>
      <c r="BF650" s="17"/>
      <c r="BG650" s="17">
        <v>0.105219318251411</v>
      </c>
      <c r="BH650" s="17">
        <v>0.11406255792754399</v>
      </c>
      <c r="BI650" s="17"/>
      <c r="BJ650" s="17">
        <v>0.11797038618304</v>
      </c>
      <c r="BK650" s="17">
        <v>0.113600723569048</v>
      </c>
      <c r="BL650" s="17"/>
      <c r="BM650" s="17">
        <v>0.118574779418354</v>
      </c>
      <c r="BN650" s="17">
        <v>0.105699074701611</v>
      </c>
      <c r="BO650" s="17">
        <v>0.119074104211987</v>
      </c>
      <c r="BP650" s="17">
        <v>0.108810363640857</v>
      </c>
      <c r="BQ650" s="17">
        <v>0.12522337186455801</v>
      </c>
      <c r="BR650" s="17">
        <v>9.5881855379366193E-2</v>
      </c>
      <c r="BS650" s="17">
        <v>0.15532843424238199</v>
      </c>
      <c r="BT650" s="17"/>
      <c r="BU650" s="17">
        <v>8.4412902647001006E-2</v>
      </c>
      <c r="BV650" s="17">
        <v>0.12081524785738</v>
      </c>
      <c r="BW650" s="17"/>
      <c r="BX650" s="17">
        <v>0.14808025784197401</v>
      </c>
      <c r="BY650" s="17">
        <v>0.13601402248634201</v>
      </c>
      <c r="BZ650" s="17">
        <v>9.5230446804399599E-2</v>
      </c>
      <c r="CA650" s="17">
        <v>7.4580682689884506E-2</v>
      </c>
    </row>
    <row r="651" spans="2:79" x14ac:dyDescent="0.3">
      <c r="B651" t="s">
        <v>295</v>
      </c>
      <c r="C651" s="17">
        <v>2.2623165270902999E-2</v>
      </c>
      <c r="D651" s="17">
        <v>2.9692135494554898E-2</v>
      </c>
      <c r="E651" s="17">
        <v>1.5839496670176499E-2</v>
      </c>
      <c r="F651" s="17"/>
      <c r="G651" s="17">
        <v>3.6514831976307602E-2</v>
      </c>
      <c r="H651" s="17">
        <v>3.0056286755858301E-2</v>
      </c>
      <c r="I651" s="17">
        <v>1.4389703254284601E-2</v>
      </c>
      <c r="J651" s="17">
        <v>2.7801101981455498E-2</v>
      </c>
      <c r="K651" s="17">
        <v>1.7936968964340601E-2</v>
      </c>
      <c r="L651" s="17">
        <v>1.3011887091066101E-2</v>
      </c>
      <c r="M651" s="17"/>
      <c r="N651" s="17">
        <v>5.7263562201348497E-3</v>
      </c>
      <c r="O651" s="17">
        <v>3.67096741122208E-2</v>
      </c>
      <c r="P651" s="17">
        <v>1.9155672037619899E-2</v>
      </c>
      <c r="Q651" s="17">
        <v>2.9908607821852898E-2</v>
      </c>
      <c r="R651" s="17"/>
      <c r="S651" s="17">
        <v>2.2886026046825499E-2</v>
      </c>
      <c r="T651" s="17">
        <v>1.40912464298357E-2</v>
      </c>
      <c r="U651" s="17">
        <v>1.1363275396756901E-2</v>
      </c>
      <c r="V651" s="17">
        <v>2.99082627394286E-2</v>
      </c>
      <c r="W651" s="17">
        <v>7.5685310081933903E-3</v>
      </c>
      <c r="X651" s="17">
        <v>2.8816515943213099E-2</v>
      </c>
      <c r="Y651" s="17">
        <v>4.6003369357398703E-2</v>
      </c>
      <c r="Z651" s="17">
        <v>1.0858669939467E-2</v>
      </c>
      <c r="AA651" s="17">
        <v>1.7240648494259499E-2</v>
      </c>
      <c r="AB651" s="17">
        <v>2.8487320022514698E-2</v>
      </c>
      <c r="AC651" s="17">
        <v>2.0688150605941601E-2</v>
      </c>
      <c r="AD651" s="17">
        <v>4.1772204506923503E-2</v>
      </c>
      <c r="AE651" s="17"/>
      <c r="AF651" s="17">
        <v>1.9238771135130301E-2</v>
      </c>
      <c r="AG651" s="17">
        <v>1.7819962671149402E-2</v>
      </c>
      <c r="AH651" s="17">
        <v>3.2747386261730203E-2</v>
      </c>
      <c r="AI651" s="17">
        <v>2.65416854134728E-2</v>
      </c>
      <c r="AJ651" s="17">
        <v>2.1945273856814999E-2</v>
      </c>
      <c r="AK651" s="17">
        <v>2.5105022848139001E-2</v>
      </c>
      <c r="AL651" s="17"/>
      <c r="AM651" s="17">
        <v>2.8795706953565502E-2</v>
      </c>
      <c r="AN651" s="17">
        <v>2.9025251140434701E-2</v>
      </c>
      <c r="AO651" s="17">
        <v>1.37999765026E-2</v>
      </c>
      <c r="AP651" s="17">
        <v>1.6647290977460899E-2</v>
      </c>
      <c r="AQ651" s="17">
        <v>0</v>
      </c>
      <c r="AR651" s="17"/>
      <c r="AS651" s="17">
        <v>1.71761139540479E-2</v>
      </c>
      <c r="AT651" s="17">
        <v>3.9857396527544497E-2</v>
      </c>
      <c r="AU651" s="17"/>
      <c r="AV651" s="17">
        <v>1.50358861897716E-2</v>
      </c>
      <c r="AW651" s="17">
        <v>2.05799288950092E-2</v>
      </c>
      <c r="AX651" s="17"/>
      <c r="AY651" s="17">
        <v>3.2508340812836503E-2</v>
      </c>
      <c r="AZ651" s="17">
        <v>1.8163467985850199E-2</v>
      </c>
      <c r="BA651" s="17">
        <v>2.5855913479957499E-2</v>
      </c>
      <c r="BB651" s="17"/>
      <c r="BC651" s="17">
        <v>1.71288561492292E-2</v>
      </c>
      <c r="BD651" s="17">
        <v>3.5938576318601999E-2</v>
      </c>
      <c r="BE651" s="17">
        <v>2.4319381481760199E-2</v>
      </c>
      <c r="BF651" s="17"/>
      <c r="BG651" s="17">
        <v>1.9922439765539E-2</v>
      </c>
      <c r="BH651" s="17">
        <v>2.23378829427739E-2</v>
      </c>
      <c r="BI651" s="17"/>
      <c r="BJ651" s="17">
        <v>1.2708503846547699E-2</v>
      </c>
      <c r="BK651" s="17">
        <v>2.42610133447832E-2</v>
      </c>
      <c r="BL651" s="17"/>
      <c r="BM651" s="17">
        <v>2.3393146793728101E-2</v>
      </c>
      <c r="BN651" s="17">
        <v>2.7457243248497399E-2</v>
      </c>
      <c r="BO651" s="17">
        <v>2.9056767064897099E-2</v>
      </c>
      <c r="BP651" s="17">
        <v>2.3140681632409801E-2</v>
      </c>
      <c r="BQ651" s="17">
        <v>4.8754555362794702E-2</v>
      </c>
      <c r="BR651" s="17">
        <v>1.5349653760337E-2</v>
      </c>
      <c r="BS651" s="17">
        <v>6.5406969523680303E-3</v>
      </c>
      <c r="BT651" s="17"/>
      <c r="BU651" s="17">
        <v>9.7922794378117704E-3</v>
      </c>
      <c r="BV651" s="17">
        <v>1.1980708870338801E-2</v>
      </c>
      <c r="BW651" s="17"/>
      <c r="BX651" s="17">
        <v>1.63099039522153E-2</v>
      </c>
      <c r="BY651" s="17">
        <v>2.66682348434681E-2</v>
      </c>
      <c r="BZ651" s="17">
        <v>1.7454507656947602E-2</v>
      </c>
      <c r="CA651" s="17">
        <v>2.4433109173856899E-2</v>
      </c>
    </row>
    <row r="652" spans="2:79" x14ac:dyDescent="0.3">
      <c r="B652" t="s">
        <v>296</v>
      </c>
      <c r="C652" s="17">
        <v>1.018863354504E-2</v>
      </c>
      <c r="D652" s="17">
        <v>1.3650640430652901E-2</v>
      </c>
      <c r="E652" s="17">
        <v>6.8619644858580204E-3</v>
      </c>
      <c r="F652" s="17"/>
      <c r="G652" s="17">
        <v>2.15251701561366E-2</v>
      </c>
      <c r="H652" s="17">
        <v>1.1676536007834901E-2</v>
      </c>
      <c r="I652" s="17">
        <v>1.5042839692413301E-2</v>
      </c>
      <c r="J652" s="17">
        <v>0</v>
      </c>
      <c r="K652" s="17">
        <v>6.7654292728928202E-3</v>
      </c>
      <c r="L652" s="17">
        <v>8.0535933271590702E-3</v>
      </c>
      <c r="M652" s="17"/>
      <c r="N652" s="17">
        <v>9.1894125465580203E-3</v>
      </c>
      <c r="O652" s="17">
        <v>9.0146427653315098E-3</v>
      </c>
      <c r="P652" s="17">
        <v>4.3256958748290998E-3</v>
      </c>
      <c r="Q652" s="17">
        <v>1.7932825608574399E-2</v>
      </c>
      <c r="R652" s="17"/>
      <c r="S652" s="17">
        <v>1.5018449023733799E-2</v>
      </c>
      <c r="T652" s="17">
        <v>2.78632224663469E-3</v>
      </c>
      <c r="U652" s="17">
        <v>1.1815830408060101E-2</v>
      </c>
      <c r="V652" s="17">
        <v>1.5951925182391798E-2</v>
      </c>
      <c r="W652" s="17">
        <v>6.2555719936933599E-3</v>
      </c>
      <c r="X652" s="17">
        <v>2.2366311499839399E-2</v>
      </c>
      <c r="Y652" s="17">
        <v>1.10981720219244E-2</v>
      </c>
      <c r="Z652" s="17">
        <v>2.1727541067634401E-2</v>
      </c>
      <c r="AA652" s="17">
        <v>0</v>
      </c>
      <c r="AB652" s="17">
        <v>5.9685525772405299E-3</v>
      </c>
      <c r="AC652" s="17">
        <v>0</v>
      </c>
      <c r="AD652" s="17">
        <v>2.01097532066958E-2</v>
      </c>
      <c r="AE652" s="17"/>
      <c r="AF652" s="17">
        <v>1.2667926972040999E-2</v>
      </c>
      <c r="AG652" s="17">
        <v>1.6545957966515399E-3</v>
      </c>
      <c r="AH652" s="17">
        <v>0</v>
      </c>
      <c r="AI652" s="17">
        <v>2.38810714721755E-2</v>
      </c>
      <c r="AJ652" s="17">
        <v>8.0309731521444796E-3</v>
      </c>
      <c r="AK652" s="17">
        <v>2.65467877563525E-2</v>
      </c>
      <c r="AL652" s="17"/>
      <c r="AM652" s="17">
        <v>7.9322707320071007E-3</v>
      </c>
      <c r="AN652" s="17">
        <v>9.0331135589019097E-3</v>
      </c>
      <c r="AO652" s="17">
        <v>1.03408642126529E-2</v>
      </c>
      <c r="AP652" s="17">
        <v>0</v>
      </c>
      <c r="AQ652" s="17">
        <v>6.64154006492544E-2</v>
      </c>
      <c r="AR652" s="17"/>
      <c r="AS652" s="17">
        <v>4.73164354304716E-3</v>
      </c>
      <c r="AT652" s="17">
        <v>2.31681465009357E-2</v>
      </c>
      <c r="AU652" s="17"/>
      <c r="AV652" s="17">
        <v>6.0151300786051402E-3</v>
      </c>
      <c r="AW652" s="17">
        <v>3.6603902418587799E-3</v>
      </c>
      <c r="AX652" s="17"/>
      <c r="AY652" s="17">
        <v>1.0139856248312E-2</v>
      </c>
      <c r="AZ652" s="17">
        <v>8.8318706519182905E-3</v>
      </c>
      <c r="BA652" s="17">
        <v>2.01681325363798E-2</v>
      </c>
      <c r="BB652" s="17"/>
      <c r="BC652" s="17">
        <v>6.9116025670251501E-3</v>
      </c>
      <c r="BD652" s="17">
        <v>1.7199199238916701E-2</v>
      </c>
      <c r="BE652" s="17">
        <v>1.2051067418819001E-2</v>
      </c>
      <c r="BF652" s="17"/>
      <c r="BG652" s="17">
        <v>1.20152823749313E-2</v>
      </c>
      <c r="BH652" s="17">
        <v>7.5429839404247403E-3</v>
      </c>
      <c r="BI652" s="17"/>
      <c r="BJ652" s="17">
        <v>1.06593257497802E-2</v>
      </c>
      <c r="BK652" s="17">
        <v>7.8318010368836101E-3</v>
      </c>
      <c r="BL652" s="17"/>
      <c r="BM652" s="17">
        <v>1.1037890934825999E-2</v>
      </c>
      <c r="BN652" s="17">
        <v>1.0959040956894499E-2</v>
      </c>
      <c r="BO652" s="17">
        <v>1.78267102537659E-2</v>
      </c>
      <c r="BP652" s="17">
        <v>1.1131813773983701E-2</v>
      </c>
      <c r="BQ652" s="17">
        <v>0</v>
      </c>
      <c r="BR652" s="17">
        <v>8.4930794201381991E-3</v>
      </c>
      <c r="BS652" s="17">
        <v>8.9363762470254793E-3</v>
      </c>
      <c r="BT652" s="17"/>
      <c r="BU652" s="17">
        <v>0</v>
      </c>
      <c r="BV652" s="17">
        <v>4.5739264518966502E-3</v>
      </c>
      <c r="BW652" s="17"/>
      <c r="BX652" s="17">
        <v>8.2457664265999705E-3</v>
      </c>
      <c r="BY652" s="17">
        <v>7.7460922329346399E-3</v>
      </c>
      <c r="BZ652" s="17">
        <v>7.7631208211932897E-3</v>
      </c>
      <c r="CA652" s="17">
        <v>9.9512800805691293E-3</v>
      </c>
    </row>
    <row r="653" spans="2:79" x14ac:dyDescent="0.3">
      <c r="B653" t="s">
        <v>101</v>
      </c>
      <c r="C653" s="17">
        <v>1.8199731606437199E-2</v>
      </c>
      <c r="D653" s="17">
        <v>2.2042308703150999E-2</v>
      </c>
      <c r="E653" s="17">
        <v>1.4541305525645899E-2</v>
      </c>
      <c r="F653" s="17"/>
      <c r="G653" s="17">
        <v>1.9140622954975001E-2</v>
      </c>
      <c r="H653" s="17">
        <v>1.51358205941521E-2</v>
      </c>
      <c r="I653" s="17">
        <v>1.7118832043890898E-2</v>
      </c>
      <c r="J653" s="17">
        <v>2.3409704034084999E-2</v>
      </c>
      <c r="K653" s="17">
        <v>3.0168422697692002E-2</v>
      </c>
      <c r="L653" s="17">
        <v>8.6927702731176195E-3</v>
      </c>
      <c r="M653" s="17"/>
      <c r="N653" s="17">
        <v>1.31192108987816E-2</v>
      </c>
      <c r="O653" s="17">
        <v>1.6602057406362499E-2</v>
      </c>
      <c r="P653" s="17">
        <v>1.4425294154336601E-2</v>
      </c>
      <c r="Q653" s="17">
        <v>2.9180428711101498E-2</v>
      </c>
      <c r="R653" s="17"/>
      <c r="S653" s="17">
        <v>2.2742935047465E-2</v>
      </c>
      <c r="T653" s="17">
        <v>2.14238309117161E-2</v>
      </c>
      <c r="U653" s="17">
        <v>2.4779849584073699E-2</v>
      </c>
      <c r="V653" s="17">
        <v>2.6040303996905299E-2</v>
      </c>
      <c r="W653" s="17">
        <v>4.1415749301615498E-2</v>
      </c>
      <c r="X653" s="17">
        <v>1.7403438188571398E-2</v>
      </c>
      <c r="Y653" s="17">
        <v>5.4366086069446299E-3</v>
      </c>
      <c r="Z653" s="17">
        <v>1.20031409314394E-2</v>
      </c>
      <c r="AA653" s="17">
        <v>3.8998812884104101E-3</v>
      </c>
      <c r="AB653" s="17">
        <v>1.7586747236583999E-2</v>
      </c>
      <c r="AC653" s="17">
        <v>1.01628762427776E-2</v>
      </c>
      <c r="AD653" s="17">
        <v>0</v>
      </c>
      <c r="AE653" s="17"/>
      <c r="AF653" s="17">
        <v>1.9328364464558899E-2</v>
      </c>
      <c r="AG653" s="17">
        <v>1.7660166873541699E-2</v>
      </c>
      <c r="AH653" s="17">
        <v>2.0378383561124699E-2</v>
      </c>
      <c r="AI653" s="17">
        <v>1.36949107094805E-2</v>
      </c>
      <c r="AJ653" s="17">
        <v>2.6373407757684701E-2</v>
      </c>
      <c r="AK653" s="17">
        <v>9.3131541051334997E-3</v>
      </c>
      <c r="AL653" s="17"/>
      <c r="AM653" s="17">
        <v>1.8085409789148101E-2</v>
      </c>
      <c r="AN653" s="17">
        <v>3.0217153279402598E-2</v>
      </c>
      <c r="AO653" s="17">
        <v>1.67454432292924E-2</v>
      </c>
      <c r="AP653" s="17">
        <v>7.9041559072187805E-3</v>
      </c>
      <c r="AQ653" s="17">
        <v>0</v>
      </c>
      <c r="AR653" s="17"/>
      <c r="AS653" s="17">
        <v>1.47712748829926E-2</v>
      </c>
      <c r="AT653" s="17">
        <v>2.1490253827456798E-2</v>
      </c>
      <c r="AU653" s="17"/>
      <c r="AV653" s="17">
        <v>1.42487832417207E-2</v>
      </c>
      <c r="AW653" s="17">
        <v>2.1110154834998101E-2</v>
      </c>
      <c r="AX653" s="17"/>
      <c r="AY653" s="17">
        <v>2.51333385368319E-2</v>
      </c>
      <c r="AZ653" s="17">
        <v>1.35573372896085E-2</v>
      </c>
      <c r="BA653" s="17">
        <v>2.4955917562854299E-2</v>
      </c>
      <c r="BB653" s="17"/>
      <c r="BC653" s="17">
        <v>2.2192449332016199E-2</v>
      </c>
      <c r="BD653" s="17">
        <v>1.48144240226467E-2</v>
      </c>
      <c r="BE653" s="17">
        <v>1.16129949141393E-2</v>
      </c>
      <c r="BF653" s="17"/>
      <c r="BG653" s="17">
        <v>2.4446616105434499E-2</v>
      </c>
      <c r="BH653" s="17">
        <v>1.1276544009363501E-2</v>
      </c>
      <c r="BI653" s="17"/>
      <c r="BJ653" s="17">
        <v>1.57339342453949E-2</v>
      </c>
      <c r="BK653" s="17">
        <v>1.6769455321722301E-2</v>
      </c>
      <c r="BL653" s="17"/>
      <c r="BM653" s="17">
        <v>1.3390043153526401E-2</v>
      </c>
      <c r="BN653" s="17">
        <v>2.0441049995951501E-2</v>
      </c>
      <c r="BO653" s="17">
        <v>3.83859976152768E-2</v>
      </c>
      <c r="BP653" s="17">
        <v>3.06111742704618E-2</v>
      </c>
      <c r="BQ653" s="17">
        <v>9.9678370863569392E-3</v>
      </c>
      <c r="BR653" s="17">
        <v>1.14060625722796E-2</v>
      </c>
      <c r="BS653" s="17">
        <v>4.78602729413923E-2</v>
      </c>
      <c r="BT653" s="17"/>
      <c r="BU653" s="17">
        <v>0</v>
      </c>
      <c r="BV653" s="17">
        <v>1.22439638718695E-2</v>
      </c>
      <c r="BW653" s="17"/>
      <c r="BX653" s="17">
        <v>1.4905948912812699E-2</v>
      </c>
      <c r="BY653" s="17">
        <v>4.7796413384440604E-3</v>
      </c>
      <c r="BZ653" s="17">
        <v>1.00986463017241E-2</v>
      </c>
      <c r="CA653" s="17">
        <v>8.3204271343147104E-3</v>
      </c>
    </row>
    <row r="654" spans="2:79" x14ac:dyDescent="0.3">
      <c r="B654" t="s">
        <v>297</v>
      </c>
      <c r="C654" s="17">
        <v>0.834718559606899</v>
      </c>
      <c r="D654" s="17">
        <v>0.82413575211996104</v>
      </c>
      <c r="E654" s="17">
        <v>0.84422709299827603</v>
      </c>
      <c r="F654" s="17"/>
      <c r="G654" s="17">
        <v>0.78965247073886502</v>
      </c>
      <c r="H654" s="17">
        <v>0.82720466362173795</v>
      </c>
      <c r="I654" s="17">
        <v>0.83786300890127297</v>
      </c>
      <c r="J654" s="17">
        <v>0.82470040750222995</v>
      </c>
      <c r="K654" s="17">
        <v>0.841610644248036</v>
      </c>
      <c r="L654" s="17">
        <v>0.87165177842728003</v>
      </c>
      <c r="M654" s="17"/>
      <c r="N654" s="17">
        <v>0.87552936417760896</v>
      </c>
      <c r="O654" s="17">
        <v>0.83319278566546195</v>
      </c>
      <c r="P654" s="17">
        <v>0.82951191898821997</v>
      </c>
      <c r="Q654" s="17">
        <v>0.79216671206800005</v>
      </c>
      <c r="R654" s="17"/>
      <c r="S654" s="17">
        <v>0.83769948131269201</v>
      </c>
      <c r="T654" s="17">
        <v>0.82650380007944801</v>
      </c>
      <c r="U654" s="17">
        <v>0.85051813534299403</v>
      </c>
      <c r="V654" s="17">
        <v>0.81041037093233903</v>
      </c>
      <c r="W654" s="17">
        <v>0.78297126894370805</v>
      </c>
      <c r="X654" s="17">
        <v>0.80499047015250902</v>
      </c>
      <c r="Y654" s="17">
        <v>0.83123805182482802</v>
      </c>
      <c r="Z654" s="17">
        <v>0.881352308039137</v>
      </c>
      <c r="AA654" s="17">
        <v>0.84205676472930802</v>
      </c>
      <c r="AB654" s="17">
        <v>0.86691898261976197</v>
      </c>
      <c r="AC654" s="17">
        <v>0.85075992312300097</v>
      </c>
      <c r="AD654" s="17">
        <v>0.89469109823256299</v>
      </c>
      <c r="AE654" s="17"/>
      <c r="AF654" s="17">
        <v>0.86134088241377404</v>
      </c>
      <c r="AG654" s="17">
        <v>0.85348265181059602</v>
      </c>
      <c r="AH654" s="17">
        <v>0.80002645621444402</v>
      </c>
      <c r="AI654" s="17">
        <v>0.79661545345802498</v>
      </c>
      <c r="AJ654" s="17">
        <v>0.833812625705183</v>
      </c>
      <c r="AK654" s="17">
        <v>0.83546034905447097</v>
      </c>
      <c r="AL654" s="17"/>
      <c r="AM654" s="17">
        <v>0.82847559436933704</v>
      </c>
      <c r="AN654" s="17">
        <v>0.79764085097808601</v>
      </c>
      <c r="AO654" s="17">
        <v>0.86588344529948003</v>
      </c>
      <c r="AP654" s="17">
        <v>0.86742707806707298</v>
      </c>
      <c r="AQ654" s="17">
        <v>0.87918598817203797</v>
      </c>
      <c r="AR654" s="17"/>
      <c r="AS654" s="17">
        <v>0.85502777436127297</v>
      </c>
      <c r="AT654" s="17">
        <v>0.816225059493077</v>
      </c>
      <c r="AU654" s="17"/>
      <c r="AV654" s="17">
        <v>0.86228869444754297</v>
      </c>
      <c r="AW654" s="17">
        <v>0.82658577354447504</v>
      </c>
      <c r="AX654" s="17"/>
      <c r="AY654" s="17">
        <v>0.79195244963507805</v>
      </c>
      <c r="AZ654" s="17">
        <v>0.85164091102783301</v>
      </c>
      <c r="BA654" s="17">
        <v>0.84526386236662898</v>
      </c>
      <c r="BB654" s="17"/>
      <c r="BC654" s="17">
        <v>0.84152746700026904</v>
      </c>
      <c r="BD654" s="17">
        <v>0.81864168007924898</v>
      </c>
      <c r="BE654" s="17">
        <v>0.83652314392341698</v>
      </c>
      <c r="BF654" s="17"/>
      <c r="BG654" s="17">
        <v>0.83839634350268399</v>
      </c>
      <c r="BH654" s="17">
        <v>0.84478003117989398</v>
      </c>
      <c r="BI654" s="17"/>
      <c r="BJ654" s="17">
        <v>0.84292784997523695</v>
      </c>
      <c r="BK654" s="17">
        <v>0.83753700672756304</v>
      </c>
      <c r="BL654" s="17"/>
      <c r="BM654" s="17">
        <v>0.83360413969956504</v>
      </c>
      <c r="BN654" s="17">
        <v>0.83544359109704502</v>
      </c>
      <c r="BO654" s="17">
        <v>0.79565642085407295</v>
      </c>
      <c r="BP654" s="17">
        <v>0.82630596668228795</v>
      </c>
      <c r="BQ654" s="17">
        <v>0.81605423568628999</v>
      </c>
      <c r="BR654" s="17">
        <v>0.86886934886787903</v>
      </c>
      <c r="BS654" s="17">
        <v>0.78133421961683203</v>
      </c>
      <c r="BT654" s="17"/>
      <c r="BU654" s="17">
        <v>0.90579481791518701</v>
      </c>
      <c r="BV654" s="17">
        <v>0.85038615294851505</v>
      </c>
      <c r="BW654" s="17"/>
      <c r="BX654" s="17">
        <v>0.81245812286639796</v>
      </c>
      <c r="BY654" s="17">
        <v>0.82479200909881201</v>
      </c>
      <c r="BZ654" s="17">
        <v>0.86945327841573505</v>
      </c>
      <c r="CA654" s="17">
        <v>0.88271450092137504</v>
      </c>
    </row>
    <row r="655" spans="2:79" x14ac:dyDescent="0.3">
      <c r="B655" t="s">
        <v>298</v>
      </c>
      <c r="C655" s="17">
        <v>3.2811798815942997E-2</v>
      </c>
      <c r="D655" s="17">
        <v>4.3342775925207799E-2</v>
      </c>
      <c r="E655" s="17">
        <v>2.27014611560345E-2</v>
      </c>
      <c r="F655" s="17"/>
      <c r="G655" s="17">
        <v>5.8040002132444202E-2</v>
      </c>
      <c r="H655" s="17">
        <v>4.1732822763693299E-2</v>
      </c>
      <c r="I655" s="17">
        <v>2.9432542946698E-2</v>
      </c>
      <c r="J655" s="17">
        <v>2.7801101981455498E-2</v>
      </c>
      <c r="K655" s="17">
        <v>2.47023982372334E-2</v>
      </c>
      <c r="L655" s="17">
        <v>2.1065480418225199E-2</v>
      </c>
      <c r="M655" s="17"/>
      <c r="N655" s="17">
        <v>1.49157687666929E-2</v>
      </c>
      <c r="O655" s="17">
        <v>4.5724316877552303E-2</v>
      </c>
      <c r="P655" s="17">
        <v>2.3481367912449001E-2</v>
      </c>
      <c r="Q655" s="17">
        <v>4.7841433430427301E-2</v>
      </c>
      <c r="R655" s="17"/>
      <c r="S655" s="17">
        <v>3.7904475070559301E-2</v>
      </c>
      <c r="T655" s="17">
        <v>1.68775686764704E-2</v>
      </c>
      <c r="U655" s="17">
        <v>2.31791058048171E-2</v>
      </c>
      <c r="V655" s="17">
        <v>4.5860187921820401E-2</v>
      </c>
      <c r="W655" s="17">
        <v>1.3824103001886801E-2</v>
      </c>
      <c r="X655" s="17">
        <v>5.1182827443052498E-2</v>
      </c>
      <c r="Y655" s="17">
        <v>5.7101541379323002E-2</v>
      </c>
      <c r="Z655" s="17">
        <v>3.25862110071014E-2</v>
      </c>
      <c r="AA655" s="17">
        <v>1.7240648494259499E-2</v>
      </c>
      <c r="AB655" s="17">
        <v>3.4455872599755202E-2</v>
      </c>
      <c r="AC655" s="17">
        <v>2.0688150605941601E-2</v>
      </c>
      <c r="AD655" s="17">
        <v>6.1881957713619297E-2</v>
      </c>
      <c r="AE655" s="17"/>
      <c r="AF655" s="17">
        <v>3.1906698107171297E-2</v>
      </c>
      <c r="AG655" s="17">
        <v>1.9474558467800999E-2</v>
      </c>
      <c r="AH655" s="17">
        <v>3.2747386261730203E-2</v>
      </c>
      <c r="AI655" s="17">
        <v>5.0422756885648401E-2</v>
      </c>
      <c r="AJ655" s="17">
        <v>2.9976247008959501E-2</v>
      </c>
      <c r="AK655" s="17">
        <v>5.1651810604491498E-2</v>
      </c>
      <c r="AL655" s="17"/>
      <c r="AM655" s="17">
        <v>3.6727977685572601E-2</v>
      </c>
      <c r="AN655" s="17">
        <v>3.80583646993366E-2</v>
      </c>
      <c r="AO655" s="17">
        <v>2.4140840715252999E-2</v>
      </c>
      <c r="AP655" s="17">
        <v>1.6647290977460899E-2</v>
      </c>
      <c r="AQ655" s="17">
        <v>6.64154006492544E-2</v>
      </c>
      <c r="AR655" s="17"/>
      <c r="AS655" s="17">
        <v>2.1907757497095001E-2</v>
      </c>
      <c r="AT655" s="17">
        <v>6.3025543028480194E-2</v>
      </c>
      <c r="AU655" s="17"/>
      <c r="AV655" s="17">
        <v>2.1051016268376702E-2</v>
      </c>
      <c r="AW655" s="17">
        <v>2.4240319136867999E-2</v>
      </c>
      <c r="AX655" s="17"/>
      <c r="AY655" s="17">
        <v>4.2648197061148599E-2</v>
      </c>
      <c r="AZ655" s="17">
        <v>2.6995338637768498E-2</v>
      </c>
      <c r="BA655" s="17">
        <v>4.6024046016337299E-2</v>
      </c>
      <c r="BB655" s="17"/>
      <c r="BC655" s="17">
        <v>2.40404587162543E-2</v>
      </c>
      <c r="BD655" s="17">
        <v>5.3137775557518703E-2</v>
      </c>
      <c r="BE655" s="17">
        <v>3.6370448900579201E-2</v>
      </c>
      <c r="BF655" s="17"/>
      <c r="BG655" s="17">
        <v>3.1937722140470297E-2</v>
      </c>
      <c r="BH655" s="17">
        <v>2.9880866883198701E-2</v>
      </c>
      <c r="BI655" s="17"/>
      <c r="BJ655" s="17">
        <v>2.33678295963279E-2</v>
      </c>
      <c r="BK655" s="17">
        <v>3.20928143816668E-2</v>
      </c>
      <c r="BL655" s="17"/>
      <c r="BM655" s="17">
        <v>3.4431037728554097E-2</v>
      </c>
      <c r="BN655" s="17">
        <v>3.84162842053919E-2</v>
      </c>
      <c r="BO655" s="17">
        <v>4.6883477318662999E-2</v>
      </c>
      <c r="BP655" s="17">
        <v>3.4272495406393502E-2</v>
      </c>
      <c r="BQ655" s="17">
        <v>4.8754555362794702E-2</v>
      </c>
      <c r="BR655" s="17">
        <v>2.3842733180475199E-2</v>
      </c>
      <c r="BS655" s="17">
        <v>1.5477073199393499E-2</v>
      </c>
      <c r="BT655" s="17"/>
      <c r="BU655" s="17">
        <v>9.7922794378117704E-3</v>
      </c>
      <c r="BV655" s="17">
        <v>1.65546353222354E-2</v>
      </c>
      <c r="BW655" s="17"/>
      <c r="BX655" s="17">
        <v>2.45556703788153E-2</v>
      </c>
      <c r="BY655" s="17">
        <v>3.4414327076402698E-2</v>
      </c>
      <c r="BZ655" s="17">
        <v>2.5217628478140901E-2</v>
      </c>
      <c r="CA655" s="17">
        <v>3.4384389254426002E-2</v>
      </c>
    </row>
    <row r="656" spans="2:79" hidden="1" x14ac:dyDescent="0.3">
      <c r="B656" t="s">
        <v>299</v>
      </c>
      <c r="C656" s="17">
        <v>0.80190676079095602</v>
      </c>
      <c r="D656" s="17">
        <v>0.78079297619475296</v>
      </c>
      <c r="E656" s="17">
        <v>0.82152563184224103</v>
      </c>
      <c r="F656" s="17"/>
      <c r="G656" s="17">
        <v>0.73161246860642004</v>
      </c>
      <c r="H656" s="17">
        <v>0.785471840858045</v>
      </c>
      <c r="I656" s="17">
        <v>0.80843046595457502</v>
      </c>
      <c r="J656" s="17">
        <v>0.79689930552077504</v>
      </c>
      <c r="K656" s="17">
        <v>0.81690824601080303</v>
      </c>
      <c r="L656" s="17">
        <v>0.85058629800905505</v>
      </c>
      <c r="M656" s="17"/>
      <c r="N656" s="17">
        <v>0.86061359541091598</v>
      </c>
      <c r="O656" s="17">
        <v>0.78746846878790999</v>
      </c>
      <c r="P656" s="17">
        <v>0.80603055107577104</v>
      </c>
      <c r="Q656" s="17">
        <v>0.74432527863757303</v>
      </c>
      <c r="R656" s="17"/>
      <c r="S656" s="17">
        <v>0.79979500624213296</v>
      </c>
      <c r="T656" s="17">
        <v>0.80962623140297796</v>
      </c>
      <c r="U656" s="17">
        <v>0.82733902953817695</v>
      </c>
      <c r="V656" s="17">
        <v>0.76455018301051902</v>
      </c>
      <c r="W656" s="17">
        <v>0.76914716594182198</v>
      </c>
      <c r="X656" s="17">
        <v>0.75380764270945699</v>
      </c>
      <c r="Y656" s="17">
        <v>0.77413651044550502</v>
      </c>
      <c r="Z656" s="17">
        <v>0.84876609703203598</v>
      </c>
      <c r="AA656" s="17">
        <v>0.82481611623504802</v>
      </c>
      <c r="AB656" s="17">
        <v>0.83246311002000595</v>
      </c>
      <c r="AC656" s="17">
        <v>0.83007177251705899</v>
      </c>
      <c r="AD656" s="17">
        <v>0.83280914051894395</v>
      </c>
      <c r="AE656" s="17"/>
      <c r="AF656" s="17">
        <v>0.82943418430660298</v>
      </c>
      <c r="AG656" s="17">
        <v>0.83400809334279502</v>
      </c>
      <c r="AH656" s="17">
        <v>0.767279069952714</v>
      </c>
      <c r="AI656" s="17">
        <v>0.74619269657237597</v>
      </c>
      <c r="AJ656" s="17">
        <v>0.80383637869622304</v>
      </c>
      <c r="AK656" s="17">
        <v>0.78380853844998</v>
      </c>
      <c r="AL656" s="17"/>
      <c r="AM656" s="17">
        <v>0.79174761668376503</v>
      </c>
      <c r="AN656" s="17">
        <v>0.75958248627875002</v>
      </c>
      <c r="AO656" s="17">
        <v>0.84174260458422701</v>
      </c>
      <c r="AP656" s="17">
        <v>0.85077978708961199</v>
      </c>
      <c r="AQ656" s="17">
        <v>0.81277058752278297</v>
      </c>
      <c r="AR656" s="17"/>
      <c r="AS656" s="17">
        <v>0.83312001686417803</v>
      </c>
      <c r="AT656" s="17">
        <v>0.75319951646459604</v>
      </c>
      <c r="AU656" s="17"/>
      <c r="AV656" s="17">
        <v>0.84123767817916595</v>
      </c>
      <c r="AW656" s="17">
        <v>0.80234545440760696</v>
      </c>
      <c r="AX656" s="17"/>
      <c r="AY656" s="17">
        <v>0.74930425257392896</v>
      </c>
      <c r="AZ656" s="17">
        <v>0.82464557239006497</v>
      </c>
      <c r="BA656" s="17">
        <v>0.79923981635029195</v>
      </c>
      <c r="BB656" s="17"/>
      <c r="BC656" s="17">
        <v>0.81748700828401499</v>
      </c>
      <c r="BD656" s="17">
        <v>0.76550390452173001</v>
      </c>
      <c r="BE656" s="17">
        <v>0.80015269502283803</v>
      </c>
      <c r="BF656" s="17"/>
      <c r="BG656" s="17">
        <v>0.80645862136221402</v>
      </c>
      <c r="BH656" s="17">
        <v>0.81489916429669496</v>
      </c>
      <c r="BI656" s="17"/>
      <c r="BJ656" s="17">
        <v>0.81956002037890896</v>
      </c>
      <c r="BK656" s="17">
        <v>0.80544419234589704</v>
      </c>
      <c r="BL656" s="17"/>
      <c r="BM656" s="17">
        <v>0.79917310197101099</v>
      </c>
      <c r="BN656" s="17">
        <v>0.79702730689165402</v>
      </c>
      <c r="BO656" s="17">
        <v>0.74877294353541002</v>
      </c>
      <c r="BP656" s="17">
        <v>0.79203347127589396</v>
      </c>
      <c r="BQ656" s="17">
        <v>0.76729968032349605</v>
      </c>
      <c r="BR656" s="17">
        <v>0.845026615687404</v>
      </c>
      <c r="BS656" s="17">
        <v>0.76585714641743796</v>
      </c>
      <c r="BT656" s="17"/>
      <c r="BU656" s="17">
        <v>0.89600253847737499</v>
      </c>
      <c r="BV656" s="17">
        <v>0.83383151762628005</v>
      </c>
      <c r="BW656" s="17"/>
      <c r="BX656" s="17">
        <v>0.78790245248758295</v>
      </c>
      <c r="BY656" s="17">
        <v>0.79037768202240899</v>
      </c>
      <c r="BZ656" s="17">
        <v>0.84423564993759403</v>
      </c>
      <c r="CA656" s="17">
        <v>0.84833011166694905</v>
      </c>
    </row>
    <row r="657" spans="2:79" x14ac:dyDescent="0.3">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c r="BF657" s="17"/>
      <c r="BG657" s="17"/>
      <c r="BH657" s="17"/>
      <c r="BI657" s="17"/>
      <c r="BJ657" s="17"/>
      <c r="BK657" s="17"/>
      <c r="BL657" s="17"/>
      <c r="BM657" s="17"/>
      <c r="BN657" s="17"/>
      <c r="BO657" s="17"/>
      <c r="BP657" s="17"/>
      <c r="BQ657" s="17"/>
      <c r="BR657" s="17"/>
      <c r="BS657" s="17"/>
      <c r="BT657" s="17"/>
      <c r="BU657" s="17"/>
      <c r="BV657" s="17"/>
      <c r="BW657" s="17"/>
      <c r="BX657" s="17"/>
      <c r="BY657" s="17"/>
      <c r="BZ657" s="17"/>
      <c r="CA657" s="17"/>
    </row>
    <row r="658" spans="2:79" x14ac:dyDescent="0.3">
      <c r="B658" s="6" t="s">
        <v>357</v>
      </c>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c r="BP658" s="17"/>
      <c r="BQ658" s="17"/>
      <c r="BR658" s="17"/>
      <c r="BS658" s="17"/>
      <c r="BT658" s="17"/>
      <c r="BU658" s="17"/>
      <c r="BV658" s="17"/>
      <c r="BW658" s="17"/>
      <c r="BX658" s="17"/>
      <c r="BY658" s="17"/>
      <c r="BZ658" s="17"/>
      <c r="CA658" s="17"/>
    </row>
    <row r="659" spans="2:79" x14ac:dyDescent="0.3">
      <c r="B659" s="24" t="s">
        <v>98</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c r="BP659" s="17"/>
      <c r="BQ659" s="17"/>
      <c r="BR659" s="17"/>
      <c r="BS659" s="17"/>
      <c r="BT659" s="17"/>
      <c r="BU659" s="17"/>
      <c r="BV659" s="17"/>
      <c r="BW659" s="17"/>
      <c r="BX659" s="17"/>
      <c r="BY659" s="17"/>
      <c r="BZ659" s="17"/>
      <c r="CA659" s="17"/>
    </row>
    <row r="660" spans="2:79" x14ac:dyDescent="0.3">
      <c r="B660" t="s">
        <v>292</v>
      </c>
      <c r="C660" s="17">
        <v>0.250765750985391</v>
      </c>
      <c r="D660" s="17">
        <v>0.21977417424781101</v>
      </c>
      <c r="E660" s="17">
        <v>0.28016006075413102</v>
      </c>
      <c r="F660" s="17"/>
      <c r="G660" s="17">
        <v>0.26588732493546802</v>
      </c>
      <c r="H660" s="17">
        <v>0.35380453245979199</v>
      </c>
      <c r="I660" s="17">
        <v>0.28888109385697502</v>
      </c>
      <c r="J660" s="17">
        <v>0.23046678207031199</v>
      </c>
      <c r="K660" s="17">
        <v>0.18847469364108899</v>
      </c>
      <c r="L660" s="17">
        <v>0.18449468956954501</v>
      </c>
      <c r="M660" s="17"/>
      <c r="N660" s="17">
        <v>0.33947457050818902</v>
      </c>
      <c r="O660" s="17">
        <v>0.22892027061668699</v>
      </c>
      <c r="P660" s="17">
        <v>0.24450526296315001</v>
      </c>
      <c r="Q660" s="17">
        <v>0.18835550415969199</v>
      </c>
      <c r="R660" s="17"/>
      <c r="S660" s="17">
        <v>0.30422345481172403</v>
      </c>
      <c r="T660" s="17">
        <v>0.22551120070894001</v>
      </c>
      <c r="U660" s="17">
        <v>0.248955237880124</v>
      </c>
      <c r="V660" s="17">
        <v>0.188829987558187</v>
      </c>
      <c r="W660" s="17">
        <v>0.203715446473624</v>
      </c>
      <c r="X660" s="17">
        <v>0.22467203994066801</v>
      </c>
      <c r="Y660" s="17">
        <v>0.22426658647783901</v>
      </c>
      <c r="Z660" s="17">
        <v>0.27409315961311198</v>
      </c>
      <c r="AA660" s="17">
        <v>0.28900322215678498</v>
      </c>
      <c r="AB660" s="17">
        <v>0.24938556886604099</v>
      </c>
      <c r="AC660" s="17">
        <v>0.26317773015933399</v>
      </c>
      <c r="AD660" s="17">
        <v>0.37367679700524797</v>
      </c>
      <c r="AE660" s="17"/>
      <c r="AF660" s="17">
        <v>0.34132656481992302</v>
      </c>
      <c r="AG660" s="17">
        <v>0.23226605770785499</v>
      </c>
      <c r="AH660" s="17">
        <v>0.217812677444744</v>
      </c>
      <c r="AI660" s="17">
        <v>0.203740884497044</v>
      </c>
      <c r="AJ660" s="17">
        <v>0.223438725878603</v>
      </c>
      <c r="AK660" s="17">
        <v>0.23385998953366399</v>
      </c>
      <c r="AL660" s="17"/>
      <c r="AM660" s="17">
        <v>0.16846205605216799</v>
      </c>
      <c r="AN660" s="17">
        <v>0.20064498708258599</v>
      </c>
      <c r="AO660" s="17">
        <v>0.32369774909381299</v>
      </c>
      <c r="AP660" s="17">
        <v>0.40317409170402702</v>
      </c>
      <c r="AQ660" s="17">
        <v>0.39428643593726698</v>
      </c>
      <c r="AR660" s="17"/>
      <c r="AS660" s="17">
        <v>0.27424569375091201</v>
      </c>
      <c r="AT660" s="17">
        <v>0.22534186334728001</v>
      </c>
      <c r="AU660" s="17"/>
      <c r="AV660" s="17">
        <v>0.27475074032768798</v>
      </c>
      <c r="AW660" s="17">
        <v>0.263755452568878</v>
      </c>
      <c r="AX660" s="17"/>
      <c r="AY660" s="17">
        <v>0.28097896331480698</v>
      </c>
      <c r="AZ660" s="17">
        <v>0.23907328878513001</v>
      </c>
      <c r="BA660" s="17">
        <v>0.21793753232659499</v>
      </c>
      <c r="BB660" s="17"/>
      <c r="BC660" s="17">
        <v>0.24400335517550001</v>
      </c>
      <c r="BD660" s="17">
        <v>0.236347413348684</v>
      </c>
      <c r="BE660" s="17">
        <v>0.27975453581917498</v>
      </c>
      <c r="BF660" s="17"/>
      <c r="BG660" s="17">
        <v>0.248002250340664</v>
      </c>
      <c r="BH660" s="17">
        <v>0.25644583275744298</v>
      </c>
      <c r="BI660" s="17"/>
      <c r="BJ660" s="17">
        <v>0.336878848382619</v>
      </c>
      <c r="BK660" s="17">
        <v>0.22794898723446599</v>
      </c>
      <c r="BL660" s="17"/>
      <c r="BM660" s="17">
        <v>0.29547664692306702</v>
      </c>
      <c r="BN660" s="17">
        <v>0.25486835524590701</v>
      </c>
      <c r="BO660" s="17">
        <v>0.23308494590377901</v>
      </c>
      <c r="BP660" s="17">
        <v>0.25969684228705803</v>
      </c>
      <c r="BQ660" s="17">
        <v>0.20069328116454799</v>
      </c>
      <c r="BR660" s="17">
        <v>0.178513779935459</v>
      </c>
      <c r="BS660" s="17">
        <v>0.21428414930066</v>
      </c>
      <c r="BT660" s="17"/>
      <c r="BU660" s="17">
        <v>0.26128902426992201</v>
      </c>
      <c r="BV660" s="17">
        <v>0.33376217144335402</v>
      </c>
      <c r="BW660" s="17"/>
      <c r="BX660" s="17">
        <v>0.25241022543282798</v>
      </c>
      <c r="BY660" s="17">
        <v>0.23083057306855501</v>
      </c>
      <c r="BZ660" s="17">
        <v>0.32209595452824802</v>
      </c>
      <c r="CA660" s="17">
        <v>0.24216578523391899</v>
      </c>
    </row>
    <row r="661" spans="2:79" x14ac:dyDescent="0.3">
      <c r="B661" t="s">
        <v>293</v>
      </c>
      <c r="C661" s="17">
        <v>0.47792919787524102</v>
      </c>
      <c r="D661" s="17">
        <v>0.485296152008238</v>
      </c>
      <c r="E661" s="17">
        <v>0.47024229363586401</v>
      </c>
      <c r="F661" s="17"/>
      <c r="G661" s="17">
        <v>0.50209905661096799</v>
      </c>
      <c r="H661" s="17">
        <v>0.45513644548515902</v>
      </c>
      <c r="I661" s="17">
        <v>0.43781096487563398</v>
      </c>
      <c r="J661" s="17">
        <v>0.46161319232875803</v>
      </c>
      <c r="K661" s="17">
        <v>0.46833838826324697</v>
      </c>
      <c r="L661" s="17">
        <v>0.53252593823497096</v>
      </c>
      <c r="M661" s="17"/>
      <c r="N661" s="17">
        <v>0.47439039032578501</v>
      </c>
      <c r="O661" s="17">
        <v>0.487876025717905</v>
      </c>
      <c r="P661" s="17">
        <v>0.46647247105450101</v>
      </c>
      <c r="Q661" s="17">
        <v>0.47749426096070302</v>
      </c>
      <c r="R661" s="17"/>
      <c r="S661" s="17">
        <v>0.4534683493053</v>
      </c>
      <c r="T661" s="17">
        <v>0.45779614314755401</v>
      </c>
      <c r="U661" s="17">
        <v>0.491044574571953</v>
      </c>
      <c r="V661" s="17">
        <v>0.48035644766403002</v>
      </c>
      <c r="W661" s="17">
        <v>0.44731580796083897</v>
      </c>
      <c r="X661" s="17">
        <v>0.51570486317577502</v>
      </c>
      <c r="Y661" s="17">
        <v>0.49293241034163998</v>
      </c>
      <c r="Z661" s="17">
        <v>0.498021949429102</v>
      </c>
      <c r="AA661" s="17">
        <v>0.49025854907762401</v>
      </c>
      <c r="AB661" s="17">
        <v>0.44759515429507502</v>
      </c>
      <c r="AC661" s="17">
        <v>0.54628483601139199</v>
      </c>
      <c r="AD661" s="17">
        <v>0.45950821910040501</v>
      </c>
      <c r="AE661" s="17"/>
      <c r="AF661" s="17">
        <v>0.45690539389519202</v>
      </c>
      <c r="AG661" s="17">
        <v>0.49764848141846002</v>
      </c>
      <c r="AH661" s="17">
        <v>0.44748129339967402</v>
      </c>
      <c r="AI661" s="17">
        <v>0.49458341288368202</v>
      </c>
      <c r="AJ661" s="17">
        <v>0.47680065209538403</v>
      </c>
      <c r="AK661" s="17">
        <v>0.49119692822139299</v>
      </c>
      <c r="AL661" s="17"/>
      <c r="AM661" s="17">
        <v>0.46539159402769498</v>
      </c>
      <c r="AN661" s="17">
        <v>0.49922789766871101</v>
      </c>
      <c r="AO661" s="17">
        <v>0.48411558896588502</v>
      </c>
      <c r="AP661" s="17">
        <v>0.43691950715085898</v>
      </c>
      <c r="AQ661" s="17">
        <v>0.41279679600857699</v>
      </c>
      <c r="AR661" s="17"/>
      <c r="AS661" s="17">
        <v>0.48956637961962701</v>
      </c>
      <c r="AT661" s="17">
        <v>0.44114623598638197</v>
      </c>
      <c r="AU661" s="17"/>
      <c r="AV661" s="17">
        <v>0.47247750429250801</v>
      </c>
      <c r="AW661" s="17">
        <v>0.44715469407493302</v>
      </c>
      <c r="AX661" s="17"/>
      <c r="AY661" s="17">
        <v>0.447971723092012</v>
      </c>
      <c r="AZ661" s="17">
        <v>0.49503463750603799</v>
      </c>
      <c r="BA661" s="17">
        <v>0.470695468004517</v>
      </c>
      <c r="BB661" s="17"/>
      <c r="BC661" s="17">
        <v>0.48768053631290897</v>
      </c>
      <c r="BD661" s="17">
        <v>0.47862437076654701</v>
      </c>
      <c r="BE661" s="17">
        <v>0.45294258603408499</v>
      </c>
      <c r="BF661" s="17"/>
      <c r="BG661" s="17">
        <v>0.47600626154369302</v>
      </c>
      <c r="BH661" s="17">
        <v>0.48203592458887801</v>
      </c>
      <c r="BI661" s="17"/>
      <c r="BJ661" s="17">
        <v>0.44749077454971198</v>
      </c>
      <c r="BK661" s="17">
        <v>0.48726461461585602</v>
      </c>
      <c r="BL661" s="17"/>
      <c r="BM661" s="17">
        <v>0.45559829058963902</v>
      </c>
      <c r="BN661" s="17">
        <v>0.45122160680919399</v>
      </c>
      <c r="BO661" s="17">
        <v>0.49960842817020101</v>
      </c>
      <c r="BP661" s="17">
        <v>0.45021187102655502</v>
      </c>
      <c r="BQ661" s="17">
        <v>0.64634196305784497</v>
      </c>
      <c r="BR661" s="17">
        <v>0.51355799467301899</v>
      </c>
      <c r="BS661" s="17">
        <v>0.46620781962709601</v>
      </c>
      <c r="BT661" s="17"/>
      <c r="BU661" s="17">
        <v>0.52168038105762105</v>
      </c>
      <c r="BV661" s="17">
        <v>0.45629457805838902</v>
      </c>
      <c r="BW661" s="17"/>
      <c r="BX661" s="17">
        <v>0.46668432154273098</v>
      </c>
      <c r="BY661" s="17">
        <v>0.44971341821846</v>
      </c>
      <c r="BZ661" s="17">
        <v>0.49064860757440298</v>
      </c>
      <c r="CA661" s="17">
        <v>0.49386839535570398</v>
      </c>
    </row>
    <row r="662" spans="2:79" x14ac:dyDescent="0.3">
      <c r="B662" t="s">
        <v>294</v>
      </c>
      <c r="C662" s="17">
        <v>0.185534970655754</v>
      </c>
      <c r="D662" s="17">
        <v>0.198454982385847</v>
      </c>
      <c r="E662" s="17">
        <v>0.17384646706683499</v>
      </c>
      <c r="F662" s="17"/>
      <c r="G662" s="17">
        <v>0.15633432276127099</v>
      </c>
      <c r="H662" s="17">
        <v>0.13002515764305</v>
      </c>
      <c r="I662" s="17">
        <v>0.18425164598778099</v>
      </c>
      <c r="J662" s="17">
        <v>0.20385836132812901</v>
      </c>
      <c r="K662" s="17">
        <v>0.25080777807676302</v>
      </c>
      <c r="L662" s="17">
        <v>0.19234774423371501</v>
      </c>
      <c r="M662" s="17"/>
      <c r="N662" s="17">
        <v>0.14312747832647801</v>
      </c>
      <c r="O662" s="17">
        <v>0.18716514799237499</v>
      </c>
      <c r="P662" s="17">
        <v>0.19398693930026301</v>
      </c>
      <c r="Q662" s="17">
        <v>0.220674325146786</v>
      </c>
      <c r="R662" s="17"/>
      <c r="S662" s="17">
        <v>0.139357548262391</v>
      </c>
      <c r="T662" s="17">
        <v>0.23391576370664</v>
      </c>
      <c r="U662" s="17">
        <v>0.17234341543641499</v>
      </c>
      <c r="V662" s="17">
        <v>0.20432918024737201</v>
      </c>
      <c r="W662" s="17">
        <v>0.26839306893912401</v>
      </c>
      <c r="X662" s="17">
        <v>0.17518131119709199</v>
      </c>
      <c r="Y662" s="17">
        <v>0.185739031249883</v>
      </c>
      <c r="Z662" s="17">
        <v>0.163434157805085</v>
      </c>
      <c r="AA662" s="17">
        <v>0.16640205363034799</v>
      </c>
      <c r="AB662" s="17">
        <v>0.206954577517484</v>
      </c>
      <c r="AC662" s="17">
        <v>0.15932180647635899</v>
      </c>
      <c r="AD662" s="17">
        <v>8.5470028109617499E-2</v>
      </c>
      <c r="AE662" s="17"/>
      <c r="AF662" s="17">
        <v>0.138060796790031</v>
      </c>
      <c r="AG662" s="17">
        <v>0.17316694631419599</v>
      </c>
      <c r="AH662" s="17">
        <v>0.221290579475309</v>
      </c>
      <c r="AI662" s="17">
        <v>0.22915360584393199</v>
      </c>
      <c r="AJ662" s="17">
        <v>0.202039738251683</v>
      </c>
      <c r="AK662" s="17">
        <v>0.194469988614943</v>
      </c>
      <c r="AL662" s="17"/>
      <c r="AM662" s="17">
        <v>0.25890361849881099</v>
      </c>
      <c r="AN662" s="17">
        <v>0.200272473793738</v>
      </c>
      <c r="AO662" s="17">
        <v>0.13900606977678701</v>
      </c>
      <c r="AP662" s="17">
        <v>0.103054273176633</v>
      </c>
      <c r="AQ662" s="17">
        <v>0.158425740844301</v>
      </c>
      <c r="AR662" s="17"/>
      <c r="AS662" s="17">
        <v>0.16751855966939599</v>
      </c>
      <c r="AT662" s="17">
        <v>0.20553510593555999</v>
      </c>
      <c r="AU662" s="17"/>
      <c r="AV662" s="17">
        <v>0.17707960488218699</v>
      </c>
      <c r="AW662" s="17">
        <v>0.19932767817459099</v>
      </c>
      <c r="AX662" s="17"/>
      <c r="AY662" s="17">
        <v>0.1590044962329</v>
      </c>
      <c r="AZ662" s="17">
        <v>0.19060591375938599</v>
      </c>
      <c r="BA662" s="17">
        <v>0.22842589481024</v>
      </c>
      <c r="BB662" s="17"/>
      <c r="BC662" s="17">
        <v>0.18196231329802101</v>
      </c>
      <c r="BD662" s="17">
        <v>0.18205929295887999</v>
      </c>
      <c r="BE662" s="17">
        <v>0.200192567166839</v>
      </c>
      <c r="BF662" s="17"/>
      <c r="BG662" s="17">
        <v>0.17955553294049101</v>
      </c>
      <c r="BH662" s="17">
        <v>0.18567212328618099</v>
      </c>
      <c r="BI662" s="17"/>
      <c r="BJ662" s="17">
        <v>0.14672550349024799</v>
      </c>
      <c r="BK662" s="17">
        <v>0.195896559823212</v>
      </c>
      <c r="BL662" s="17"/>
      <c r="BM662" s="17">
        <v>0.186929072463943</v>
      </c>
      <c r="BN662" s="17">
        <v>0.17541925527185301</v>
      </c>
      <c r="BO662" s="17">
        <v>0.183161377952376</v>
      </c>
      <c r="BP662" s="17">
        <v>0.14148750402920601</v>
      </c>
      <c r="BQ662" s="17">
        <v>0.106457957293073</v>
      </c>
      <c r="BR662" s="17">
        <v>0.20679160633539201</v>
      </c>
      <c r="BS662" s="17">
        <v>0.21409204781603899</v>
      </c>
      <c r="BT662" s="17"/>
      <c r="BU662" s="17">
        <v>0.15662474191298301</v>
      </c>
      <c r="BV662" s="17">
        <v>0.18139137027909</v>
      </c>
      <c r="BW662" s="17"/>
      <c r="BX662" s="17">
        <v>0.17479705853143099</v>
      </c>
      <c r="BY662" s="17">
        <v>0.23519955784639501</v>
      </c>
      <c r="BZ662" s="17">
        <v>0.137498958323028</v>
      </c>
      <c r="CA662" s="17">
        <v>0.192543449681118</v>
      </c>
    </row>
    <row r="663" spans="2:79" x14ac:dyDescent="0.3">
      <c r="B663" t="s">
        <v>295</v>
      </c>
      <c r="C663" s="17">
        <v>3.1909674656473999E-2</v>
      </c>
      <c r="D663" s="17">
        <v>4.3176340951702898E-2</v>
      </c>
      <c r="E663" s="17">
        <v>2.10773026431917E-2</v>
      </c>
      <c r="F663" s="17"/>
      <c r="G663" s="17">
        <v>3.4650822649790997E-2</v>
      </c>
      <c r="H663" s="17">
        <v>1.6739692203022499E-2</v>
      </c>
      <c r="I663" s="17">
        <v>3.8489474929342599E-2</v>
      </c>
      <c r="J663" s="17">
        <v>4.8967753084138803E-2</v>
      </c>
      <c r="K663" s="17">
        <v>3.4729599561601002E-2</v>
      </c>
      <c r="L663" s="17">
        <v>2.1366405094637501E-2</v>
      </c>
      <c r="M663" s="17"/>
      <c r="N663" s="17">
        <v>1.28503354531072E-2</v>
      </c>
      <c r="O663" s="17">
        <v>4.1684039228820899E-2</v>
      </c>
      <c r="P663" s="17">
        <v>4.7455375975815201E-2</v>
      </c>
      <c r="Q663" s="17">
        <v>2.74897798036404E-2</v>
      </c>
      <c r="R663" s="17"/>
      <c r="S663" s="17">
        <v>4.9276084608445403E-2</v>
      </c>
      <c r="T663" s="17">
        <v>3.0344360217113502E-2</v>
      </c>
      <c r="U663" s="17">
        <v>2.9811573200425899E-2</v>
      </c>
      <c r="V663" s="17">
        <v>3.55398558116694E-2</v>
      </c>
      <c r="W663" s="17">
        <v>6.2110046956751902E-3</v>
      </c>
      <c r="X663" s="17">
        <v>3.13342202090654E-2</v>
      </c>
      <c r="Y663" s="17">
        <v>5.0789462055372998E-2</v>
      </c>
      <c r="Z663" s="17">
        <v>2.03006757289577E-2</v>
      </c>
      <c r="AA663" s="17">
        <v>1.24449455220633E-2</v>
      </c>
      <c r="AB663" s="17">
        <v>3.57225795344768E-2</v>
      </c>
      <c r="AC663" s="17">
        <v>3.12156273529147E-2</v>
      </c>
      <c r="AD663" s="17">
        <v>4.0372906358672397E-2</v>
      </c>
      <c r="AE663" s="17"/>
      <c r="AF663" s="17">
        <v>2.2546339785882601E-2</v>
      </c>
      <c r="AG663" s="17">
        <v>3.6046885207332298E-2</v>
      </c>
      <c r="AH663" s="17">
        <v>5.44552703813636E-2</v>
      </c>
      <c r="AI663" s="17">
        <v>1.5143413574561599E-2</v>
      </c>
      <c r="AJ663" s="17">
        <v>3.2656972881812997E-2</v>
      </c>
      <c r="AK663" s="17">
        <v>5.1678309869041497E-2</v>
      </c>
      <c r="AL663" s="17"/>
      <c r="AM663" s="17">
        <v>2.9964241962980399E-2</v>
      </c>
      <c r="AN663" s="17">
        <v>3.2892089991707098E-2</v>
      </c>
      <c r="AO663" s="17">
        <v>2.61058378431453E-2</v>
      </c>
      <c r="AP663" s="17">
        <v>3.6752046330770699E-2</v>
      </c>
      <c r="AQ663" s="17">
        <v>0</v>
      </c>
      <c r="AR663" s="17"/>
      <c r="AS663" s="17">
        <v>2.8431038817611502E-2</v>
      </c>
      <c r="AT663" s="17">
        <v>3.6872616484610099E-2</v>
      </c>
      <c r="AU663" s="17"/>
      <c r="AV663" s="17">
        <v>3.0017420285941902E-2</v>
      </c>
      <c r="AW663" s="17">
        <v>2.9519077120912798E-2</v>
      </c>
      <c r="AX663" s="17"/>
      <c r="AY663" s="17">
        <v>3.6943535969269699E-2</v>
      </c>
      <c r="AZ663" s="17">
        <v>3.0127367531061201E-2</v>
      </c>
      <c r="BA663" s="17">
        <v>3.2195648270911301E-2</v>
      </c>
      <c r="BB663" s="17"/>
      <c r="BC663" s="17">
        <v>2.84166373235436E-2</v>
      </c>
      <c r="BD663" s="17">
        <v>3.7301406284902701E-2</v>
      </c>
      <c r="BE663" s="17">
        <v>3.6702655291261502E-2</v>
      </c>
      <c r="BF663" s="17"/>
      <c r="BG663" s="17">
        <v>2.1678755868330901E-2</v>
      </c>
      <c r="BH663" s="17">
        <v>3.6499711701338901E-2</v>
      </c>
      <c r="BI663" s="17"/>
      <c r="BJ663" s="17">
        <v>2.93560460785941E-2</v>
      </c>
      <c r="BK663" s="17">
        <v>3.2306842628924998E-2</v>
      </c>
      <c r="BL663" s="17"/>
      <c r="BM663" s="17">
        <v>3.1803741101994298E-2</v>
      </c>
      <c r="BN663" s="17">
        <v>4.1804466947652198E-2</v>
      </c>
      <c r="BO663" s="17">
        <v>3.6919283666181101E-2</v>
      </c>
      <c r="BP663" s="17">
        <v>4.9605739412863198E-2</v>
      </c>
      <c r="BQ663" s="17">
        <v>2.8239674645702598E-2</v>
      </c>
      <c r="BR663" s="17">
        <v>2.89601716491499E-2</v>
      </c>
      <c r="BS663" s="17">
        <v>6.4653026320983199E-3</v>
      </c>
      <c r="BT663" s="17"/>
      <c r="BU663" s="17">
        <v>3.0685907957585998E-2</v>
      </c>
      <c r="BV663" s="17">
        <v>1.7320471782181199E-2</v>
      </c>
      <c r="BW663" s="17"/>
      <c r="BX663" s="17">
        <v>3.4665176104685697E-2</v>
      </c>
      <c r="BY663" s="17">
        <v>4.6891374195287501E-2</v>
      </c>
      <c r="BZ663" s="17">
        <v>1.77507566502694E-2</v>
      </c>
      <c r="CA663" s="17">
        <v>4.1053710775941901E-2</v>
      </c>
    </row>
    <row r="664" spans="2:79" x14ac:dyDescent="0.3">
      <c r="B664" t="s">
        <v>296</v>
      </c>
      <c r="C664" s="17">
        <v>9.0716291119000893E-3</v>
      </c>
      <c r="D664" s="17">
        <v>1.4342630721101699E-2</v>
      </c>
      <c r="E664" s="17">
        <v>3.9749645159870301E-3</v>
      </c>
      <c r="F664" s="17"/>
      <c r="G664" s="17">
        <v>2.5351483707937598E-2</v>
      </c>
      <c r="H664" s="17">
        <v>3.5287898316648698E-3</v>
      </c>
      <c r="I664" s="17">
        <v>2.9655058583982299E-3</v>
      </c>
      <c r="J664" s="17">
        <v>5.2929792992382797E-3</v>
      </c>
      <c r="K664" s="17">
        <v>6.8174789591141996E-3</v>
      </c>
      <c r="L664" s="17">
        <v>1.22772014990493E-2</v>
      </c>
      <c r="M664" s="17"/>
      <c r="N664" s="17">
        <v>4.8614341980286304E-3</v>
      </c>
      <c r="O664" s="17">
        <v>6.6902863773940597E-3</v>
      </c>
      <c r="P664" s="17">
        <v>1.4266879246240901E-2</v>
      </c>
      <c r="Q664" s="17">
        <v>1.1780045818065099E-2</v>
      </c>
      <c r="R664" s="17"/>
      <c r="S664" s="17">
        <v>6.7374092358309604E-3</v>
      </c>
      <c r="T664" s="17">
        <v>1.2527402105692999E-2</v>
      </c>
      <c r="U664" s="17">
        <v>1.09101064344102E-2</v>
      </c>
      <c r="V664" s="17">
        <v>1.89912403701545E-2</v>
      </c>
      <c r="W664" s="17">
        <v>2.6873142764482199E-2</v>
      </c>
      <c r="X664" s="17">
        <v>5.08868812471556E-3</v>
      </c>
      <c r="Y664" s="17">
        <v>0</v>
      </c>
      <c r="Z664" s="17">
        <v>0</v>
      </c>
      <c r="AA664" s="17">
        <v>4.1427800953780201E-3</v>
      </c>
      <c r="AB664" s="17">
        <v>5.7738832703092997E-3</v>
      </c>
      <c r="AC664" s="17">
        <v>0</v>
      </c>
      <c r="AD664" s="17">
        <v>2.01097532066958E-2</v>
      </c>
      <c r="AE664" s="17"/>
      <c r="AF664" s="17">
        <v>1.12036930818455E-2</v>
      </c>
      <c r="AG664" s="17">
        <v>1.6247446323081401E-3</v>
      </c>
      <c r="AH664" s="17">
        <v>6.4320247119909997E-3</v>
      </c>
      <c r="AI664" s="17">
        <v>1.20299644294561E-2</v>
      </c>
      <c r="AJ664" s="17">
        <v>1.6455786409878902E-2</v>
      </c>
      <c r="AK664" s="17">
        <v>1.9481629655825498E-2</v>
      </c>
      <c r="AL664" s="17"/>
      <c r="AM664" s="17">
        <v>5.7161715314012597E-3</v>
      </c>
      <c r="AN664" s="17">
        <v>1.32101015599237E-2</v>
      </c>
      <c r="AO664" s="17">
        <v>3.2316834189214999E-3</v>
      </c>
      <c r="AP664" s="17">
        <v>0</v>
      </c>
      <c r="AQ664" s="17">
        <v>1.49787493751714E-2</v>
      </c>
      <c r="AR664" s="17"/>
      <c r="AS664" s="17">
        <v>8.4863157527581799E-3</v>
      </c>
      <c r="AT664" s="17">
        <v>1.55471815687192E-2</v>
      </c>
      <c r="AU664" s="17"/>
      <c r="AV664" s="17">
        <v>6.9613167203203897E-3</v>
      </c>
      <c r="AW664" s="17">
        <v>9.8634519631566105E-3</v>
      </c>
      <c r="AX664" s="17"/>
      <c r="AY664" s="17">
        <v>1.4137136928938599E-2</v>
      </c>
      <c r="AZ664" s="17">
        <v>6.2581457545604503E-3</v>
      </c>
      <c r="BA664" s="17">
        <v>1.39700797770067E-2</v>
      </c>
      <c r="BB664" s="17"/>
      <c r="BC664" s="17">
        <v>7.2032412000449103E-3</v>
      </c>
      <c r="BD664" s="17">
        <v>1.31007473131802E-2</v>
      </c>
      <c r="BE664" s="17">
        <v>1.02046191657445E-2</v>
      </c>
      <c r="BF664" s="17"/>
      <c r="BG664" s="17">
        <v>7.7978624596552904E-3</v>
      </c>
      <c r="BH664" s="17">
        <v>7.32372557049409E-3</v>
      </c>
      <c r="BI664" s="17"/>
      <c r="BJ664" s="17">
        <v>8.0001012730754103E-3</v>
      </c>
      <c r="BK664" s="17">
        <v>9.6543159426111108E-3</v>
      </c>
      <c r="BL664" s="17"/>
      <c r="BM664" s="17">
        <v>5.1210003427202703E-3</v>
      </c>
      <c r="BN664" s="17">
        <v>9.6368451796995398E-3</v>
      </c>
      <c r="BO664" s="17">
        <v>2.8530982451722E-2</v>
      </c>
      <c r="BP664" s="17">
        <v>0</v>
      </c>
      <c r="BQ664" s="17">
        <v>1.8267123838831601E-2</v>
      </c>
      <c r="BR664" s="17">
        <v>1.03036309753195E-2</v>
      </c>
      <c r="BS664" s="17">
        <v>1.5717598005125299E-2</v>
      </c>
      <c r="BT664" s="17"/>
      <c r="BU664" s="17">
        <v>0</v>
      </c>
      <c r="BV664" s="17">
        <v>0</v>
      </c>
      <c r="BW664" s="17"/>
      <c r="BX664" s="17">
        <v>1.48835652503951E-2</v>
      </c>
      <c r="BY664" s="17">
        <v>4.4418263921398599E-3</v>
      </c>
      <c r="BZ664" s="17">
        <v>7.9013098690895907E-3</v>
      </c>
      <c r="CA664" s="17">
        <v>7.2640737286622601E-3</v>
      </c>
    </row>
    <row r="665" spans="2:79" x14ac:dyDescent="0.3">
      <c r="B665" t="s">
        <v>101</v>
      </c>
      <c r="C665" s="17">
        <v>4.4788776715239502E-2</v>
      </c>
      <c r="D665" s="17">
        <v>3.8955719685300101E-2</v>
      </c>
      <c r="E665" s="17">
        <v>5.0698911383990297E-2</v>
      </c>
      <c r="F665" s="17"/>
      <c r="G665" s="17">
        <v>1.5676989334563799E-2</v>
      </c>
      <c r="H665" s="17">
        <v>4.0765382377312101E-2</v>
      </c>
      <c r="I665" s="17">
        <v>4.7601314491869197E-2</v>
      </c>
      <c r="J665" s="17">
        <v>4.9800931889424298E-2</v>
      </c>
      <c r="K665" s="17">
        <v>5.0832061498185199E-2</v>
      </c>
      <c r="L665" s="17">
        <v>5.6988021368082301E-2</v>
      </c>
      <c r="M665" s="17"/>
      <c r="N665" s="17">
        <v>2.5295791188412201E-2</v>
      </c>
      <c r="O665" s="17">
        <v>4.7664230066817401E-2</v>
      </c>
      <c r="P665" s="17">
        <v>3.3313071460029799E-2</v>
      </c>
      <c r="Q665" s="17">
        <v>7.4206084111113804E-2</v>
      </c>
      <c r="R665" s="17"/>
      <c r="S665" s="17">
        <v>4.6937153776308797E-2</v>
      </c>
      <c r="T665" s="17">
        <v>3.99051301140598E-2</v>
      </c>
      <c r="U665" s="17">
        <v>4.69350924766717E-2</v>
      </c>
      <c r="V665" s="17">
        <v>7.1953288348588093E-2</v>
      </c>
      <c r="W665" s="17">
        <v>4.7491529166256499E-2</v>
      </c>
      <c r="X665" s="17">
        <v>4.80188773526843E-2</v>
      </c>
      <c r="Y665" s="17">
        <v>4.6272509875264302E-2</v>
      </c>
      <c r="Z665" s="17">
        <v>4.4150057423742999E-2</v>
      </c>
      <c r="AA665" s="17">
        <v>3.7748449517801798E-2</v>
      </c>
      <c r="AB665" s="17">
        <v>5.4568236516613897E-2</v>
      </c>
      <c r="AC665" s="17">
        <v>0</v>
      </c>
      <c r="AD665" s="17">
        <v>2.0862296219361198E-2</v>
      </c>
      <c r="AE665" s="17"/>
      <c r="AF665" s="17">
        <v>2.99572116271258E-2</v>
      </c>
      <c r="AG665" s="17">
        <v>5.9246884719848597E-2</v>
      </c>
      <c r="AH665" s="17">
        <v>5.2528154586917598E-2</v>
      </c>
      <c r="AI665" s="17">
        <v>4.53487187713238E-2</v>
      </c>
      <c r="AJ665" s="17">
        <v>4.8608124482637398E-2</v>
      </c>
      <c r="AK665" s="17">
        <v>9.3131541051334997E-3</v>
      </c>
      <c r="AL665" s="17"/>
      <c r="AM665" s="17">
        <v>7.1562317926944605E-2</v>
      </c>
      <c r="AN665" s="17">
        <v>5.3752449903332798E-2</v>
      </c>
      <c r="AO665" s="17">
        <v>2.3843070901448399E-2</v>
      </c>
      <c r="AP665" s="17">
        <v>2.0100081637709901E-2</v>
      </c>
      <c r="AQ665" s="17">
        <v>1.9512277834682699E-2</v>
      </c>
      <c r="AR665" s="17"/>
      <c r="AS665" s="17">
        <v>3.1752012389695598E-2</v>
      </c>
      <c r="AT665" s="17">
        <v>7.5556996677448807E-2</v>
      </c>
      <c r="AU665" s="17"/>
      <c r="AV665" s="17">
        <v>3.8713413491354598E-2</v>
      </c>
      <c r="AW665" s="17">
        <v>5.0379646097528201E-2</v>
      </c>
      <c r="AX665" s="17"/>
      <c r="AY665" s="17">
        <v>6.09641444620714E-2</v>
      </c>
      <c r="AZ665" s="17">
        <v>3.8900646663824097E-2</v>
      </c>
      <c r="BA665" s="17">
        <v>3.6775376810730398E-2</v>
      </c>
      <c r="BB665" s="17"/>
      <c r="BC665" s="17">
        <v>5.0733916689981999E-2</v>
      </c>
      <c r="BD665" s="17">
        <v>5.25667693278054E-2</v>
      </c>
      <c r="BE665" s="17">
        <v>2.0203036522895099E-2</v>
      </c>
      <c r="BF665" s="17"/>
      <c r="BG665" s="17">
        <v>6.6959336847165096E-2</v>
      </c>
      <c r="BH665" s="17">
        <v>3.2022682095664001E-2</v>
      </c>
      <c r="BI665" s="17"/>
      <c r="BJ665" s="17">
        <v>3.1548726225751701E-2</v>
      </c>
      <c r="BK665" s="17">
        <v>4.6928679754929502E-2</v>
      </c>
      <c r="BL665" s="17"/>
      <c r="BM665" s="17">
        <v>2.5071248578636299E-2</v>
      </c>
      <c r="BN665" s="17">
        <v>6.7049470545694601E-2</v>
      </c>
      <c r="BO665" s="17">
        <v>1.8694981855740901E-2</v>
      </c>
      <c r="BP665" s="17">
        <v>9.8998043244318698E-2</v>
      </c>
      <c r="BQ665" s="17">
        <v>0</v>
      </c>
      <c r="BR665" s="17">
        <v>6.1872816431661003E-2</v>
      </c>
      <c r="BS665" s="17">
        <v>8.3233082618982296E-2</v>
      </c>
      <c r="BT665" s="17"/>
      <c r="BU665" s="17">
        <v>2.97199448018883E-2</v>
      </c>
      <c r="BV665" s="17">
        <v>1.12314084369846E-2</v>
      </c>
      <c r="BW665" s="17"/>
      <c r="BX665" s="17">
        <v>5.6559653137929003E-2</v>
      </c>
      <c r="BY665" s="17">
        <v>3.2923250279162597E-2</v>
      </c>
      <c r="BZ665" s="17">
        <v>2.41044130549623E-2</v>
      </c>
      <c r="CA665" s="17">
        <v>2.3104585224655302E-2</v>
      </c>
    </row>
    <row r="666" spans="2:79" x14ac:dyDescent="0.3">
      <c r="B666" t="s">
        <v>297</v>
      </c>
      <c r="C666" s="17">
        <v>0.72869494886063202</v>
      </c>
      <c r="D666" s="17">
        <v>0.70507032625604904</v>
      </c>
      <c r="E666" s="17">
        <v>0.75040235438999503</v>
      </c>
      <c r="F666" s="17"/>
      <c r="G666" s="17">
        <v>0.76798638154643695</v>
      </c>
      <c r="H666" s="17">
        <v>0.80894097794495101</v>
      </c>
      <c r="I666" s="17">
        <v>0.726692058732609</v>
      </c>
      <c r="J666" s="17">
        <v>0.69207997439906999</v>
      </c>
      <c r="K666" s="17">
        <v>0.65681308190433596</v>
      </c>
      <c r="L666" s="17">
        <v>0.71702062780451603</v>
      </c>
      <c r="M666" s="17"/>
      <c r="N666" s="17">
        <v>0.81386496083397397</v>
      </c>
      <c r="O666" s="17">
        <v>0.71679629633459196</v>
      </c>
      <c r="P666" s="17">
        <v>0.71097773401765096</v>
      </c>
      <c r="Q666" s="17">
        <v>0.66584976512039495</v>
      </c>
      <c r="R666" s="17"/>
      <c r="S666" s="17">
        <v>0.75769180411702397</v>
      </c>
      <c r="T666" s="17">
        <v>0.68330734385649405</v>
      </c>
      <c r="U666" s="17">
        <v>0.73999981245207702</v>
      </c>
      <c r="V666" s="17">
        <v>0.66918643522221599</v>
      </c>
      <c r="W666" s="17">
        <v>0.65103125443446297</v>
      </c>
      <c r="X666" s="17">
        <v>0.740376903116443</v>
      </c>
      <c r="Y666" s="17">
        <v>0.71719899681947996</v>
      </c>
      <c r="Z666" s="17">
        <v>0.77211510904221403</v>
      </c>
      <c r="AA666" s="17">
        <v>0.77926177123440898</v>
      </c>
      <c r="AB666" s="17">
        <v>0.69698072316111603</v>
      </c>
      <c r="AC666" s="17">
        <v>0.80946256617072598</v>
      </c>
      <c r="AD666" s="17">
        <v>0.83318501610565299</v>
      </c>
      <c r="AE666" s="17"/>
      <c r="AF666" s="17">
        <v>0.79823195871511499</v>
      </c>
      <c r="AG666" s="17">
        <v>0.72991453912631499</v>
      </c>
      <c r="AH666" s="17">
        <v>0.66529397084441899</v>
      </c>
      <c r="AI666" s="17">
        <v>0.69832429738072699</v>
      </c>
      <c r="AJ666" s="17">
        <v>0.70023937797398705</v>
      </c>
      <c r="AK666" s="17">
        <v>0.72505691775505698</v>
      </c>
      <c r="AL666" s="17"/>
      <c r="AM666" s="17">
        <v>0.63385365007986305</v>
      </c>
      <c r="AN666" s="17">
        <v>0.69987288475129805</v>
      </c>
      <c r="AO666" s="17">
        <v>0.80781333805969702</v>
      </c>
      <c r="AP666" s="17">
        <v>0.84009359885488599</v>
      </c>
      <c r="AQ666" s="17">
        <v>0.80708323194584497</v>
      </c>
      <c r="AR666" s="17"/>
      <c r="AS666" s="17">
        <v>0.76381207337053902</v>
      </c>
      <c r="AT666" s="17">
        <v>0.66648809933366204</v>
      </c>
      <c r="AU666" s="17"/>
      <c r="AV666" s="17">
        <v>0.74722824462019599</v>
      </c>
      <c r="AW666" s="17">
        <v>0.71091014664381103</v>
      </c>
      <c r="AX666" s="17"/>
      <c r="AY666" s="17">
        <v>0.72895068640682004</v>
      </c>
      <c r="AZ666" s="17">
        <v>0.73410792629116794</v>
      </c>
      <c r="BA666" s="17">
        <v>0.68863300033111197</v>
      </c>
      <c r="BB666" s="17"/>
      <c r="BC666" s="17">
        <v>0.73168389148840896</v>
      </c>
      <c r="BD666" s="17">
        <v>0.71497178411523099</v>
      </c>
      <c r="BE666" s="17">
        <v>0.73269712185325997</v>
      </c>
      <c r="BF666" s="17"/>
      <c r="BG666" s="17">
        <v>0.724008511884357</v>
      </c>
      <c r="BH666" s="17">
        <v>0.73848175734632104</v>
      </c>
      <c r="BI666" s="17"/>
      <c r="BJ666" s="17">
        <v>0.78436962293233103</v>
      </c>
      <c r="BK666" s="17">
        <v>0.71521360185032201</v>
      </c>
      <c r="BL666" s="17"/>
      <c r="BM666" s="17">
        <v>0.75107493751270604</v>
      </c>
      <c r="BN666" s="17">
        <v>0.7060899620551</v>
      </c>
      <c r="BO666" s="17">
        <v>0.73269337407398005</v>
      </c>
      <c r="BP666" s="17">
        <v>0.70990871331361205</v>
      </c>
      <c r="BQ666" s="17">
        <v>0.84703524422239296</v>
      </c>
      <c r="BR666" s="17">
        <v>0.69207177460847802</v>
      </c>
      <c r="BS666" s="17">
        <v>0.68049196892775499</v>
      </c>
      <c r="BT666" s="17"/>
      <c r="BU666" s="17">
        <v>0.782969405327543</v>
      </c>
      <c r="BV666" s="17">
        <v>0.79005674950174398</v>
      </c>
      <c r="BW666" s="17"/>
      <c r="BX666" s="17">
        <v>0.71909454697555897</v>
      </c>
      <c r="BY666" s="17">
        <v>0.68054399128701504</v>
      </c>
      <c r="BZ666" s="17">
        <v>0.812744562102651</v>
      </c>
      <c r="CA666" s="17">
        <v>0.736034180589623</v>
      </c>
    </row>
    <row r="667" spans="2:79" x14ac:dyDescent="0.3">
      <c r="B667" t="s">
        <v>298</v>
      </c>
      <c r="C667" s="17">
        <v>4.0981303768374097E-2</v>
      </c>
      <c r="D667" s="17">
        <v>5.7518971672804599E-2</v>
      </c>
      <c r="E667" s="17">
        <v>2.5052267159178701E-2</v>
      </c>
      <c r="F667" s="17"/>
      <c r="G667" s="17">
        <v>6.0002306357728602E-2</v>
      </c>
      <c r="H667" s="17">
        <v>2.02684820346874E-2</v>
      </c>
      <c r="I667" s="17">
        <v>4.1454980787740903E-2</v>
      </c>
      <c r="J667" s="17">
        <v>5.4260732383377003E-2</v>
      </c>
      <c r="K667" s="17">
        <v>4.1547078520715201E-2</v>
      </c>
      <c r="L667" s="17">
        <v>3.3643606593686801E-2</v>
      </c>
      <c r="M667" s="17"/>
      <c r="N667" s="17">
        <v>1.77117696511358E-2</v>
      </c>
      <c r="O667" s="17">
        <v>4.83743256062149E-2</v>
      </c>
      <c r="P667" s="17">
        <v>6.1722255222056099E-2</v>
      </c>
      <c r="Q667" s="17">
        <v>3.9269825621705501E-2</v>
      </c>
      <c r="R667" s="17"/>
      <c r="S667" s="17">
        <v>5.6013493844276403E-2</v>
      </c>
      <c r="T667" s="17">
        <v>4.2871762322806602E-2</v>
      </c>
      <c r="U667" s="17">
        <v>4.0721679634836097E-2</v>
      </c>
      <c r="V667" s="17">
        <v>5.4531096181823897E-2</v>
      </c>
      <c r="W667" s="17">
        <v>3.30841474601574E-2</v>
      </c>
      <c r="X667" s="17">
        <v>3.6422908333781E-2</v>
      </c>
      <c r="Y667" s="17">
        <v>5.0789462055372998E-2</v>
      </c>
      <c r="Z667" s="17">
        <v>2.03006757289577E-2</v>
      </c>
      <c r="AA667" s="17">
        <v>1.6587725617441301E-2</v>
      </c>
      <c r="AB667" s="17">
        <v>4.1496462804786E-2</v>
      </c>
      <c r="AC667" s="17">
        <v>3.12156273529147E-2</v>
      </c>
      <c r="AD667" s="17">
        <v>6.0482659565368198E-2</v>
      </c>
      <c r="AE667" s="17"/>
      <c r="AF667" s="17">
        <v>3.3750032867728097E-2</v>
      </c>
      <c r="AG667" s="17">
        <v>3.7671629839640501E-2</v>
      </c>
      <c r="AH667" s="17">
        <v>6.0887295093354603E-2</v>
      </c>
      <c r="AI667" s="17">
        <v>2.7173378004017801E-2</v>
      </c>
      <c r="AJ667" s="17">
        <v>4.9112759291691899E-2</v>
      </c>
      <c r="AK667" s="17">
        <v>7.1159939524867002E-2</v>
      </c>
      <c r="AL667" s="17"/>
      <c r="AM667" s="17">
        <v>3.5680413494381599E-2</v>
      </c>
      <c r="AN667" s="17">
        <v>4.6102191551630901E-2</v>
      </c>
      <c r="AO667" s="17">
        <v>2.9337521262066801E-2</v>
      </c>
      <c r="AP667" s="17">
        <v>3.6752046330770699E-2</v>
      </c>
      <c r="AQ667" s="17">
        <v>1.49787493751714E-2</v>
      </c>
      <c r="AR667" s="17"/>
      <c r="AS667" s="17">
        <v>3.6917354570369702E-2</v>
      </c>
      <c r="AT667" s="17">
        <v>5.2419798053329303E-2</v>
      </c>
      <c r="AU667" s="17"/>
      <c r="AV667" s="17">
        <v>3.6978737006262301E-2</v>
      </c>
      <c r="AW667" s="17">
        <v>3.9382529084069397E-2</v>
      </c>
      <c r="AX667" s="17"/>
      <c r="AY667" s="17">
        <v>5.10806728982083E-2</v>
      </c>
      <c r="AZ667" s="17">
        <v>3.6385513285621701E-2</v>
      </c>
      <c r="BA667" s="17">
        <v>4.6165728047917902E-2</v>
      </c>
      <c r="BB667" s="17"/>
      <c r="BC667" s="17">
        <v>3.56198785235885E-2</v>
      </c>
      <c r="BD667" s="17">
        <v>5.0402153598082901E-2</v>
      </c>
      <c r="BE667" s="17">
        <v>4.6907274457005897E-2</v>
      </c>
      <c r="BF667" s="17"/>
      <c r="BG667" s="17">
        <v>2.94766183279862E-2</v>
      </c>
      <c r="BH667" s="17">
        <v>4.3823437271833E-2</v>
      </c>
      <c r="BI667" s="17"/>
      <c r="BJ667" s="17">
        <v>3.7356147351669498E-2</v>
      </c>
      <c r="BK667" s="17">
        <v>4.1961158571536102E-2</v>
      </c>
      <c r="BL667" s="17"/>
      <c r="BM667" s="17">
        <v>3.6924741444714602E-2</v>
      </c>
      <c r="BN667" s="17">
        <v>5.1441312127351702E-2</v>
      </c>
      <c r="BO667" s="17">
        <v>6.5450266117903194E-2</v>
      </c>
      <c r="BP667" s="17">
        <v>4.9605739412863198E-2</v>
      </c>
      <c r="BQ667" s="17">
        <v>4.6506798484534199E-2</v>
      </c>
      <c r="BR667" s="17">
        <v>3.92638026244694E-2</v>
      </c>
      <c r="BS667" s="17">
        <v>2.2182900637223599E-2</v>
      </c>
      <c r="BT667" s="17"/>
      <c r="BU667" s="17">
        <v>3.0685907957585998E-2</v>
      </c>
      <c r="BV667" s="17">
        <v>1.7320471782181199E-2</v>
      </c>
      <c r="BW667" s="17"/>
      <c r="BX667" s="17">
        <v>4.9548741355080798E-2</v>
      </c>
      <c r="BY667" s="17">
        <v>5.1333200587427401E-2</v>
      </c>
      <c r="BZ667" s="17">
        <v>2.5652066519359001E-2</v>
      </c>
      <c r="CA667" s="17">
        <v>4.8317784504604097E-2</v>
      </c>
    </row>
    <row r="668" spans="2:79" hidden="1" x14ac:dyDescent="0.3">
      <c r="B668" t="s">
        <v>299</v>
      </c>
      <c r="C668" s="17">
        <v>0.68771364509225796</v>
      </c>
      <c r="D668" s="17">
        <v>0.64755135458324398</v>
      </c>
      <c r="E668" s="17">
        <v>0.72535008723081695</v>
      </c>
      <c r="F668" s="17"/>
      <c r="G668" s="17">
        <v>0.70798407518870798</v>
      </c>
      <c r="H668" s="17">
        <v>0.78867249591026301</v>
      </c>
      <c r="I668" s="17">
        <v>0.68523707794486799</v>
      </c>
      <c r="J668" s="17">
        <v>0.63781924201569296</v>
      </c>
      <c r="K668" s="17">
        <v>0.61526600338362103</v>
      </c>
      <c r="L668" s="17">
        <v>0.68337702121082899</v>
      </c>
      <c r="M668" s="17"/>
      <c r="N668" s="17">
        <v>0.796153191182839</v>
      </c>
      <c r="O668" s="17">
        <v>0.66842197072837795</v>
      </c>
      <c r="P668" s="17">
        <v>0.64925547879559498</v>
      </c>
      <c r="Q668" s="17">
        <v>0.62657993949868995</v>
      </c>
      <c r="R668" s="17"/>
      <c r="S668" s="17">
        <v>0.70167831027274796</v>
      </c>
      <c r="T668" s="17">
        <v>0.64043558153368696</v>
      </c>
      <c r="U668" s="17">
        <v>0.69927813281724105</v>
      </c>
      <c r="V668" s="17">
        <v>0.61465533904039205</v>
      </c>
      <c r="W668" s="17">
        <v>0.61794710697430499</v>
      </c>
      <c r="X668" s="17">
        <v>0.70395399478266196</v>
      </c>
      <c r="Y668" s="17">
        <v>0.66640953476410703</v>
      </c>
      <c r="Z668" s="17">
        <v>0.75181443331325604</v>
      </c>
      <c r="AA668" s="17">
        <v>0.76267404561696805</v>
      </c>
      <c r="AB668" s="17">
        <v>0.65548426035633001</v>
      </c>
      <c r="AC668" s="17">
        <v>0.77824693881781104</v>
      </c>
      <c r="AD668" s="17">
        <v>0.77270235654028496</v>
      </c>
      <c r="AE668" s="17"/>
      <c r="AF668" s="17">
        <v>0.76448192584738694</v>
      </c>
      <c r="AG668" s="17">
        <v>0.69224290928667498</v>
      </c>
      <c r="AH668" s="17">
        <v>0.60440667575106399</v>
      </c>
      <c r="AI668" s="17">
        <v>0.67115091937670901</v>
      </c>
      <c r="AJ668" s="17">
        <v>0.65112661868229504</v>
      </c>
      <c r="AK668" s="17">
        <v>0.65389697823019</v>
      </c>
      <c r="AL668" s="17"/>
      <c r="AM668" s="17">
        <v>0.59817323658548105</v>
      </c>
      <c r="AN668" s="17">
        <v>0.65377069319966696</v>
      </c>
      <c r="AO668" s="17">
        <v>0.778475816797631</v>
      </c>
      <c r="AP668" s="17">
        <v>0.80334155252411499</v>
      </c>
      <c r="AQ668" s="17">
        <v>0.79210448257067301</v>
      </c>
      <c r="AR668" s="17"/>
      <c r="AS668" s="17">
        <v>0.72689471880016898</v>
      </c>
      <c r="AT668" s="17">
        <v>0.61406830128033296</v>
      </c>
      <c r="AU668" s="17"/>
      <c r="AV668" s="17">
        <v>0.71024950761393302</v>
      </c>
      <c r="AW668" s="17">
        <v>0.671527617559742</v>
      </c>
      <c r="AX668" s="17"/>
      <c r="AY668" s="17">
        <v>0.67787001350861198</v>
      </c>
      <c r="AZ668" s="17">
        <v>0.69772241300554605</v>
      </c>
      <c r="BA668" s="17">
        <v>0.642467272283194</v>
      </c>
      <c r="BB668" s="17"/>
      <c r="BC668" s="17">
        <v>0.69606401296482001</v>
      </c>
      <c r="BD668" s="17">
        <v>0.66456963051714901</v>
      </c>
      <c r="BE668" s="17">
        <v>0.68578984739625404</v>
      </c>
      <c r="BF668" s="17"/>
      <c r="BG668" s="17">
        <v>0.69453189355637102</v>
      </c>
      <c r="BH668" s="17">
        <v>0.69465832007448802</v>
      </c>
      <c r="BI668" s="17"/>
      <c r="BJ668" s="17">
        <v>0.747013475580661</v>
      </c>
      <c r="BK668" s="17">
        <v>0.67325244327878597</v>
      </c>
      <c r="BL668" s="17"/>
      <c r="BM668" s="17">
        <v>0.71415019606799202</v>
      </c>
      <c r="BN668" s="17">
        <v>0.65464864992774896</v>
      </c>
      <c r="BO668" s="17">
        <v>0.667243107956077</v>
      </c>
      <c r="BP668" s="17">
        <v>0.66030297390074899</v>
      </c>
      <c r="BQ668" s="17">
        <v>0.80052844573785897</v>
      </c>
      <c r="BR668" s="17">
        <v>0.65280797198400797</v>
      </c>
      <c r="BS668" s="17">
        <v>0.65830906829053204</v>
      </c>
      <c r="BT668" s="17"/>
      <c r="BU668" s="17">
        <v>0.75228349736995703</v>
      </c>
      <c r="BV668" s="17">
        <v>0.77273627771956299</v>
      </c>
      <c r="BW668" s="17"/>
      <c r="BX668" s="17">
        <v>0.66954580562047905</v>
      </c>
      <c r="BY668" s="17">
        <v>0.62921079069958796</v>
      </c>
      <c r="BZ668" s="17">
        <v>0.78709249558329197</v>
      </c>
      <c r="CA668" s="17">
        <v>0.687716396085019</v>
      </c>
    </row>
    <row r="669" spans="2:79" x14ac:dyDescent="0.3">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c r="BL669" s="17"/>
      <c r="BM669" s="17"/>
      <c r="BN669" s="17"/>
      <c r="BO669" s="17"/>
      <c r="BP669" s="17"/>
      <c r="BQ669" s="17"/>
      <c r="BR669" s="17"/>
      <c r="BS669" s="17"/>
      <c r="BT669" s="17"/>
      <c r="BU669" s="17"/>
      <c r="BV669" s="17"/>
      <c r="BW669" s="17"/>
      <c r="BX669" s="17"/>
      <c r="BY669" s="17"/>
      <c r="BZ669" s="17"/>
      <c r="CA669" s="17"/>
    </row>
    <row r="670" spans="2:79" x14ac:dyDescent="0.3">
      <c r="B670" s="6" t="s">
        <v>358</v>
      </c>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c r="BK670" s="17"/>
      <c r="BL670" s="17"/>
      <c r="BM670" s="17"/>
      <c r="BN670" s="17"/>
      <c r="BO670" s="17"/>
      <c r="BP670" s="17"/>
      <c r="BQ670" s="17"/>
      <c r="BR670" s="17"/>
      <c r="BS670" s="17"/>
      <c r="BT670" s="17"/>
      <c r="BU670" s="17"/>
      <c r="BV670" s="17"/>
      <c r="BW670" s="17"/>
      <c r="BX670" s="17"/>
      <c r="BY670" s="17"/>
      <c r="BZ670" s="17"/>
      <c r="CA670" s="17"/>
    </row>
    <row r="671" spans="2:79" x14ac:dyDescent="0.3">
      <c r="B671" s="24" t="s">
        <v>98</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c r="BI671" s="17"/>
      <c r="BJ671" s="17"/>
      <c r="BK671" s="17"/>
      <c r="BL671" s="17"/>
      <c r="BM671" s="17"/>
      <c r="BN671" s="17"/>
      <c r="BO671" s="17"/>
      <c r="BP671" s="17"/>
      <c r="BQ671" s="17"/>
      <c r="BR671" s="17"/>
      <c r="BS671" s="17"/>
      <c r="BT671" s="17"/>
      <c r="BU671" s="17"/>
      <c r="BV671" s="17"/>
      <c r="BW671" s="17"/>
      <c r="BX671" s="17"/>
      <c r="BY671" s="17"/>
      <c r="BZ671" s="17"/>
      <c r="CA671" s="17"/>
    </row>
    <row r="672" spans="2:79" x14ac:dyDescent="0.3">
      <c r="B672" t="s">
        <v>292</v>
      </c>
      <c r="C672" s="17">
        <v>0.24801162992084899</v>
      </c>
      <c r="D672" s="17">
        <v>0.24665870545524801</v>
      </c>
      <c r="E672" s="17">
        <v>0.249450862499766</v>
      </c>
      <c r="F672" s="17"/>
      <c r="G672" s="17">
        <v>0.245059409210862</v>
      </c>
      <c r="H672" s="17">
        <v>0.26304702908837402</v>
      </c>
      <c r="I672" s="17">
        <v>0.27545776730230198</v>
      </c>
      <c r="J672" s="17">
        <v>0.24945516378904201</v>
      </c>
      <c r="K672" s="17">
        <v>0.26031661267409001</v>
      </c>
      <c r="L672" s="17">
        <v>0.206098959718333</v>
      </c>
      <c r="M672" s="17"/>
      <c r="N672" s="17">
        <v>0.25765803439528301</v>
      </c>
      <c r="O672" s="17">
        <v>0.247664201232946</v>
      </c>
      <c r="P672" s="17">
        <v>0.25376975543043301</v>
      </c>
      <c r="Q672" s="17">
        <v>0.23325658343855599</v>
      </c>
      <c r="R672" s="17"/>
      <c r="S672" s="17">
        <v>0.25876762355984401</v>
      </c>
      <c r="T672" s="17">
        <v>0.210861877734148</v>
      </c>
      <c r="U672" s="17">
        <v>0.25896509540231499</v>
      </c>
      <c r="V672" s="17">
        <v>0.19771675415091999</v>
      </c>
      <c r="W672" s="17">
        <v>0.238013395984878</v>
      </c>
      <c r="X672" s="17">
        <v>0.22390943850591299</v>
      </c>
      <c r="Y672" s="17">
        <v>0.243998319143688</v>
      </c>
      <c r="Z672" s="17">
        <v>0.27148715575148502</v>
      </c>
      <c r="AA672" s="17">
        <v>0.31454589123675603</v>
      </c>
      <c r="AB672" s="17">
        <v>0.242139746699811</v>
      </c>
      <c r="AC672" s="17">
        <v>0.32093968651654797</v>
      </c>
      <c r="AD672" s="17">
        <v>0.207110043811783</v>
      </c>
      <c r="AE672" s="17"/>
      <c r="AF672" s="17">
        <v>0.280371417383104</v>
      </c>
      <c r="AG672" s="17">
        <v>0.24358798480458499</v>
      </c>
      <c r="AH672" s="17">
        <v>0.22959697935082801</v>
      </c>
      <c r="AI672" s="17">
        <v>0.21425734979156499</v>
      </c>
      <c r="AJ672" s="17">
        <v>0.23463258918893101</v>
      </c>
      <c r="AK672" s="17">
        <v>0.30488954300564702</v>
      </c>
      <c r="AL672" s="17"/>
      <c r="AM672" s="17">
        <v>0.2394404056094</v>
      </c>
      <c r="AN672" s="17">
        <v>0.24231956733478799</v>
      </c>
      <c r="AO672" s="17">
        <v>0.24364865182881401</v>
      </c>
      <c r="AP672" s="17">
        <v>0.30551194879999899</v>
      </c>
      <c r="AQ672" s="17">
        <v>0.29670623038879201</v>
      </c>
      <c r="AR672" s="17"/>
      <c r="AS672" s="17">
        <v>0.24580445867068301</v>
      </c>
      <c r="AT672" s="17">
        <v>0.29461043517606</v>
      </c>
      <c r="AU672" s="17"/>
      <c r="AV672" s="17">
        <v>0.2367351815023</v>
      </c>
      <c r="AW672" s="17">
        <v>0.31248968653790599</v>
      </c>
      <c r="AX672" s="17"/>
      <c r="AY672" s="17">
        <v>0.26448870295432803</v>
      </c>
      <c r="AZ672" s="17">
        <v>0.239646591336966</v>
      </c>
      <c r="BA672" s="17">
        <v>0.25707619717222602</v>
      </c>
      <c r="BB672" s="17"/>
      <c r="BC672" s="17">
        <v>0.242202573461857</v>
      </c>
      <c r="BD672" s="17">
        <v>0.232744850474292</v>
      </c>
      <c r="BE672" s="17">
        <v>0.28494939737509101</v>
      </c>
      <c r="BF672" s="17"/>
      <c r="BG672" s="17">
        <v>0.28557744062416901</v>
      </c>
      <c r="BH672" s="17">
        <v>0.23434569367805799</v>
      </c>
      <c r="BI672" s="17"/>
      <c r="BJ672" s="17">
        <v>0.27861754630545099</v>
      </c>
      <c r="BK672" s="17">
        <v>0.24334870090011099</v>
      </c>
      <c r="BL672" s="17"/>
      <c r="BM672" s="17">
        <v>0.256680136489989</v>
      </c>
      <c r="BN672" s="17">
        <v>0.22570213360312</v>
      </c>
      <c r="BO672" s="17">
        <v>0.28569348560776098</v>
      </c>
      <c r="BP672" s="17">
        <v>0.309694182917649</v>
      </c>
      <c r="BQ672" s="17">
        <v>0.24329126551074601</v>
      </c>
      <c r="BR672" s="17">
        <v>0.20880862290896199</v>
      </c>
      <c r="BS672" s="17">
        <v>0.29685815833289397</v>
      </c>
      <c r="BT672" s="17"/>
      <c r="BU672" s="17">
        <v>0.27267779669329201</v>
      </c>
      <c r="BV672" s="17">
        <v>0.28317105630372302</v>
      </c>
      <c r="BW672" s="17"/>
      <c r="BX672" s="17">
        <v>0.277926489135701</v>
      </c>
      <c r="BY672" s="17">
        <v>0.241740835142743</v>
      </c>
      <c r="BZ672" s="17">
        <v>0.29703632696544202</v>
      </c>
      <c r="CA672" s="17">
        <v>0.19595201516268801</v>
      </c>
    </row>
    <row r="673" spans="2:79" x14ac:dyDescent="0.3">
      <c r="B673" t="s">
        <v>293</v>
      </c>
      <c r="C673" s="17">
        <v>0.324919498012605</v>
      </c>
      <c r="D673" s="17">
        <v>0.33284536550364502</v>
      </c>
      <c r="E673" s="17">
        <v>0.3159169179329</v>
      </c>
      <c r="F673" s="17"/>
      <c r="G673" s="17">
        <v>0.30094485766054302</v>
      </c>
      <c r="H673" s="17">
        <v>0.34231102496965998</v>
      </c>
      <c r="I673" s="17">
        <v>0.324831333362051</v>
      </c>
      <c r="J673" s="17">
        <v>0.35053851079348503</v>
      </c>
      <c r="K673" s="17">
        <v>0.267696369929042</v>
      </c>
      <c r="L673" s="17">
        <v>0.34449076119316802</v>
      </c>
      <c r="M673" s="17"/>
      <c r="N673" s="17">
        <v>0.38676006289922998</v>
      </c>
      <c r="O673" s="17">
        <v>0.34787496596325401</v>
      </c>
      <c r="P673" s="17">
        <v>0.25345083629690301</v>
      </c>
      <c r="Q673" s="17">
        <v>0.300720172460199</v>
      </c>
      <c r="R673" s="17"/>
      <c r="S673" s="17">
        <v>0.32986403192671598</v>
      </c>
      <c r="T673" s="17">
        <v>0.31736074758718302</v>
      </c>
      <c r="U673" s="17">
        <v>0.32884481489330503</v>
      </c>
      <c r="V673" s="17">
        <v>0.34508127349985701</v>
      </c>
      <c r="W673" s="17">
        <v>0.32405164669971698</v>
      </c>
      <c r="X673" s="17">
        <v>0.34904405218386397</v>
      </c>
      <c r="Y673" s="17">
        <v>0.31031649303013398</v>
      </c>
      <c r="Z673" s="17">
        <v>0.40100574798539401</v>
      </c>
      <c r="AA673" s="17">
        <v>0.27659714248822997</v>
      </c>
      <c r="AB673" s="17">
        <v>0.31532297881938198</v>
      </c>
      <c r="AC673" s="17">
        <v>0.33326372637070301</v>
      </c>
      <c r="AD673" s="17">
        <v>0.32319509474722402</v>
      </c>
      <c r="AE673" s="17"/>
      <c r="AF673" s="17">
        <v>0.299574185423371</v>
      </c>
      <c r="AG673" s="17">
        <v>0.360805501472589</v>
      </c>
      <c r="AH673" s="17">
        <v>0.31730876149154102</v>
      </c>
      <c r="AI673" s="17">
        <v>0.33007626226451497</v>
      </c>
      <c r="AJ673" s="17">
        <v>0.31579200958268799</v>
      </c>
      <c r="AK673" s="17">
        <v>0.279623297897589</v>
      </c>
      <c r="AL673" s="17"/>
      <c r="AM673" s="17">
        <v>0.31182465946504401</v>
      </c>
      <c r="AN673" s="17">
        <v>0.31551308839845499</v>
      </c>
      <c r="AO673" s="17">
        <v>0.35045352480236203</v>
      </c>
      <c r="AP673" s="17">
        <v>0.31903607634459502</v>
      </c>
      <c r="AQ673" s="17">
        <v>0.34773128059220099</v>
      </c>
      <c r="AR673" s="17"/>
      <c r="AS673" s="17">
        <v>0.33191627226639098</v>
      </c>
      <c r="AT673" s="17">
        <v>0.34798597978311702</v>
      </c>
      <c r="AU673" s="17"/>
      <c r="AV673" s="17">
        <v>0.328316135131619</v>
      </c>
      <c r="AW673" s="17">
        <v>0.31538750301316898</v>
      </c>
      <c r="AX673" s="17"/>
      <c r="AY673" s="17">
        <v>0.31456902234032302</v>
      </c>
      <c r="AZ673" s="17">
        <v>0.321942631900554</v>
      </c>
      <c r="BA673" s="17">
        <v>0.37047004763646701</v>
      </c>
      <c r="BB673" s="17"/>
      <c r="BC673" s="17">
        <v>0.31628757893835802</v>
      </c>
      <c r="BD673" s="17">
        <v>0.31498581233575501</v>
      </c>
      <c r="BE673" s="17">
        <v>0.35249576994854198</v>
      </c>
      <c r="BF673" s="17"/>
      <c r="BG673" s="17">
        <v>0.31790982322928901</v>
      </c>
      <c r="BH673" s="17">
        <v>0.33158136011181799</v>
      </c>
      <c r="BI673" s="17"/>
      <c r="BJ673" s="17">
        <v>0.31985712357768398</v>
      </c>
      <c r="BK673" s="17">
        <v>0.32817165864619202</v>
      </c>
      <c r="BL673" s="17"/>
      <c r="BM673" s="17">
        <v>0.33437812251899401</v>
      </c>
      <c r="BN673" s="17">
        <v>0.310549099722294</v>
      </c>
      <c r="BO673" s="17">
        <v>0.31920981711088597</v>
      </c>
      <c r="BP673" s="17">
        <v>0.28608758570499598</v>
      </c>
      <c r="BQ673" s="17">
        <v>0.34288849433093199</v>
      </c>
      <c r="BR673" s="17">
        <v>0.33485083916095298</v>
      </c>
      <c r="BS673" s="17">
        <v>0.27929647692762999</v>
      </c>
      <c r="BT673" s="17"/>
      <c r="BU673" s="17">
        <v>0.373905496405739</v>
      </c>
      <c r="BV673" s="17">
        <v>0.39783169385036499</v>
      </c>
      <c r="BW673" s="17"/>
      <c r="BX673" s="17">
        <v>0.32502070151617601</v>
      </c>
      <c r="BY673" s="17">
        <v>0.32501424059508799</v>
      </c>
      <c r="BZ673" s="17">
        <v>0.34459700062420401</v>
      </c>
      <c r="CA673" s="17">
        <v>0.33157754694377201</v>
      </c>
    </row>
    <row r="674" spans="2:79" x14ac:dyDescent="0.3">
      <c r="B674" t="s">
        <v>294</v>
      </c>
      <c r="C674" s="17">
        <v>0.26969980403295302</v>
      </c>
      <c r="D674" s="17">
        <v>0.26649873668343099</v>
      </c>
      <c r="E674" s="17">
        <v>0.27319924229489201</v>
      </c>
      <c r="F674" s="17"/>
      <c r="G674" s="17">
        <v>0.241659296658534</v>
      </c>
      <c r="H674" s="17">
        <v>0.22918586876482</v>
      </c>
      <c r="I674" s="17">
        <v>0.22898885646529599</v>
      </c>
      <c r="J674" s="17">
        <v>0.263104776931818</v>
      </c>
      <c r="K674" s="17">
        <v>0.32806495644878902</v>
      </c>
      <c r="L674" s="17">
        <v>0.32034783044750598</v>
      </c>
      <c r="M674" s="17"/>
      <c r="N674" s="17">
        <v>0.24319613195296899</v>
      </c>
      <c r="O674" s="17">
        <v>0.25080539367134502</v>
      </c>
      <c r="P674" s="17">
        <v>0.30786339793089001</v>
      </c>
      <c r="Q674" s="17">
        <v>0.28138896686336801</v>
      </c>
      <c r="R674" s="17"/>
      <c r="S674" s="17">
        <v>0.20852878305460201</v>
      </c>
      <c r="T674" s="17">
        <v>0.32736826852739298</v>
      </c>
      <c r="U674" s="17">
        <v>0.26061228975028</v>
      </c>
      <c r="V674" s="17">
        <v>0.31801273950728398</v>
      </c>
      <c r="W674" s="17">
        <v>0.24042000160764601</v>
      </c>
      <c r="X674" s="17">
        <v>0.267706624674305</v>
      </c>
      <c r="Y674" s="17">
        <v>0.28576875259073498</v>
      </c>
      <c r="Z674" s="17">
        <v>0.197888362887256</v>
      </c>
      <c r="AA674" s="17">
        <v>0.28119864593626098</v>
      </c>
      <c r="AB674" s="17">
        <v>0.30400452467297101</v>
      </c>
      <c r="AC674" s="17">
        <v>0.23936885681683101</v>
      </c>
      <c r="AD674" s="17">
        <v>0.216615079430133</v>
      </c>
      <c r="AE674" s="17"/>
      <c r="AF674" s="17">
        <v>0.256929427255501</v>
      </c>
      <c r="AG674" s="17">
        <v>0.24381145434478299</v>
      </c>
      <c r="AH674" s="17">
        <v>0.29099384718273302</v>
      </c>
      <c r="AI674" s="17">
        <v>0.28859785996777798</v>
      </c>
      <c r="AJ674" s="17">
        <v>0.28893816932155802</v>
      </c>
      <c r="AK674" s="17">
        <v>0.30600128391524301</v>
      </c>
      <c r="AL674" s="17"/>
      <c r="AM674" s="17">
        <v>0.31117754971820999</v>
      </c>
      <c r="AN674" s="17">
        <v>0.257636235006104</v>
      </c>
      <c r="AO674" s="17">
        <v>0.26051305681044201</v>
      </c>
      <c r="AP674" s="17">
        <v>0.216096625695614</v>
      </c>
      <c r="AQ674" s="17">
        <v>0.2068286687475</v>
      </c>
      <c r="AR674" s="17"/>
      <c r="AS674" s="17">
        <v>0.268422742310235</v>
      </c>
      <c r="AT674" s="17">
        <v>0.23687789966759101</v>
      </c>
      <c r="AU674" s="17"/>
      <c r="AV674" s="17">
        <v>0.28064856141889999</v>
      </c>
      <c r="AW674" s="17">
        <v>0.21549587154156499</v>
      </c>
      <c r="AX674" s="17"/>
      <c r="AY674" s="17">
        <v>0.22788919174682601</v>
      </c>
      <c r="AZ674" s="17">
        <v>0.28680218616994702</v>
      </c>
      <c r="BA674" s="17">
        <v>0.26447745454122001</v>
      </c>
      <c r="BB674" s="17"/>
      <c r="BC674" s="17">
        <v>0.272749414240406</v>
      </c>
      <c r="BD674" s="17">
        <v>0.29325548160887499</v>
      </c>
      <c r="BE674" s="17">
        <v>0.23908779160940999</v>
      </c>
      <c r="BF674" s="17"/>
      <c r="BG674" s="17">
        <v>0.257799180430343</v>
      </c>
      <c r="BH674" s="17">
        <v>0.27564245586902197</v>
      </c>
      <c r="BI674" s="17"/>
      <c r="BJ674" s="17">
        <v>0.245257424140017</v>
      </c>
      <c r="BK674" s="17">
        <v>0.27562853687830702</v>
      </c>
      <c r="BL674" s="17"/>
      <c r="BM674" s="17">
        <v>0.262528926285442</v>
      </c>
      <c r="BN674" s="17">
        <v>0.26627478889728001</v>
      </c>
      <c r="BO674" s="17">
        <v>0.16691713515120099</v>
      </c>
      <c r="BP674" s="17">
        <v>0.246924070278258</v>
      </c>
      <c r="BQ674" s="17">
        <v>0.23336917635832399</v>
      </c>
      <c r="BR674" s="17">
        <v>0.331850486072996</v>
      </c>
      <c r="BS674" s="17">
        <v>0.24991600302937</v>
      </c>
      <c r="BT674" s="17"/>
      <c r="BU674" s="17">
        <v>0.247629976846787</v>
      </c>
      <c r="BV674" s="17">
        <v>0.20246469806078099</v>
      </c>
      <c r="BW674" s="17"/>
      <c r="BX674" s="17">
        <v>0.2036653425438</v>
      </c>
      <c r="BY674" s="17">
        <v>0.27712933515600402</v>
      </c>
      <c r="BZ674" s="17">
        <v>0.23418231882615301</v>
      </c>
      <c r="CA674" s="17">
        <v>0.33407911282646302</v>
      </c>
    </row>
    <row r="675" spans="2:79" x14ac:dyDescent="0.3">
      <c r="B675" t="s">
        <v>295</v>
      </c>
      <c r="C675" s="17">
        <v>9.6676644990220995E-2</v>
      </c>
      <c r="D675" s="17">
        <v>9.3536615560217404E-2</v>
      </c>
      <c r="E675" s="17">
        <v>0.100215525485744</v>
      </c>
      <c r="F675" s="17"/>
      <c r="G675" s="17">
        <v>0.15085618296835299</v>
      </c>
      <c r="H675" s="17">
        <v>0.117903728147477</v>
      </c>
      <c r="I675" s="17">
        <v>0.110257803426608</v>
      </c>
      <c r="J675" s="17">
        <v>5.3869891244093401E-2</v>
      </c>
      <c r="K675" s="17">
        <v>9.7822610931276796E-2</v>
      </c>
      <c r="L675" s="17">
        <v>6.6326497247965702E-2</v>
      </c>
      <c r="M675" s="17"/>
      <c r="N675" s="17">
        <v>8.1629827417724204E-2</v>
      </c>
      <c r="O675" s="17">
        <v>9.6507054547188595E-2</v>
      </c>
      <c r="P675" s="17">
        <v>0.12504011182735</v>
      </c>
      <c r="Q675" s="17">
        <v>8.5498433926977702E-2</v>
      </c>
      <c r="R675" s="17"/>
      <c r="S675" s="17">
        <v>0.116678988678603</v>
      </c>
      <c r="T675" s="17">
        <v>0.10639819111622301</v>
      </c>
      <c r="U675" s="17">
        <v>7.0012358646622502E-2</v>
      </c>
      <c r="V675" s="17">
        <v>6.7440412866515004E-2</v>
      </c>
      <c r="W675" s="17">
        <v>0.13622683904959099</v>
      </c>
      <c r="X675" s="17">
        <v>9.4121699502026798E-2</v>
      </c>
      <c r="Y675" s="17">
        <v>9.1016603300578702E-2</v>
      </c>
      <c r="Z675" s="17">
        <v>8.5643334082983705E-2</v>
      </c>
      <c r="AA675" s="17">
        <v>6.7738298201533695E-2</v>
      </c>
      <c r="AB675" s="17">
        <v>0.102305255938309</v>
      </c>
      <c r="AC675" s="17">
        <v>6.2290183202892098E-2</v>
      </c>
      <c r="AD675" s="17">
        <v>0.212628294762954</v>
      </c>
      <c r="AE675" s="17"/>
      <c r="AF675" s="17">
        <v>0.111355647997621</v>
      </c>
      <c r="AG675" s="17">
        <v>8.8883451121236301E-2</v>
      </c>
      <c r="AH675" s="17">
        <v>8.8986472618024698E-2</v>
      </c>
      <c r="AI675" s="17">
        <v>0.10742958227902</v>
      </c>
      <c r="AJ675" s="17">
        <v>8.3354279975753995E-2</v>
      </c>
      <c r="AK675" s="17">
        <v>8.0411204154513305E-2</v>
      </c>
      <c r="AL675" s="17"/>
      <c r="AM675" s="17">
        <v>7.5964087511336403E-2</v>
      </c>
      <c r="AN675" s="17">
        <v>0.10708369130680701</v>
      </c>
      <c r="AO675" s="17">
        <v>8.6266541179897904E-2</v>
      </c>
      <c r="AP675" s="17">
        <v>0.122272154204452</v>
      </c>
      <c r="AQ675" s="17">
        <v>0.107721420172462</v>
      </c>
      <c r="AR675" s="17"/>
      <c r="AS675" s="17">
        <v>0.106772278954313</v>
      </c>
      <c r="AT675" s="17">
        <v>4.8893873556650203E-2</v>
      </c>
      <c r="AU675" s="17"/>
      <c r="AV675" s="17">
        <v>9.8017282072574402E-2</v>
      </c>
      <c r="AW675" s="17">
        <v>9.6181009596315606E-2</v>
      </c>
      <c r="AX675" s="17"/>
      <c r="AY675" s="17">
        <v>0.111956241493862</v>
      </c>
      <c r="AZ675" s="17">
        <v>9.87777630651097E-2</v>
      </c>
      <c r="BA675" s="17">
        <v>4.8171170753177603E-2</v>
      </c>
      <c r="BB675" s="17"/>
      <c r="BC675" s="17">
        <v>9.7421705112762796E-2</v>
      </c>
      <c r="BD675" s="17">
        <v>9.55958525467661E-2</v>
      </c>
      <c r="BE675" s="17">
        <v>9.4147637504156695E-2</v>
      </c>
      <c r="BF675" s="17"/>
      <c r="BG675" s="17">
        <v>7.0407370841838304E-2</v>
      </c>
      <c r="BH675" s="17">
        <v>0.10801783167300499</v>
      </c>
      <c r="BI675" s="17"/>
      <c r="BJ675" s="17">
        <v>0.109009548763536</v>
      </c>
      <c r="BK675" s="17">
        <v>9.1417520319498E-2</v>
      </c>
      <c r="BL675" s="17"/>
      <c r="BM675" s="17">
        <v>9.4604766276777594E-2</v>
      </c>
      <c r="BN675" s="17">
        <v>0.12903280467231301</v>
      </c>
      <c r="BO675" s="17">
        <v>0.15881566678416401</v>
      </c>
      <c r="BP675" s="17">
        <v>7.8608775645370305E-2</v>
      </c>
      <c r="BQ675" s="17">
        <v>0.11375924767755</v>
      </c>
      <c r="BR675" s="17">
        <v>7.2036170926044404E-2</v>
      </c>
      <c r="BS675" s="17">
        <v>6.9835939421979507E-2</v>
      </c>
      <c r="BT675" s="17"/>
      <c r="BU675" s="17">
        <v>6.6155668938280898E-2</v>
      </c>
      <c r="BV675" s="17">
        <v>9.9670113125785803E-2</v>
      </c>
      <c r="BW675" s="17"/>
      <c r="BX675" s="17">
        <v>0.107208453902967</v>
      </c>
      <c r="BY675" s="17">
        <v>0.11016822051495399</v>
      </c>
      <c r="BZ675" s="17">
        <v>9.0083605618833898E-2</v>
      </c>
      <c r="CA675" s="17">
        <v>9.8134783186373503E-2</v>
      </c>
    </row>
    <row r="676" spans="2:79" x14ac:dyDescent="0.3">
      <c r="B676" t="s">
        <v>296</v>
      </c>
      <c r="C676" s="17">
        <v>1.78874520616869E-2</v>
      </c>
      <c r="D676" s="17">
        <v>1.8687919392028199E-2</v>
      </c>
      <c r="E676" s="17">
        <v>1.7194764158901001E-2</v>
      </c>
      <c r="F676" s="17"/>
      <c r="G676" s="17">
        <v>2.8738511827284399E-2</v>
      </c>
      <c r="H676" s="17">
        <v>1.4112403635121999E-2</v>
      </c>
      <c r="I676" s="17">
        <v>2.0902817843107799E-2</v>
      </c>
      <c r="J676" s="17">
        <v>2.2634174484764801E-2</v>
      </c>
      <c r="K676" s="17">
        <v>5.6050295518378004E-3</v>
      </c>
      <c r="L676" s="17">
        <v>1.57013670267406E-2</v>
      </c>
      <c r="M676" s="17"/>
      <c r="N676" s="17">
        <v>8.8374859515534497E-3</v>
      </c>
      <c r="O676" s="17">
        <v>2.47752990219192E-2</v>
      </c>
      <c r="P676" s="17">
        <v>1.45264477335231E-2</v>
      </c>
      <c r="Q676" s="17">
        <v>2.3957681300021402E-2</v>
      </c>
      <c r="R676" s="17"/>
      <c r="S676" s="17">
        <v>2.02724171834857E-2</v>
      </c>
      <c r="T676" s="17">
        <v>5.6651192178125099E-3</v>
      </c>
      <c r="U676" s="17">
        <v>1.6886066633183799E-2</v>
      </c>
      <c r="V676" s="17">
        <v>3.4910107350942597E-2</v>
      </c>
      <c r="W676" s="17">
        <v>1.3510357277836799E-2</v>
      </c>
      <c r="X676" s="17">
        <v>1.6188083114619101E-2</v>
      </c>
      <c r="Y676" s="17">
        <v>2.8272900276618902E-2</v>
      </c>
      <c r="Z676" s="17">
        <v>2.1727541067634401E-2</v>
      </c>
      <c r="AA676" s="17">
        <v>1.7648132966002501E-2</v>
      </c>
      <c r="AB676" s="17">
        <v>1.2732566097769999E-2</v>
      </c>
      <c r="AC676" s="17">
        <v>1.1787079006536401E-2</v>
      </c>
      <c r="AD676" s="17">
        <v>2.03417340412099E-2</v>
      </c>
      <c r="AE676" s="17"/>
      <c r="AF676" s="17">
        <v>1.55239610194582E-2</v>
      </c>
      <c r="AG676" s="17">
        <v>1.9170488173048499E-2</v>
      </c>
      <c r="AH676" s="17">
        <v>1.42695546580262E-2</v>
      </c>
      <c r="AI676" s="17">
        <v>1.3468798983300299E-2</v>
      </c>
      <c r="AJ676" s="17">
        <v>3.6776060460989302E-2</v>
      </c>
      <c r="AK676" s="17">
        <v>8.5472094448410703E-3</v>
      </c>
      <c r="AL676" s="17"/>
      <c r="AM676" s="17">
        <v>1.39923405958571E-2</v>
      </c>
      <c r="AN676" s="17">
        <v>1.7901352475821201E-2</v>
      </c>
      <c r="AO676" s="17">
        <v>2.70563254940215E-2</v>
      </c>
      <c r="AP676" s="17">
        <v>8.6546107957544E-3</v>
      </c>
      <c r="AQ676" s="17">
        <v>2.1500122264362001E-2</v>
      </c>
      <c r="AR676" s="17"/>
      <c r="AS676" s="17">
        <v>1.65489334812026E-2</v>
      </c>
      <c r="AT676" s="17">
        <v>1.8455663232055899E-2</v>
      </c>
      <c r="AU676" s="17"/>
      <c r="AV676" s="17">
        <v>1.63014518030534E-2</v>
      </c>
      <c r="AW676" s="17">
        <v>1.6683460813378199E-2</v>
      </c>
      <c r="AX676" s="17"/>
      <c r="AY676" s="17">
        <v>2.5867924989631402E-2</v>
      </c>
      <c r="AZ676" s="17">
        <v>1.35574162943245E-2</v>
      </c>
      <c r="BA676" s="17">
        <v>2.5257789863990601E-2</v>
      </c>
      <c r="BB676" s="17"/>
      <c r="BC676" s="17">
        <v>2.1717418904466199E-2</v>
      </c>
      <c r="BD676" s="17">
        <v>1.2543820600179299E-2</v>
      </c>
      <c r="BE676" s="17">
        <v>1.373515128232E-2</v>
      </c>
      <c r="BF676" s="17"/>
      <c r="BG676" s="17">
        <v>1.25465266891487E-2</v>
      </c>
      <c r="BH676" s="17">
        <v>1.9470928728747301E-2</v>
      </c>
      <c r="BI676" s="17"/>
      <c r="BJ676" s="17">
        <v>1.82349106676306E-2</v>
      </c>
      <c r="BK676" s="17">
        <v>1.7103438882497001E-2</v>
      </c>
      <c r="BL676" s="17"/>
      <c r="BM676" s="17">
        <v>1.45371456031461E-2</v>
      </c>
      <c r="BN676" s="17">
        <v>2.85172489549455E-2</v>
      </c>
      <c r="BO676" s="17">
        <v>3.792240962968E-2</v>
      </c>
      <c r="BP676" s="17">
        <v>3.0125938742666499E-2</v>
      </c>
      <c r="BQ676" s="17">
        <v>1.8267123838831601E-2</v>
      </c>
      <c r="BR676" s="17">
        <v>8.7492264722033603E-3</v>
      </c>
      <c r="BS676" s="17">
        <v>2.0889361799771002E-2</v>
      </c>
      <c r="BT676" s="17"/>
      <c r="BU676" s="17">
        <v>2.06232042839419E-2</v>
      </c>
      <c r="BV676" s="17">
        <v>1.1514358623251999E-2</v>
      </c>
      <c r="BW676" s="17"/>
      <c r="BX676" s="17">
        <v>3.24659204608823E-2</v>
      </c>
      <c r="BY676" s="17">
        <v>2.1415843931758102E-2</v>
      </c>
      <c r="BZ676" s="17">
        <v>1.8030692304053301E-2</v>
      </c>
      <c r="CA676" s="17">
        <v>1.27160041960137E-2</v>
      </c>
    </row>
    <row r="677" spans="2:79" x14ac:dyDescent="0.3">
      <c r="B677" t="s">
        <v>101</v>
      </c>
      <c r="C677" s="17">
        <v>4.28049709816853E-2</v>
      </c>
      <c r="D677" s="17">
        <v>4.1772657405430798E-2</v>
      </c>
      <c r="E677" s="17">
        <v>4.4022687627796403E-2</v>
      </c>
      <c r="F677" s="17"/>
      <c r="G677" s="17">
        <v>3.2741741674422599E-2</v>
      </c>
      <c r="H677" s="17">
        <v>3.34399453945467E-2</v>
      </c>
      <c r="I677" s="17">
        <v>3.9561421600634597E-2</v>
      </c>
      <c r="J677" s="17">
        <v>6.0397482756797898E-2</v>
      </c>
      <c r="K677" s="17">
        <v>4.0494420464964598E-2</v>
      </c>
      <c r="L677" s="17">
        <v>4.7034584366286901E-2</v>
      </c>
      <c r="M677" s="17"/>
      <c r="N677" s="17">
        <v>2.1918457383241299E-2</v>
      </c>
      <c r="O677" s="17">
        <v>3.2373085563347399E-2</v>
      </c>
      <c r="P677" s="17">
        <v>4.5349450780900503E-2</v>
      </c>
      <c r="Q677" s="17">
        <v>7.5178162010877195E-2</v>
      </c>
      <c r="R677" s="17"/>
      <c r="S677" s="17">
        <v>6.5888155596749307E-2</v>
      </c>
      <c r="T677" s="17">
        <v>3.23457958172403E-2</v>
      </c>
      <c r="U677" s="17">
        <v>6.4679374674293202E-2</v>
      </c>
      <c r="V677" s="17">
        <v>3.6838712624480803E-2</v>
      </c>
      <c r="W677" s="17">
        <v>4.7777759380331498E-2</v>
      </c>
      <c r="X677" s="17">
        <v>4.9030102019272402E-2</v>
      </c>
      <c r="Y677" s="17">
        <v>4.0626931658245997E-2</v>
      </c>
      <c r="Z677" s="17">
        <v>2.2247858225246699E-2</v>
      </c>
      <c r="AA677" s="17">
        <v>4.2271889171216902E-2</v>
      </c>
      <c r="AB677" s="17">
        <v>2.3494927771756501E-2</v>
      </c>
      <c r="AC677" s="17">
        <v>3.2350468086489198E-2</v>
      </c>
      <c r="AD677" s="17">
        <v>2.01097532066958E-2</v>
      </c>
      <c r="AE677" s="17"/>
      <c r="AF677" s="17">
        <v>3.6245360920944998E-2</v>
      </c>
      <c r="AG677" s="17">
        <v>4.3741120083757398E-2</v>
      </c>
      <c r="AH677" s="17">
        <v>5.8844384698847597E-2</v>
      </c>
      <c r="AI677" s="17">
        <v>4.61701467138209E-2</v>
      </c>
      <c r="AJ677" s="17">
        <v>4.05068914700807E-2</v>
      </c>
      <c r="AK677" s="17">
        <v>2.0527461582166201E-2</v>
      </c>
      <c r="AL677" s="17"/>
      <c r="AM677" s="17">
        <v>4.7600957100153003E-2</v>
      </c>
      <c r="AN677" s="17">
        <v>5.9546065478024698E-2</v>
      </c>
      <c r="AO677" s="17">
        <v>3.2061899884462799E-2</v>
      </c>
      <c r="AP677" s="17">
        <v>2.84285841595854E-2</v>
      </c>
      <c r="AQ677" s="17">
        <v>1.9512277834682699E-2</v>
      </c>
      <c r="AR677" s="17"/>
      <c r="AS677" s="17">
        <v>3.05353143171758E-2</v>
      </c>
      <c r="AT677" s="17">
        <v>5.3176148584525497E-2</v>
      </c>
      <c r="AU677" s="17"/>
      <c r="AV677" s="17">
        <v>3.9981388071552701E-2</v>
      </c>
      <c r="AW677" s="17">
        <v>4.3762468497666102E-2</v>
      </c>
      <c r="AX677" s="17"/>
      <c r="AY677" s="17">
        <v>5.5228916475029997E-2</v>
      </c>
      <c r="AZ677" s="17">
        <v>3.9273411233099097E-2</v>
      </c>
      <c r="BA677" s="17">
        <v>3.4547340032919101E-2</v>
      </c>
      <c r="BB677" s="17"/>
      <c r="BC677" s="17">
        <v>4.96213093421497E-2</v>
      </c>
      <c r="BD677" s="17">
        <v>5.0874182434131499E-2</v>
      </c>
      <c r="BE677" s="17">
        <v>1.5584252280480699E-2</v>
      </c>
      <c r="BF677" s="17"/>
      <c r="BG677" s="17">
        <v>5.5759658185212398E-2</v>
      </c>
      <c r="BH677" s="17">
        <v>3.0941729939349901E-2</v>
      </c>
      <c r="BI677" s="17"/>
      <c r="BJ677" s="17">
        <v>2.9023446545681099E-2</v>
      </c>
      <c r="BK677" s="17">
        <v>4.4330144373393797E-2</v>
      </c>
      <c r="BL677" s="17"/>
      <c r="BM677" s="17">
        <v>3.7270902825650397E-2</v>
      </c>
      <c r="BN677" s="17">
        <v>3.9923924150047002E-2</v>
      </c>
      <c r="BO677" s="17">
        <v>3.14414857163074E-2</v>
      </c>
      <c r="BP677" s="17">
        <v>4.8559446711060598E-2</v>
      </c>
      <c r="BQ677" s="17">
        <v>4.84246922836171E-2</v>
      </c>
      <c r="BR677" s="17">
        <v>4.3704654458841002E-2</v>
      </c>
      <c r="BS677" s="17">
        <v>8.3204060488355394E-2</v>
      </c>
      <c r="BT677" s="17"/>
      <c r="BU677" s="17">
        <v>1.9007856831958998E-2</v>
      </c>
      <c r="BV677" s="17">
        <v>5.3480800360926296E-3</v>
      </c>
      <c r="BW677" s="17"/>
      <c r="BX677" s="17">
        <v>5.3713092440473502E-2</v>
      </c>
      <c r="BY677" s="17">
        <v>2.4531524659453002E-2</v>
      </c>
      <c r="BZ677" s="17">
        <v>1.6070055661313899E-2</v>
      </c>
      <c r="CA677" s="17">
        <v>2.7540537684689999E-2</v>
      </c>
    </row>
    <row r="678" spans="2:79" x14ac:dyDescent="0.3">
      <c r="B678" t="s">
        <v>297</v>
      </c>
      <c r="C678" s="17">
        <v>0.57293112793345302</v>
      </c>
      <c r="D678" s="17">
        <v>0.579504070958893</v>
      </c>
      <c r="E678" s="17">
        <v>0.565367780432666</v>
      </c>
      <c r="F678" s="17"/>
      <c r="G678" s="17">
        <v>0.54600426687140502</v>
      </c>
      <c r="H678" s="17">
        <v>0.605358054058034</v>
      </c>
      <c r="I678" s="17">
        <v>0.60028910066435304</v>
      </c>
      <c r="J678" s="17">
        <v>0.59999367458252595</v>
      </c>
      <c r="K678" s="17">
        <v>0.52801298260313201</v>
      </c>
      <c r="L678" s="17">
        <v>0.55058972091150005</v>
      </c>
      <c r="M678" s="17"/>
      <c r="N678" s="17">
        <v>0.64441809729451205</v>
      </c>
      <c r="O678" s="17">
        <v>0.59553916719620004</v>
      </c>
      <c r="P678" s="17">
        <v>0.50722059172733602</v>
      </c>
      <c r="Q678" s="17">
        <v>0.53397675589875604</v>
      </c>
      <c r="R678" s="17"/>
      <c r="S678" s="17">
        <v>0.58863165548656005</v>
      </c>
      <c r="T678" s="17">
        <v>0.52822262532133102</v>
      </c>
      <c r="U678" s="17">
        <v>0.58780991029562102</v>
      </c>
      <c r="V678" s="17">
        <v>0.542798027650778</v>
      </c>
      <c r="W678" s="17">
        <v>0.56206504268459501</v>
      </c>
      <c r="X678" s="17">
        <v>0.57295349068977697</v>
      </c>
      <c r="Y678" s="17">
        <v>0.55431481217382195</v>
      </c>
      <c r="Z678" s="17">
        <v>0.67249290373687898</v>
      </c>
      <c r="AA678" s="17">
        <v>0.591143033724987</v>
      </c>
      <c r="AB678" s="17">
        <v>0.55746272551919296</v>
      </c>
      <c r="AC678" s="17">
        <v>0.65420341288725103</v>
      </c>
      <c r="AD678" s="17">
        <v>0.53030513855900696</v>
      </c>
      <c r="AE678" s="17"/>
      <c r="AF678" s="17">
        <v>0.579945602806475</v>
      </c>
      <c r="AG678" s="17">
        <v>0.60439348627717504</v>
      </c>
      <c r="AH678" s="17">
        <v>0.54690574084236898</v>
      </c>
      <c r="AI678" s="17">
        <v>0.544333612056081</v>
      </c>
      <c r="AJ678" s="17">
        <v>0.55042459877161798</v>
      </c>
      <c r="AK678" s="17">
        <v>0.58451284090323596</v>
      </c>
      <c r="AL678" s="17"/>
      <c r="AM678" s="17">
        <v>0.55126506507444395</v>
      </c>
      <c r="AN678" s="17">
        <v>0.55783265573324303</v>
      </c>
      <c r="AO678" s="17">
        <v>0.59410217663117504</v>
      </c>
      <c r="AP678" s="17">
        <v>0.62454802514459495</v>
      </c>
      <c r="AQ678" s="17">
        <v>0.644437510980993</v>
      </c>
      <c r="AR678" s="17"/>
      <c r="AS678" s="17">
        <v>0.57772073093707399</v>
      </c>
      <c r="AT678" s="17">
        <v>0.64259641495917696</v>
      </c>
      <c r="AU678" s="17"/>
      <c r="AV678" s="17">
        <v>0.56505131663391905</v>
      </c>
      <c r="AW678" s="17">
        <v>0.62787718955107497</v>
      </c>
      <c r="AX678" s="17"/>
      <c r="AY678" s="17">
        <v>0.57905772529465105</v>
      </c>
      <c r="AZ678" s="17">
        <v>0.56158922323751903</v>
      </c>
      <c r="BA678" s="17">
        <v>0.62754624480869203</v>
      </c>
      <c r="BB678" s="17"/>
      <c r="BC678" s="17">
        <v>0.55849015240021604</v>
      </c>
      <c r="BD678" s="17">
        <v>0.54773066281004801</v>
      </c>
      <c r="BE678" s="17">
        <v>0.63744516732363299</v>
      </c>
      <c r="BF678" s="17"/>
      <c r="BG678" s="17">
        <v>0.60348726385345797</v>
      </c>
      <c r="BH678" s="17">
        <v>0.56592705378987596</v>
      </c>
      <c r="BI678" s="17"/>
      <c r="BJ678" s="17">
        <v>0.59847466988313502</v>
      </c>
      <c r="BK678" s="17">
        <v>0.57152035954630398</v>
      </c>
      <c r="BL678" s="17"/>
      <c r="BM678" s="17">
        <v>0.59105825900898401</v>
      </c>
      <c r="BN678" s="17">
        <v>0.53625123332541402</v>
      </c>
      <c r="BO678" s="17">
        <v>0.60490330271864801</v>
      </c>
      <c r="BP678" s="17">
        <v>0.59578176862264498</v>
      </c>
      <c r="BQ678" s="17">
        <v>0.58617975984167803</v>
      </c>
      <c r="BR678" s="17">
        <v>0.543659462069915</v>
      </c>
      <c r="BS678" s="17">
        <v>0.57615463526052402</v>
      </c>
      <c r="BT678" s="17"/>
      <c r="BU678" s="17">
        <v>0.64658329309903095</v>
      </c>
      <c r="BV678" s="17">
        <v>0.68100275015408795</v>
      </c>
      <c r="BW678" s="17"/>
      <c r="BX678" s="17">
        <v>0.60294719065187696</v>
      </c>
      <c r="BY678" s="17">
        <v>0.56675507573783102</v>
      </c>
      <c r="BZ678" s="17">
        <v>0.64163332758964597</v>
      </c>
      <c r="CA678" s="17">
        <v>0.52752956210645996</v>
      </c>
    </row>
    <row r="679" spans="2:79" x14ac:dyDescent="0.3">
      <c r="B679" t="s">
        <v>298</v>
      </c>
      <c r="C679" s="17">
        <v>0.114564097051908</v>
      </c>
      <c r="D679" s="17">
        <v>0.11222453495224601</v>
      </c>
      <c r="E679" s="17">
        <v>0.117410289644646</v>
      </c>
      <c r="F679" s="17"/>
      <c r="G679" s="17">
        <v>0.179594694795638</v>
      </c>
      <c r="H679" s="17">
        <v>0.13201613178259899</v>
      </c>
      <c r="I679" s="17">
        <v>0.131160621269716</v>
      </c>
      <c r="J679" s="17">
        <v>7.6504065728858206E-2</v>
      </c>
      <c r="K679" s="17">
        <v>0.10342764048311499</v>
      </c>
      <c r="L679" s="17">
        <v>8.2027864274706305E-2</v>
      </c>
      <c r="M679" s="17"/>
      <c r="N679" s="17">
        <v>9.0467313369277699E-2</v>
      </c>
      <c r="O679" s="17">
        <v>0.12128235356910801</v>
      </c>
      <c r="P679" s="17">
        <v>0.13956655956087399</v>
      </c>
      <c r="Q679" s="17">
        <v>0.109456115226999</v>
      </c>
      <c r="R679" s="17"/>
      <c r="S679" s="17">
        <v>0.13695140586208901</v>
      </c>
      <c r="T679" s="17">
        <v>0.11206331033403499</v>
      </c>
      <c r="U679" s="17">
        <v>8.6898425279806304E-2</v>
      </c>
      <c r="V679" s="17">
        <v>0.102350520217458</v>
      </c>
      <c r="W679" s="17">
        <v>0.14973719632742799</v>
      </c>
      <c r="X679" s="17">
        <v>0.11030978261664599</v>
      </c>
      <c r="Y679" s="17">
        <v>0.119289503577198</v>
      </c>
      <c r="Z679" s="17">
        <v>0.10737087515061799</v>
      </c>
      <c r="AA679" s="17">
        <v>8.5386431167536095E-2</v>
      </c>
      <c r="AB679" s="17">
        <v>0.115037822036079</v>
      </c>
      <c r="AC679" s="17">
        <v>7.4077262209428493E-2</v>
      </c>
      <c r="AD679" s="17">
        <v>0.23297002880416401</v>
      </c>
      <c r="AE679" s="17"/>
      <c r="AF679" s="17">
        <v>0.12687960901708001</v>
      </c>
      <c r="AG679" s="17">
        <v>0.108053939294285</v>
      </c>
      <c r="AH679" s="17">
        <v>0.103256027276051</v>
      </c>
      <c r="AI679" s="17">
        <v>0.120898381262321</v>
      </c>
      <c r="AJ679" s="17">
        <v>0.120130340436743</v>
      </c>
      <c r="AK679" s="17">
        <v>8.89584135993544E-2</v>
      </c>
      <c r="AL679" s="17"/>
      <c r="AM679" s="17">
        <v>8.9956428107193495E-2</v>
      </c>
      <c r="AN679" s="17">
        <v>0.12498504378262799</v>
      </c>
      <c r="AO679" s="17">
        <v>0.113322866673919</v>
      </c>
      <c r="AP679" s="17">
        <v>0.130926765000206</v>
      </c>
      <c r="AQ679" s="17">
        <v>0.12922154243682399</v>
      </c>
      <c r="AR679" s="17"/>
      <c r="AS679" s="17">
        <v>0.123321212435516</v>
      </c>
      <c r="AT679" s="17">
        <v>6.7349536788706102E-2</v>
      </c>
      <c r="AU679" s="17"/>
      <c r="AV679" s="17">
        <v>0.11431873387562801</v>
      </c>
      <c r="AW679" s="17">
        <v>0.112864470409694</v>
      </c>
      <c r="AX679" s="17"/>
      <c r="AY679" s="17">
        <v>0.13782416648349299</v>
      </c>
      <c r="AZ679" s="17">
        <v>0.112335179359434</v>
      </c>
      <c r="BA679" s="17">
        <v>7.3428960617168096E-2</v>
      </c>
      <c r="BB679" s="17"/>
      <c r="BC679" s="17">
        <v>0.119139124017229</v>
      </c>
      <c r="BD679" s="17">
        <v>0.108139673146945</v>
      </c>
      <c r="BE679" s="17">
        <v>0.107882788786477</v>
      </c>
      <c r="BF679" s="17"/>
      <c r="BG679" s="17">
        <v>8.2953897530987003E-2</v>
      </c>
      <c r="BH679" s="17">
        <v>0.127488760401752</v>
      </c>
      <c r="BI679" s="17"/>
      <c r="BJ679" s="17">
        <v>0.127244459431166</v>
      </c>
      <c r="BK679" s="17">
        <v>0.108520959201995</v>
      </c>
      <c r="BL679" s="17"/>
      <c r="BM679" s="17">
        <v>0.109141911879924</v>
      </c>
      <c r="BN679" s="17">
        <v>0.15755005362725799</v>
      </c>
      <c r="BO679" s="17">
        <v>0.196738076413844</v>
      </c>
      <c r="BP679" s="17">
        <v>0.108734714388037</v>
      </c>
      <c r="BQ679" s="17">
        <v>0.132026371516381</v>
      </c>
      <c r="BR679" s="17">
        <v>8.0785397398247805E-2</v>
      </c>
      <c r="BS679" s="17">
        <v>9.0725301221750598E-2</v>
      </c>
      <c r="BT679" s="17"/>
      <c r="BU679" s="17">
        <v>8.6778873222222705E-2</v>
      </c>
      <c r="BV679" s="17">
        <v>0.11118447174903801</v>
      </c>
      <c r="BW679" s="17"/>
      <c r="BX679" s="17">
        <v>0.139674374363849</v>
      </c>
      <c r="BY679" s="17">
        <v>0.131584064446712</v>
      </c>
      <c r="BZ679" s="17">
        <v>0.108114297922887</v>
      </c>
      <c r="CA679" s="17">
        <v>0.110850787382387</v>
      </c>
    </row>
    <row r="680" spans="2:79" hidden="1" x14ac:dyDescent="0.3">
      <c r="B680" t="s">
        <v>299</v>
      </c>
      <c r="C680" s="17">
        <v>0.45836703088154601</v>
      </c>
      <c r="D680" s="17">
        <v>0.46727953600664701</v>
      </c>
      <c r="E680" s="17">
        <v>0.44795749078802</v>
      </c>
      <c r="F680" s="17"/>
      <c r="G680" s="17">
        <v>0.36640957207576802</v>
      </c>
      <c r="H680" s="17">
        <v>0.47334192227543598</v>
      </c>
      <c r="I680" s="17">
        <v>0.46912847939463698</v>
      </c>
      <c r="J680" s="17">
        <v>0.52348960885366802</v>
      </c>
      <c r="K680" s="17">
        <v>0.42458534212001697</v>
      </c>
      <c r="L680" s="17">
        <v>0.46856185663679401</v>
      </c>
      <c r="M680" s="17"/>
      <c r="N680" s="17">
        <v>0.553950783925235</v>
      </c>
      <c r="O680" s="17">
        <v>0.47425681362709199</v>
      </c>
      <c r="P680" s="17">
        <v>0.36765403216646197</v>
      </c>
      <c r="Q680" s="17">
        <v>0.42452064067175599</v>
      </c>
      <c r="R680" s="17"/>
      <c r="S680" s="17">
        <v>0.45168024962447201</v>
      </c>
      <c r="T680" s="17">
        <v>0.41615931498729603</v>
      </c>
      <c r="U680" s="17">
        <v>0.50091148501581395</v>
      </c>
      <c r="V680" s="17">
        <v>0.44044750743332001</v>
      </c>
      <c r="W680" s="17">
        <v>0.41232784635716702</v>
      </c>
      <c r="X680" s="17">
        <v>0.46264370807313099</v>
      </c>
      <c r="Y680" s="17">
        <v>0.43502530859662403</v>
      </c>
      <c r="Z680" s="17">
        <v>0.56512202858626104</v>
      </c>
      <c r="AA680" s="17">
        <v>0.50575660255745003</v>
      </c>
      <c r="AB680" s="17">
        <v>0.44242490348311497</v>
      </c>
      <c r="AC680" s="17">
        <v>0.58012615067782303</v>
      </c>
      <c r="AD680" s="17">
        <v>0.29733510975484301</v>
      </c>
      <c r="AE680" s="17"/>
      <c r="AF680" s="17">
        <v>0.45306599378939499</v>
      </c>
      <c r="AG680" s="17">
        <v>0.49633954698289001</v>
      </c>
      <c r="AH680" s="17">
        <v>0.44364971356631799</v>
      </c>
      <c r="AI680" s="17">
        <v>0.42343523079376</v>
      </c>
      <c r="AJ680" s="17">
        <v>0.430294258334875</v>
      </c>
      <c r="AK680" s="17">
        <v>0.49555442730388199</v>
      </c>
      <c r="AL680" s="17"/>
      <c r="AM680" s="17">
        <v>0.46130863696725</v>
      </c>
      <c r="AN680" s="17">
        <v>0.432847611950615</v>
      </c>
      <c r="AO680" s="17">
        <v>0.48077930995725598</v>
      </c>
      <c r="AP680" s="17">
        <v>0.49362126014438801</v>
      </c>
      <c r="AQ680" s="17">
        <v>0.51521596854416896</v>
      </c>
      <c r="AR680" s="17"/>
      <c r="AS680" s="17">
        <v>0.45439951850155802</v>
      </c>
      <c r="AT680" s="17">
        <v>0.57524687817047104</v>
      </c>
      <c r="AU680" s="17"/>
      <c r="AV680" s="17">
        <v>0.45073258275829198</v>
      </c>
      <c r="AW680" s="17">
        <v>0.51501271914138103</v>
      </c>
      <c r="AX680" s="17"/>
      <c r="AY680" s="17">
        <v>0.441233558811158</v>
      </c>
      <c r="AZ680" s="17">
        <v>0.44925404387808499</v>
      </c>
      <c r="BA680" s="17">
        <v>0.55411728419152395</v>
      </c>
      <c r="BB680" s="17"/>
      <c r="BC680" s="17">
        <v>0.43935102838298701</v>
      </c>
      <c r="BD680" s="17">
        <v>0.43959098966310201</v>
      </c>
      <c r="BE680" s="17">
        <v>0.52956237853715604</v>
      </c>
      <c r="BF680" s="17"/>
      <c r="BG680" s="17">
        <v>0.52053336632247105</v>
      </c>
      <c r="BH680" s="17">
        <v>0.43843829338812301</v>
      </c>
      <c r="BI680" s="17"/>
      <c r="BJ680" s="17">
        <v>0.471230210451969</v>
      </c>
      <c r="BK680" s="17">
        <v>0.46299940034430898</v>
      </c>
      <c r="BL680" s="17"/>
      <c r="BM680" s="17">
        <v>0.48191634712906001</v>
      </c>
      <c r="BN680" s="17">
        <v>0.37870117969815598</v>
      </c>
      <c r="BO680" s="17">
        <v>0.40816522630480401</v>
      </c>
      <c r="BP680" s="17">
        <v>0.48704705423460798</v>
      </c>
      <c r="BQ680" s="17">
        <v>0.454153388325297</v>
      </c>
      <c r="BR680" s="17">
        <v>0.46287406467166697</v>
      </c>
      <c r="BS680" s="17">
        <v>0.48542933403877397</v>
      </c>
      <c r="BT680" s="17"/>
      <c r="BU680" s="17">
        <v>0.55980441987680796</v>
      </c>
      <c r="BV680" s="17">
        <v>0.56981827840504995</v>
      </c>
      <c r="BW680" s="17"/>
      <c r="BX680" s="17">
        <v>0.46327281628802802</v>
      </c>
      <c r="BY680" s="17">
        <v>0.43517101129111901</v>
      </c>
      <c r="BZ680" s="17">
        <v>0.53351902966675901</v>
      </c>
      <c r="CA680" s="17">
        <v>0.416678774724072</v>
      </c>
    </row>
    <row r="681" spans="2:79" x14ac:dyDescent="0.3">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c r="BQ681" s="17"/>
      <c r="BR681" s="17"/>
      <c r="BS681" s="17"/>
      <c r="BT681" s="17"/>
      <c r="BU681" s="17"/>
      <c r="BV681" s="17"/>
      <c r="BW681" s="17"/>
      <c r="BX681" s="17"/>
      <c r="BY681" s="17"/>
      <c r="BZ681" s="17"/>
      <c r="CA681" s="17"/>
    </row>
    <row r="682" spans="2:79" x14ac:dyDescent="0.3">
      <c r="B682" s="6" t="s">
        <v>359</v>
      </c>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c r="BD682" s="17"/>
      <c r="BE682" s="17"/>
      <c r="BF682" s="17"/>
      <c r="BG682" s="17"/>
      <c r="BH682" s="17"/>
      <c r="BI682" s="17"/>
      <c r="BJ682" s="17"/>
      <c r="BK682" s="17"/>
      <c r="BL682" s="17"/>
      <c r="BM682" s="17"/>
      <c r="BN682" s="17"/>
      <c r="BO682" s="17"/>
      <c r="BP682" s="17"/>
      <c r="BQ682" s="17"/>
      <c r="BR682" s="17"/>
      <c r="BS682" s="17"/>
      <c r="BT682" s="17"/>
      <c r="BU682" s="17"/>
      <c r="BV682" s="17"/>
      <c r="BW682" s="17"/>
      <c r="BX682" s="17"/>
      <c r="BY682" s="17"/>
      <c r="BZ682" s="17"/>
      <c r="CA682" s="17"/>
    </row>
    <row r="683" spans="2:79" x14ac:dyDescent="0.3">
      <c r="B683" s="24" t="s">
        <v>98</v>
      </c>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c r="AY683" s="17"/>
      <c r="AZ683" s="17"/>
      <c r="BA683" s="17"/>
      <c r="BB683" s="17"/>
      <c r="BC683" s="17"/>
      <c r="BD683" s="17"/>
      <c r="BE683" s="17"/>
      <c r="BF683" s="17"/>
      <c r="BG683" s="17"/>
      <c r="BH683" s="17"/>
      <c r="BI683" s="17"/>
      <c r="BJ683" s="17"/>
      <c r="BK683" s="17"/>
      <c r="BL683" s="17"/>
      <c r="BM683" s="17"/>
      <c r="BN683" s="17"/>
      <c r="BO683" s="17"/>
      <c r="BP683" s="17"/>
      <c r="BQ683" s="17"/>
      <c r="BR683" s="17"/>
      <c r="BS683" s="17"/>
      <c r="BT683" s="17"/>
      <c r="BU683" s="17"/>
      <c r="BV683" s="17"/>
      <c r="BW683" s="17"/>
      <c r="BX683" s="17"/>
      <c r="BY683" s="17"/>
      <c r="BZ683" s="17"/>
      <c r="CA683" s="17"/>
    </row>
    <row r="684" spans="2:79" x14ac:dyDescent="0.3">
      <c r="B684" t="s">
        <v>292</v>
      </c>
      <c r="C684" s="17">
        <v>0.38100057483901201</v>
      </c>
      <c r="D684" s="17">
        <v>0.35564751512346598</v>
      </c>
      <c r="E684" s="17">
        <v>0.40553642517365601</v>
      </c>
      <c r="F684" s="17"/>
      <c r="G684" s="17">
        <v>0.33467490533633298</v>
      </c>
      <c r="H684" s="17">
        <v>0.41695112701228798</v>
      </c>
      <c r="I684" s="17">
        <v>0.41039887599423103</v>
      </c>
      <c r="J684" s="17">
        <v>0.36398961340455499</v>
      </c>
      <c r="K684" s="17">
        <v>0.34254833194658202</v>
      </c>
      <c r="L684" s="17">
        <v>0.39832080920622798</v>
      </c>
      <c r="M684" s="17"/>
      <c r="N684" s="17">
        <v>0.47155710162403602</v>
      </c>
      <c r="O684" s="17">
        <v>0.37954642268608901</v>
      </c>
      <c r="P684" s="17">
        <v>0.33150591692870002</v>
      </c>
      <c r="Q684" s="17">
        <v>0.32465199779475001</v>
      </c>
      <c r="R684" s="17"/>
      <c r="S684" s="17">
        <v>0.42676073914881302</v>
      </c>
      <c r="T684" s="17">
        <v>0.39914628930679602</v>
      </c>
      <c r="U684" s="17">
        <v>0.37346359698697901</v>
      </c>
      <c r="V684" s="17">
        <v>0.32253363896262599</v>
      </c>
      <c r="W684" s="17">
        <v>0.32411729609236101</v>
      </c>
      <c r="X684" s="17">
        <v>0.35063538132730498</v>
      </c>
      <c r="Y684" s="17">
        <v>0.314809641372926</v>
      </c>
      <c r="Z684" s="17">
        <v>0.392502349860118</v>
      </c>
      <c r="AA684" s="17">
        <v>0.45153530987997398</v>
      </c>
      <c r="AB684" s="17">
        <v>0.36072315470090999</v>
      </c>
      <c r="AC684" s="17">
        <v>0.401691387810998</v>
      </c>
      <c r="AD684" s="17">
        <v>0.43845877935277899</v>
      </c>
      <c r="AE684" s="17"/>
      <c r="AF684" s="17">
        <v>0.44613071100546597</v>
      </c>
      <c r="AG684" s="17">
        <v>0.377468072489962</v>
      </c>
      <c r="AH684" s="17">
        <v>0.340458257132152</v>
      </c>
      <c r="AI684" s="17">
        <v>0.34145534268857902</v>
      </c>
      <c r="AJ684" s="17">
        <v>0.34546267404340503</v>
      </c>
      <c r="AK684" s="17">
        <v>0.41499969189065999</v>
      </c>
      <c r="AL684" s="17"/>
      <c r="AM684" s="17">
        <v>0.30776593402227598</v>
      </c>
      <c r="AN684" s="17">
        <v>0.346072068436376</v>
      </c>
      <c r="AO684" s="17">
        <v>0.43357862445203299</v>
      </c>
      <c r="AP684" s="17">
        <v>0.49181958179232999</v>
      </c>
      <c r="AQ684" s="17">
        <v>0.57268638122007998</v>
      </c>
      <c r="AR684" s="17"/>
      <c r="AS684" s="17">
        <v>0.403071364669981</v>
      </c>
      <c r="AT684" s="17">
        <v>0.42059250599910197</v>
      </c>
      <c r="AU684" s="17"/>
      <c r="AV684" s="17">
        <v>0.40705851900679901</v>
      </c>
      <c r="AW684" s="17">
        <v>0.405877821847896</v>
      </c>
      <c r="AX684" s="17"/>
      <c r="AY684" s="17">
        <v>0.39705890071538502</v>
      </c>
      <c r="AZ684" s="17">
        <v>0.376390723690469</v>
      </c>
      <c r="BA684" s="17">
        <v>0.36401730065892801</v>
      </c>
      <c r="BB684" s="17"/>
      <c r="BC684" s="17">
        <v>0.37898586278663299</v>
      </c>
      <c r="BD684" s="17">
        <v>0.368573956954241</v>
      </c>
      <c r="BE684" s="17">
        <v>0.40661240022141398</v>
      </c>
      <c r="BF684" s="17"/>
      <c r="BG684" s="17">
        <v>0.418013630555024</v>
      </c>
      <c r="BH684" s="17">
        <v>0.37343555099821102</v>
      </c>
      <c r="BI684" s="17"/>
      <c r="BJ684" s="17">
        <v>0.428688603595686</v>
      </c>
      <c r="BK684" s="17">
        <v>0.37252729734289203</v>
      </c>
      <c r="BL684" s="17"/>
      <c r="BM684" s="17">
        <v>0.39319036830764598</v>
      </c>
      <c r="BN684" s="17">
        <v>0.38088561055949799</v>
      </c>
      <c r="BO684" s="17">
        <v>0.41789423263905101</v>
      </c>
      <c r="BP684" s="17">
        <v>0.322922459767787</v>
      </c>
      <c r="BQ684" s="17">
        <v>0.32645579741296099</v>
      </c>
      <c r="BR684" s="17">
        <v>0.37502778430049499</v>
      </c>
      <c r="BS684" s="17">
        <v>0.37285664907478799</v>
      </c>
      <c r="BT684" s="17"/>
      <c r="BU684" s="17">
        <v>0.49805898543563198</v>
      </c>
      <c r="BV684" s="17">
        <v>0.47989676748723797</v>
      </c>
      <c r="BW684" s="17"/>
      <c r="BX684" s="17">
        <v>0.40452426420846999</v>
      </c>
      <c r="BY684" s="17">
        <v>0.352690855726698</v>
      </c>
      <c r="BZ684" s="17">
        <v>0.442243321639889</v>
      </c>
      <c r="CA684" s="17">
        <v>0.35676004095228397</v>
      </c>
    </row>
    <row r="685" spans="2:79" x14ac:dyDescent="0.3">
      <c r="B685" t="s">
        <v>293</v>
      </c>
      <c r="C685" s="17">
        <v>0.48621791497586703</v>
      </c>
      <c r="D685" s="17">
        <v>0.48381087434388098</v>
      </c>
      <c r="E685" s="17">
        <v>0.48810539077441301</v>
      </c>
      <c r="F685" s="17"/>
      <c r="G685" s="17">
        <v>0.45028975213660799</v>
      </c>
      <c r="H685" s="17">
        <v>0.43450358312639098</v>
      </c>
      <c r="I685" s="17">
        <v>0.45284214959950397</v>
      </c>
      <c r="J685" s="17">
        <v>0.487564929813114</v>
      </c>
      <c r="K685" s="17">
        <v>0.562190540887058</v>
      </c>
      <c r="L685" s="17">
        <v>0.52699676134775897</v>
      </c>
      <c r="M685" s="17"/>
      <c r="N685" s="17">
        <v>0.43823425765460799</v>
      </c>
      <c r="O685" s="17">
        <v>0.52341431881673095</v>
      </c>
      <c r="P685" s="17">
        <v>0.52120927624383595</v>
      </c>
      <c r="Q685" s="17">
        <v>0.47174745919785799</v>
      </c>
      <c r="R685" s="17"/>
      <c r="S685" s="17">
        <v>0.42870121406287698</v>
      </c>
      <c r="T685" s="17">
        <v>0.48080748681891</v>
      </c>
      <c r="U685" s="17">
        <v>0.53287618003130399</v>
      </c>
      <c r="V685" s="17">
        <v>0.52784390796812497</v>
      </c>
      <c r="W685" s="17">
        <v>0.51165687018063899</v>
      </c>
      <c r="X685" s="17">
        <v>0.51194954296637496</v>
      </c>
      <c r="Y685" s="17">
        <v>0.49010069410443302</v>
      </c>
      <c r="Z685" s="17">
        <v>0.50982186573552601</v>
      </c>
      <c r="AA685" s="17">
        <v>0.44242435560057503</v>
      </c>
      <c r="AB685" s="17">
        <v>0.480531696778976</v>
      </c>
      <c r="AC685" s="17">
        <v>0.50390920666085304</v>
      </c>
      <c r="AD685" s="17">
        <v>0.49773364383783097</v>
      </c>
      <c r="AE685" s="17"/>
      <c r="AF685" s="17">
        <v>0.43337931031057098</v>
      </c>
      <c r="AG685" s="17">
        <v>0.49494009924156102</v>
      </c>
      <c r="AH685" s="17">
        <v>0.47630433291137397</v>
      </c>
      <c r="AI685" s="17">
        <v>0.52236074489753803</v>
      </c>
      <c r="AJ685" s="17">
        <v>0.54428059610075497</v>
      </c>
      <c r="AK685" s="17">
        <v>0.46341436933539099</v>
      </c>
      <c r="AL685" s="17"/>
      <c r="AM685" s="17">
        <v>0.51975688138565401</v>
      </c>
      <c r="AN685" s="17">
        <v>0.51353398238866899</v>
      </c>
      <c r="AO685" s="17">
        <v>0.45681887961078499</v>
      </c>
      <c r="AP685" s="17">
        <v>0.42318910597929899</v>
      </c>
      <c r="AQ685" s="17">
        <v>0.33795105545950899</v>
      </c>
      <c r="AR685" s="17"/>
      <c r="AS685" s="17">
        <v>0.482037449683968</v>
      </c>
      <c r="AT685" s="17">
        <v>0.45022403887747398</v>
      </c>
      <c r="AU685" s="17"/>
      <c r="AV685" s="17">
        <v>0.48469709783579001</v>
      </c>
      <c r="AW685" s="17">
        <v>0.440620946554035</v>
      </c>
      <c r="AX685" s="17"/>
      <c r="AY685" s="17">
        <v>0.456637248486916</v>
      </c>
      <c r="AZ685" s="17">
        <v>0.49492863266468001</v>
      </c>
      <c r="BA685" s="17">
        <v>0.51879541454446598</v>
      </c>
      <c r="BB685" s="17"/>
      <c r="BC685" s="17">
        <v>0.50379421269342395</v>
      </c>
      <c r="BD685" s="17">
        <v>0.47454995010846202</v>
      </c>
      <c r="BE685" s="17">
        <v>0.44394213857970599</v>
      </c>
      <c r="BF685" s="17"/>
      <c r="BG685" s="17">
        <v>0.448861781165312</v>
      </c>
      <c r="BH685" s="17">
        <v>0.50104220054098303</v>
      </c>
      <c r="BI685" s="17"/>
      <c r="BJ685" s="17">
        <v>0.44071705337051797</v>
      </c>
      <c r="BK685" s="17">
        <v>0.503491799884769</v>
      </c>
      <c r="BL685" s="17"/>
      <c r="BM685" s="17">
        <v>0.46780533746686298</v>
      </c>
      <c r="BN685" s="17">
        <v>0.451206290160445</v>
      </c>
      <c r="BO685" s="17">
        <v>0.39795680866924399</v>
      </c>
      <c r="BP685" s="17">
        <v>0.47105350589712403</v>
      </c>
      <c r="BQ685" s="17">
        <v>0.58756670016139101</v>
      </c>
      <c r="BR685" s="17">
        <v>0.56165466719672497</v>
      </c>
      <c r="BS685" s="17">
        <v>0.45542317974123298</v>
      </c>
      <c r="BT685" s="17"/>
      <c r="BU685" s="17">
        <v>0.407650737162704</v>
      </c>
      <c r="BV685" s="17">
        <v>0.42938800712213698</v>
      </c>
      <c r="BW685" s="17"/>
      <c r="BX685" s="17">
        <v>0.490036142703275</v>
      </c>
      <c r="BY685" s="17">
        <v>0.49600355375252903</v>
      </c>
      <c r="BZ685" s="17">
        <v>0.46183368609527597</v>
      </c>
      <c r="CA685" s="17">
        <v>0.53380071914419902</v>
      </c>
    </row>
    <row r="686" spans="2:79" x14ac:dyDescent="0.3">
      <c r="B686" t="s">
        <v>294</v>
      </c>
      <c r="C686" s="17">
        <v>9.4044521590386607E-2</v>
      </c>
      <c r="D686" s="17">
        <v>0.110929785469857</v>
      </c>
      <c r="E686" s="17">
        <v>7.8037754605831802E-2</v>
      </c>
      <c r="F686" s="17"/>
      <c r="G686" s="17">
        <v>0.134271227191022</v>
      </c>
      <c r="H686" s="17">
        <v>0.104759378482223</v>
      </c>
      <c r="I686" s="17">
        <v>9.4064741432764498E-2</v>
      </c>
      <c r="J686" s="17">
        <v>0.115415029930204</v>
      </c>
      <c r="K686" s="17">
        <v>6.4171046773369503E-2</v>
      </c>
      <c r="L686" s="17">
        <v>6.1403614907148997E-2</v>
      </c>
      <c r="M686" s="17"/>
      <c r="N686" s="17">
        <v>7.1453132305555195E-2</v>
      </c>
      <c r="O686" s="17">
        <v>5.8992064398345097E-2</v>
      </c>
      <c r="P686" s="17">
        <v>0.112535650930982</v>
      </c>
      <c r="Q686" s="17">
        <v>0.13796776772993899</v>
      </c>
      <c r="R686" s="17"/>
      <c r="S686" s="17">
        <v>8.7311205338715198E-2</v>
      </c>
      <c r="T686" s="17">
        <v>9.9176655234306105E-2</v>
      </c>
      <c r="U686" s="17">
        <v>6.3198735699265596E-2</v>
      </c>
      <c r="V686" s="17">
        <v>0.13419184007005</v>
      </c>
      <c r="W686" s="17">
        <v>0.130425087465948</v>
      </c>
      <c r="X686" s="17">
        <v>7.6558098373677094E-2</v>
      </c>
      <c r="Y686" s="17">
        <v>0.115808023569828</v>
      </c>
      <c r="Z686" s="17">
        <v>5.3086432465815202E-2</v>
      </c>
      <c r="AA686" s="17">
        <v>8.5080020495300501E-2</v>
      </c>
      <c r="AB686" s="17">
        <v>0.117342792119144</v>
      </c>
      <c r="AC686" s="17">
        <v>6.2802614656963004E-2</v>
      </c>
      <c r="AD686" s="17">
        <v>4.3697823602694003E-2</v>
      </c>
      <c r="AE686" s="17"/>
      <c r="AF686" s="17">
        <v>7.3753748592030502E-2</v>
      </c>
      <c r="AG686" s="17">
        <v>9.5647329594549801E-2</v>
      </c>
      <c r="AH686" s="17">
        <v>0.145203458331055</v>
      </c>
      <c r="AI686" s="17">
        <v>9.15368944726173E-2</v>
      </c>
      <c r="AJ686" s="17">
        <v>8.4063207171566401E-2</v>
      </c>
      <c r="AK686" s="17">
        <v>7.7224371690236798E-2</v>
      </c>
      <c r="AL686" s="17"/>
      <c r="AM686" s="17">
        <v>0.132943174564465</v>
      </c>
      <c r="AN686" s="17">
        <v>9.3789344667052202E-2</v>
      </c>
      <c r="AO686" s="17">
        <v>6.4566687344001297E-2</v>
      </c>
      <c r="AP686" s="17">
        <v>6.4399917895185399E-2</v>
      </c>
      <c r="AQ686" s="17">
        <v>8.9362563320410995E-2</v>
      </c>
      <c r="AR686" s="17"/>
      <c r="AS686" s="17">
        <v>9.3465209342306205E-2</v>
      </c>
      <c r="AT686" s="17">
        <v>6.1435539131170502E-2</v>
      </c>
      <c r="AU686" s="17"/>
      <c r="AV686" s="17">
        <v>8.1768220041534195E-2</v>
      </c>
      <c r="AW686" s="17">
        <v>0.113443413841107</v>
      </c>
      <c r="AX686" s="17"/>
      <c r="AY686" s="17">
        <v>9.4699896910208303E-2</v>
      </c>
      <c r="AZ686" s="17">
        <v>9.60143838994552E-2</v>
      </c>
      <c r="BA686" s="17">
        <v>8.1972185225462804E-2</v>
      </c>
      <c r="BB686" s="17"/>
      <c r="BC686" s="17">
        <v>7.7823594646658195E-2</v>
      </c>
      <c r="BD686" s="17">
        <v>0.112041277819369</v>
      </c>
      <c r="BE686" s="17">
        <v>0.117491076522623</v>
      </c>
      <c r="BF686" s="17"/>
      <c r="BG686" s="17">
        <v>8.2363621121279595E-2</v>
      </c>
      <c r="BH686" s="17">
        <v>9.9109351052721895E-2</v>
      </c>
      <c r="BI686" s="17"/>
      <c r="BJ686" s="17">
        <v>9.5995529977014799E-2</v>
      </c>
      <c r="BK686" s="17">
        <v>8.9160173005974994E-2</v>
      </c>
      <c r="BL686" s="17"/>
      <c r="BM686" s="17">
        <v>9.6135269649332E-2</v>
      </c>
      <c r="BN686" s="17">
        <v>0.12237554352310601</v>
      </c>
      <c r="BO686" s="17">
        <v>0.126682123443464</v>
      </c>
      <c r="BP686" s="17">
        <v>0.13837813287287501</v>
      </c>
      <c r="BQ686" s="17">
        <v>6.5462621708555102E-2</v>
      </c>
      <c r="BR686" s="17">
        <v>5.17161654565889E-2</v>
      </c>
      <c r="BS686" s="17">
        <v>0.11271800470090899</v>
      </c>
      <c r="BT686" s="17"/>
      <c r="BU686" s="17">
        <v>8.4497997963851601E-2</v>
      </c>
      <c r="BV686" s="17">
        <v>5.2428765475407403E-2</v>
      </c>
      <c r="BW686" s="17"/>
      <c r="BX686" s="17">
        <v>8.1246068462434706E-2</v>
      </c>
      <c r="BY686" s="17">
        <v>0.11361599567989</v>
      </c>
      <c r="BZ686" s="17">
        <v>7.1393852199069796E-2</v>
      </c>
      <c r="CA686" s="17">
        <v>7.6152285765771002E-2</v>
      </c>
    </row>
    <row r="687" spans="2:79" x14ac:dyDescent="0.3">
      <c r="B687" t="s">
        <v>295</v>
      </c>
      <c r="C687" s="17">
        <v>1.3697146963407E-2</v>
      </c>
      <c r="D687" s="17">
        <v>1.93696759238569E-2</v>
      </c>
      <c r="E687" s="17">
        <v>8.2316111169016496E-3</v>
      </c>
      <c r="F687" s="17"/>
      <c r="G687" s="17">
        <v>3.5258839871224003E-2</v>
      </c>
      <c r="H687" s="17">
        <v>2.2281713411197002E-2</v>
      </c>
      <c r="I687" s="17">
        <v>1.60994535605491E-2</v>
      </c>
      <c r="J687" s="17">
        <v>7.6806223915899504E-3</v>
      </c>
      <c r="K687" s="17">
        <v>3.52032496029389E-3</v>
      </c>
      <c r="L687" s="17">
        <v>2.1685006922351501E-3</v>
      </c>
      <c r="M687" s="17"/>
      <c r="N687" s="17">
        <v>9.4724188054758802E-3</v>
      </c>
      <c r="O687" s="17">
        <v>1.47201152978267E-2</v>
      </c>
      <c r="P687" s="17">
        <v>1.3740508444390899E-2</v>
      </c>
      <c r="Q687" s="17">
        <v>1.7542702632539001E-2</v>
      </c>
      <c r="R687" s="17"/>
      <c r="S687" s="17">
        <v>1.75113766249957E-2</v>
      </c>
      <c r="T687" s="17">
        <v>6.8188283981504803E-3</v>
      </c>
      <c r="U687" s="17">
        <v>5.6816376983784703E-3</v>
      </c>
      <c r="V687" s="17">
        <v>4.8950303192481903E-3</v>
      </c>
      <c r="W687" s="17">
        <v>0</v>
      </c>
      <c r="X687" s="17">
        <v>2.1669258165812499E-2</v>
      </c>
      <c r="Y687" s="17">
        <v>4.4638929023739699E-2</v>
      </c>
      <c r="Z687" s="17">
        <v>3.25862110071014E-2</v>
      </c>
      <c r="AA687" s="17">
        <v>0</v>
      </c>
      <c r="AB687" s="17">
        <v>2.36306045793689E-2</v>
      </c>
      <c r="AC687" s="17">
        <v>1.02657811552691E-2</v>
      </c>
      <c r="AD687" s="17">
        <v>0</v>
      </c>
      <c r="AE687" s="17"/>
      <c r="AF687" s="17">
        <v>1.0323425708405399E-2</v>
      </c>
      <c r="AG687" s="17">
        <v>1.1032049973198999E-2</v>
      </c>
      <c r="AH687" s="17">
        <v>1.6174470088981801E-2</v>
      </c>
      <c r="AI687" s="17">
        <v>1.7974379984117099E-2</v>
      </c>
      <c r="AJ687" s="17">
        <v>1.2796502322138199E-2</v>
      </c>
      <c r="AK687" s="17">
        <v>2.3834105501546E-2</v>
      </c>
      <c r="AL687" s="17"/>
      <c r="AM687" s="17">
        <v>1.23404106804521E-2</v>
      </c>
      <c r="AN687" s="17">
        <v>1.2599751291741901E-2</v>
      </c>
      <c r="AO687" s="17">
        <v>1.70240016235579E-2</v>
      </c>
      <c r="AP687" s="17">
        <v>1.6854397906012699E-2</v>
      </c>
      <c r="AQ687" s="17">
        <v>0</v>
      </c>
      <c r="AR687" s="17"/>
      <c r="AS687" s="17">
        <v>8.9025732842699205E-3</v>
      </c>
      <c r="AT687" s="17">
        <v>2.3092725907301999E-2</v>
      </c>
      <c r="AU687" s="17"/>
      <c r="AV687" s="17">
        <v>9.4329168377673099E-3</v>
      </c>
      <c r="AW687" s="17">
        <v>1.59552503106422E-2</v>
      </c>
      <c r="AX687" s="17"/>
      <c r="AY687" s="17">
        <v>2.09529476170148E-2</v>
      </c>
      <c r="AZ687" s="17">
        <v>1.1303767117208201E-2</v>
      </c>
      <c r="BA687" s="17">
        <v>1.0022746284398899E-2</v>
      </c>
      <c r="BB687" s="17"/>
      <c r="BC687" s="17">
        <v>1.10198651689642E-2</v>
      </c>
      <c r="BD687" s="17">
        <v>2.0990569460452201E-2</v>
      </c>
      <c r="BE687" s="17">
        <v>1.37824090397538E-2</v>
      </c>
      <c r="BF687" s="17"/>
      <c r="BG687" s="17">
        <v>1.15001791362807E-2</v>
      </c>
      <c r="BH687" s="17">
        <v>1.3772510328744001E-2</v>
      </c>
      <c r="BI687" s="17"/>
      <c r="BJ687" s="17">
        <v>1.6090338906086799E-2</v>
      </c>
      <c r="BK687" s="17">
        <v>1.1558395539974399E-2</v>
      </c>
      <c r="BL687" s="17"/>
      <c r="BM687" s="17">
        <v>1.7718181441498601E-2</v>
      </c>
      <c r="BN687" s="17">
        <v>1.8432632420317199E-2</v>
      </c>
      <c r="BO687" s="17">
        <v>3.8058821433384897E-2</v>
      </c>
      <c r="BP687" s="17">
        <v>1.9379302940643599E-2</v>
      </c>
      <c r="BQ687" s="17">
        <v>0</v>
      </c>
      <c r="BR687" s="17">
        <v>2.2133654011330202E-3</v>
      </c>
      <c r="BS687" s="17">
        <v>0</v>
      </c>
      <c r="BT687" s="17"/>
      <c r="BU687" s="17">
        <v>9.7922794378117704E-3</v>
      </c>
      <c r="BV687" s="17">
        <v>3.1694435938150002E-2</v>
      </c>
      <c r="BW687" s="17"/>
      <c r="BX687" s="17">
        <v>3.6374996220072901E-3</v>
      </c>
      <c r="BY687" s="17">
        <v>2.30457140570096E-2</v>
      </c>
      <c r="BZ687" s="17">
        <v>1.2237697439677E-2</v>
      </c>
      <c r="CA687" s="17">
        <v>1.58626605940837E-2</v>
      </c>
    </row>
    <row r="688" spans="2:79" x14ac:dyDescent="0.3">
      <c r="B688" t="s">
        <v>296</v>
      </c>
      <c r="C688" s="17">
        <v>5.7830355759650202E-3</v>
      </c>
      <c r="D688" s="17">
        <v>9.6337078555047296E-3</v>
      </c>
      <c r="E688" s="17">
        <v>2.0555662187944201E-3</v>
      </c>
      <c r="F688" s="17"/>
      <c r="G688" s="17">
        <v>1.7082093590472601E-2</v>
      </c>
      <c r="H688" s="17">
        <v>5.83080600717423E-3</v>
      </c>
      <c r="I688" s="17">
        <v>5.9585747490127402E-3</v>
      </c>
      <c r="J688" s="17">
        <v>2.9464987693417102E-3</v>
      </c>
      <c r="K688" s="17">
        <v>0</v>
      </c>
      <c r="L688" s="17">
        <v>4.2743805383684197E-3</v>
      </c>
      <c r="M688" s="17"/>
      <c r="N688" s="17">
        <v>1.8643374661112999E-3</v>
      </c>
      <c r="O688" s="17">
        <v>5.3681931263133403E-3</v>
      </c>
      <c r="P688" s="17">
        <v>0</v>
      </c>
      <c r="Q688" s="17">
        <v>1.56972572763509E-2</v>
      </c>
      <c r="R688" s="17"/>
      <c r="S688" s="17">
        <v>7.2585312820172103E-3</v>
      </c>
      <c r="T688" s="17">
        <v>0</v>
      </c>
      <c r="U688" s="17">
        <v>0</v>
      </c>
      <c r="V688" s="17">
        <v>0</v>
      </c>
      <c r="W688" s="17">
        <v>6.2555719936933599E-3</v>
      </c>
      <c r="X688" s="17">
        <v>1.6463183868438501E-2</v>
      </c>
      <c r="Y688" s="17">
        <v>2.3899134646034399E-2</v>
      </c>
      <c r="Z688" s="17">
        <v>0</v>
      </c>
      <c r="AA688" s="17">
        <v>8.4819328170315893E-3</v>
      </c>
      <c r="AB688" s="17">
        <v>0</v>
      </c>
      <c r="AC688" s="17">
        <v>0</v>
      </c>
      <c r="AD688" s="17">
        <v>0</v>
      </c>
      <c r="AE688" s="17"/>
      <c r="AF688" s="17">
        <v>7.7969844260195502E-3</v>
      </c>
      <c r="AG688" s="17">
        <v>5.1352233789051004E-3</v>
      </c>
      <c r="AH688" s="17">
        <v>1.1143646303297901E-2</v>
      </c>
      <c r="AI688" s="17">
        <v>5.1672095293497601E-3</v>
      </c>
      <c r="AJ688" s="17">
        <v>0</v>
      </c>
      <c r="AK688" s="17">
        <v>0</v>
      </c>
      <c r="AL688" s="17"/>
      <c r="AM688" s="17">
        <v>7.8878088326964808E-3</v>
      </c>
      <c r="AN688" s="17">
        <v>7.8718869621918902E-3</v>
      </c>
      <c r="AO688" s="17">
        <v>6.1216104775341498E-3</v>
      </c>
      <c r="AP688" s="17">
        <v>0</v>
      </c>
      <c r="AQ688" s="17">
        <v>0</v>
      </c>
      <c r="AR688" s="17"/>
      <c r="AS688" s="17">
        <v>1.57694677738361E-3</v>
      </c>
      <c r="AT688" s="17">
        <v>1.5986943484124799E-2</v>
      </c>
      <c r="AU688" s="17"/>
      <c r="AV688" s="17">
        <v>1.4896494760861499E-3</v>
      </c>
      <c r="AW688" s="17">
        <v>1.36978599225746E-2</v>
      </c>
      <c r="AX688" s="17"/>
      <c r="AY688" s="17">
        <v>5.2501409506137998E-3</v>
      </c>
      <c r="AZ688" s="17">
        <v>4.6192035444906502E-3</v>
      </c>
      <c r="BA688" s="17">
        <v>1.5472228731327999E-2</v>
      </c>
      <c r="BB688" s="17"/>
      <c r="BC688" s="17">
        <v>6.7254373702608497E-3</v>
      </c>
      <c r="BD688" s="17">
        <v>4.4816321259323298E-3</v>
      </c>
      <c r="BE688" s="17">
        <v>4.7915752502422698E-3</v>
      </c>
      <c r="BF688" s="17"/>
      <c r="BG688" s="17">
        <v>1.1288767332769199E-2</v>
      </c>
      <c r="BH688" s="17">
        <v>2.1803836837727799E-3</v>
      </c>
      <c r="BI688" s="17"/>
      <c r="BJ688" s="17">
        <v>2.1465211514936802E-3</v>
      </c>
      <c r="BK688" s="17">
        <v>5.6940542965816998E-3</v>
      </c>
      <c r="BL688" s="17"/>
      <c r="BM688" s="17">
        <v>8.0141595689068694E-3</v>
      </c>
      <c r="BN688" s="17">
        <v>0</v>
      </c>
      <c r="BO688" s="17">
        <v>0</v>
      </c>
      <c r="BP688" s="17">
        <v>1.9817817304910199E-2</v>
      </c>
      <c r="BQ688" s="17">
        <v>2.05148807170921E-2</v>
      </c>
      <c r="BR688" s="17">
        <v>2.1341853257744901E-3</v>
      </c>
      <c r="BS688" s="17">
        <v>0</v>
      </c>
      <c r="BT688" s="17"/>
      <c r="BU688" s="17">
        <v>0</v>
      </c>
      <c r="BV688" s="17">
        <v>0</v>
      </c>
      <c r="BW688" s="17"/>
      <c r="BX688" s="17">
        <v>0</v>
      </c>
      <c r="BY688" s="17">
        <v>6.4985804497082198E-3</v>
      </c>
      <c r="BZ688" s="17">
        <v>0</v>
      </c>
      <c r="CA688" s="17">
        <v>3.2136456586409901E-3</v>
      </c>
    </row>
    <row r="689" spans="2:79" x14ac:dyDescent="0.3">
      <c r="B689" t="s">
        <v>101</v>
      </c>
      <c r="C689" s="17">
        <v>1.9256806055362601E-2</v>
      </c>
      <c r="D689" s="17">
        <v>2.06084412834346E-2</v>
      </c>
      <c r="E689" s="17">
        <v>1.8033252110402902E-2</v>
      </c>
      <c r="F689" s="17"/>
      <c r="G689" s="17">
        <v>2.8423181874340099E-2</v>
      </c>
      <c r="H689" s="17">
        <v>1.5673391960727201E-2</v>
      </c>
      <c r="I689" s="17">
        <v>2.06362046639385E-2</v>
      </c>
      <c r="J689" s="17">
        <v>2.2403305691195499E-2</v>
      </c>
      <c r="K689" s="17">
        <v>2.75697554326962E-2</v>
      </c>
      <c r="L689" s="17">
        <v>6.8359333082598098E-3</v>
      </c>
      <c r="M689" s="17"/>
      <c r="N689" s="17">
        <v>7.41875214421347E-3</v>
      </c>
      <c r="O689" s="17">
        <v>1.7958885674694999E-2</v>
      </c>
      <c r="P689" s="17">
        <v>2.1008647452091401E-2</v>
      </c>
      <c r="Q689" s="17">
        <v>3.2392815368563199E-2</v>
      </c>
      <c r="R689" s="17"/>
      <c r="S689" s="17">
        <v>3.2456933542582299E-2</v>
      </c>
      <c r="T689" s="17">
        <v>1.40507402418371E-2</v>
      </c>
      <c r="U689" s="17">
        <v>2.4779849584073699E-2</v>
      </c>
      <c r="V689" s="17">
        <v>1.05355826799507E-2</v>
      </c>
      <c r="W689" s="17">
        <v>2.7545174267358599E-2</v>
      </c>
      <c r="X689" s="17">
        <v>2.2724535298392499E-2</v>
      </c>
      <c r="Y689" s="17">
        <v>1.07435772830388E-2</v>
      </c>
      <c r="Z689" s="17">
        <v>1.20031409314394E-2</v>
      </c>
      <c r="AA689" s="17">
        <v>1.24783812071189E-2</v>
      </c>
      <c r="AB689" s="17">
        <v>1.7771751821601602E-2</v>
      </c>
      <c r="AC689" s="17">
        <v>2.1331009715916699E-2</v>
      </c>
      <c r="AD689" s="17">
        <v>2.01097532066958E-2</v>
      </c>
      <c r="AE689" s="17"/>
      <c r="AF689" s="17">
        <v>2.8615819957508198E-2</v>
      </c>
      <c r="AG689" s="17">
        <v>1.57772253218233E-2</v>
      </c>
      <c r="AH689" s="17">
        <v>1.07158352331388E-2</v>
      </c>
      <c r="AI689" s="17">
        <v>2.1505428427799199E-2</v>
      </c>
      <c r="AJ689" s="17">
        <v>1.3397020362135401E-2</v>
      </c>
      <c r="AK689" s="17">
        <v>2.0527461582166201E-2</v>
      </c>
      <c r="AL689" s="17"/>
      <c r="AM689" s="17">
        <v>1.9305790514456501E-2</v>
      </c>
      <c r="AN689" s="17">
        <v>2.6132966253968899E-2</v>
      </c>
      <c r="AO689" s="17">
        <v>2.1890196492088301E-2</v>
      </c>
      <c r="AP689" s="17">
        <v>3.73699642717314E-3</v>
      </c>
      <c r="AQ689" s="17">
        <v>0</v>
      </c>
      <c r="AR689" s="17"/>
      <c r="AS689" s="17">
        <v>1.09464562420909E-2</v>
      </c>
      <c r="AT689" s="17">
        <v>2.8668246600827299E-2</v>
      </c>
      <c r="AU689" s="17"/>
      <c r="AV689" s="17">
        <v>1.5553596802024E-2</v>
      </c>
      <c r="AW689" s="17">
        <v>1.04047075237457E-2</v>
      </c>
      <c r="AX689" s="17"/>
      <c r="AY689" s="17">
        <v>2.5400865319862201E-2</v>
      </c>
      <c r="AZ689" s="17">
        <v>1.6743289083697498E-2</v>
      </c>
      <c r="BA689" s="17">
        <v>9.7201245554161299E-3</v>
      </c>
      <c r="BB689" s="17"/>
      <c r="BC689" s="17">
        <v>2.1651027334059901E-2</v>
      </c>
      <c r="BD689" s="17">
        <v>1.9362613531543699E-2</v>
      </c>
      <c r="BE689" s="17">
        <v>1.33804003862613E-2</v>
      </c>
      <c r="BF689" s="17"/>
      <c r="BG689" s="17">
        <v>2.7972020689333799E-2</v>
      </c>
      <c r="BH689" s="17">
        <v>1.04600033955673E-2</v>
      </c>
      <c r="BI689" s="17"/>
      <c r="BJ689" s="17">
        <v>1.63619529992007E-2</v>
      </c>
      <c r="BK689" s="17">
        <v>1.7568279929807199E-2</v>
      </c>
      <c r="BL689" s="17"/>
      <c r="BM689" s="17">
        <v>1.71366835657541E-2</v>
      </c>
      <c r="BN689" s="17">
        <v>2.7099923336633001E-2</v>
      </c>
      <c r="BO689" s="17">
        <v>1.9408013814855501E-2</v>
      </c>
      <c r="BP689" s="17">
        <v>2.8448781216659998E-2</v>
      </c>
      <c r="BQ689" s="17">
        <v>0</v>
      </c>
      <c r="BR689" s="17">
        <v>7.2538323192840298E-3</v>
      </c>
      <c r="BS689" s="17">
        <v>5.9002166483070398E-2</v>
      </c>
      <c r="BT689" s="17"/>
      <c r="BU689" s="17">
        <v>0</v>
      </c>
      <c r="BV689" s="17">
        <v>6.5920239770677598E-3</v>
      </c>
      <c r="BW689" s="17"/>
      <c r="BX689" s="17">
        <v>2.0556025003813299E-2</v>
      </c>
      <c r="BY689" s="17">
        <v>8.1453003341648202E-3</v>
      </c>
      <c r="BZ689" s="17">
        <v>1.22914426260879E-2</v>
      </c>
      <c r="CA689" s="17">
        <v>1.42106478850212E-2</v>
      </c>
    </row>
    <row r="690" spans="2:79" x14ac:dyDescent="0.3">
      <c r="B690" t="s">
        <v>297</v>
      </c>
      <c r="C690" s="17">
        <v>0.86721848981487903</v>
      </c>
      <c r="D690" s="17">
        <v>0.83945838946734697</v>
      </c>
      <c r="E690" s="17">
        <v>0.89364181594806902</v>
      </c>
      <c r="F690" s="17"/>
      <c r="G690" s="17">
        <v>0.78496465747294097</v>
      </c>
      <c r="H690" s="17">
        <v>0.85145471013867802</v>
      </c>
      <c r="I690" s="17">
        <v>0.86324102559373495</v>
      </c>
      <c r="J690" s="17">
        <v>0.85155454321766899</v>
      </c>
      <c r="K690" s="17">
        <v>0.90473887283363996</v>
      </c>
      <c r="L690" s="17">
        <v>0.925317570553988</v>
      </c>
      <c r="M690" s="17"/>
      <c r="N690" s="17">
        <v>0.90979135927864396</v>
      </c>
      <c r="O690" s="17">
        <v>0.90296074150282002</v>
      </c>
      <c r="P690" s="17">
        <v>0.85271519317253597</v>
      </c>
      <c r="Q690" s="17">
        <v>0.79639945699260795</v>
      </c>
      <c r="R690" s="17"/>
      <c r="S690" s="17">
        <v>0.85546195321169005</v>
      </c>
      <c r="T690" s="17">
        <v>0.87995377612570602</v>
      </c>
      <c r="U690" s="17">
        <v>0.90633977701828194</v>
      </c>
      <c r="V690" s="17">
        <v>0.85037754693075096</v>
      </c>
      <c r="W690" s="17">
        <v>0.83577416627300005</v>
      </c>
      <c r="X690" s="17">
        <v>0.86258492429367895</v>
      </c>
      <c r="Y690" s="17">
        <v>0.80491033547735902</v>
      </c>
      <c r="Z690" s="17">
        <v>0.90232421559564402</v>
      </c>
      <c r="AA690" s="17">
        <v>0.89395966548054895</v>
      </c>
      <c r="AB690" s="17">
        <v>0.84125485147988499</v>
      </c>
      <c r="AC690" s="17">
        <v>0.90560059447185104</v>
      </c>
      <c r="AD690" s="17">
        <v>0.93619242319061002</v>
      </c>
      <c r="AE690" s="17"/>
      <c r="AF690" s="17">
        <v>0.87951002131603595</v>
      </c>
      <c r="AG690" s="17">
        <v>0.87240817173152296</v>
      </c>
      <c r="AH690" s="17">
        <v>0.81676259004352603</v>
      </c>
      <c r="AI690" s="17">
        <v>0.86381608758611705</v>
      </c>
      <c r="AJ690" s="17">
        <v>0.88974327014415999</v>
      </c>
      <c r="AK690" s="17">
        <v>0.87841406122605104</v>
      </c>
      <c r="AL690" s="17"/>
      <c r="AM690" s="17">
        <v>0.82752281540793005</v>
      </c>
      <c r="AN690" s="17">
        <v>0.85960605082504504</v>
      </c>
      <c r="AO690" s="17">
        <v>0.89039750406281803</v>
      </c>
      <c r="AP690" s="17">
        <v>0.91500868777162903</v>
      </c>
      <c r="AQ690" s="17">
        <v>0.91063743667958896</v>
      </c>
      <c r="AR690" s="17"/>
      <c r="AS690" s="17">
        <v>0.88510881435394895</v>
      </c>
      <c r="AT690" s="17">
        <v>0.870816544876575</v>
      </c>
      <c r="AU690" s="17"/>
      <c r="AV690" s="17">
        <v>0.89175561684258797</v>
      </c>
      <c r="AW690" s="17">
        <v>0.84649876840192995</v>
      </c>
      <c r="AX690" s="17"/>
      <c r="AY690" s="17">
        <v>0.85369614920230097</v>
      </c>
      <c r="AZ690" s="17">
        <v>0.87131935635514801</v>
      </c>
      <c r="BA690" s="17">
        <v>0.88281271520339399</v>
      </c>
      <c r="BB690" s="17"/>
      <c r="BC690" s="17">
        <v>0.88278007548005699</v>
      </c>
      <c r="BD690" s="17">
        <v>0.84312390706270302</v>
      </c>
      <c r="BE690" s="17">
        <v>0.85055453880111997</v>
      </c>
      <c r="BF690" s="17"/>
      <c r="BG690" s="17">
        <v>0.866875411720337</v>
      </c>
      <c r="BH690" s="17">
        <v>0.87447775153919405</v>
      </c>
      <c r="BI690" s="17"/>
      <c r="BJ690" s="17">
        <v>0.86940565696620398</v>
      </c>
      <c r="BK690" s="17">
        <v>0.87601909722766202</v>
      </c>
      <c r="BL690" s="17"/>
      <c r="BM690" s="17">
        <v>0.86099570577450801</v>
      </c>
      <c r="BN690" s="17">
        <v>0.83209190071994399</v>
      </c>
      <c r="BO690" s="17">
        <v>0.815851041308296</v>
      </c>
      <c r="BP690" s="17">
        <v>0.79397596566491102</v>
      </c>
      <c r="BQ690" s="17">
        <v>0.91402249757435305</v>
      </c>
      <c r="BR690" s="17">
        <v>0.93668245149721996</v>
      </c>
      <c r="BS690" s="17">
        <v>0.82827982881602102</v>
      </c>
      <c r="BT690" s="17"/>
      <c r="BU690" s="17">
        <v>0.90570972259833704</v>
      </c>
      <c r="BV690" s="17">
        <v>0.90928477460937496</v>
      </c>
      <c r="BW690" s="17"/>
      <c r="BX690" s="17">
        <v>0.89456040691174499</v>
      </c>
      <c r="BY690" s="17">
        <v>0.84869440947922703</v>
      </c>
      <c r="BZ690" s="17">
        <v>0.90407700773516497</v>
      </c>
      <c r="CA690" s="17">
        <v>0.890560760096483</v>
      </c>
    </row>
    <row r="691" spans="2:79" x14ac:dyDescent="0.3">
      <c r="B691" t="s">
        <v>298</v>
      </c>
      <c r="C691" s="17">
        <v>1.9480182539372001E-2</v>
      </c>
      <c r="D691" s="17">
        <v>2.90033837793616E-2</v>
      </c>
      <c r="E691" s="17">
        <v>1.0287177335696099E-2</v>
      </c>
      <c r="F691" s="17"/>
      <c r="G691" s="17">
        <v>5.2340933461696597E-2</v>
      </c>
      <c r="H691" s="17">
        <v>2.8112519418371201E-2</v>
      </c>
      <c r="I691" s="17">
        <v>2.20580283095618E-2</v>
      </c>
      <c r="J691" s="17">
        <v>1.06271211609317E-2</v>
      </c>
      <c r="K691" s="17">
        <v>3.52032496029389E-3</v>
      </c>
      <c r="L691" s="17">
        <v>6.4428812306035702E-3</v>
      </c>
      <c r="M691" s="17"/>
      <c r="N691" s="17">
        <v>1.1336756271587201E-2</v>
      </c>
      <c r="O691" s="17">
        <v>2.0088308424140101E-2</v>
      </c>
      <c r="P691" s="17">
        <v>1.3740508444390899E-2</v>
      </c>
      <c r="Q691" s="17">
        <v>3.32399599088899E-2</v>
      </c>
      <c r="R691" s="17"/>
      <c r="S691" s="17">
        <v>2.47699079070129E-2</v>
      </c>
      <c r="T691" s="17">
        <v>6.8188283981504803E-3</v>
      </c>
      <c r="U691" s="17">
        <v>5.6816376983784703E-3</v>
      </c>
      <c r="V691" s="17">
        <v>4.8950303192481903E-3</v>
      </c>
      <c r="W691" s="17">
        <v>6.2555719936933599E-3</v>
      </c>
      <c r="X691" s="17">
        <v>3.8132442034251098E-2</v>
      </c>
      <c r="Y691" s="17">
        <v>6.8538063669774094E-2</v>
      </c>
      <c r="Z691" s="17">
        <v>3.25862110071014E-2</v>
      </c>
      <c r="AA691" s="17">
        <v>8.4819328170315893E-3</v>
      </c>
      <c r="AB691" s="17">
        <v>2.36306045793689E-2</v>
      </c>
      <c r="AC691" s="17">
        <v>1.02657811552691E-2</v>
      </c>
      <c r="AD691" s="17">
        <v>0</v>
      </c>
      <c r="AE691" s="17"/>
      <c r="AF691" s="17">
        <v>1.8120410134424999E-2</v>
      </c>
      <c r="AG691" s="17">
        <v>1.6167273352104099E-2</v>
      </c>
      <c r="AH691" s="17">
        <v>2.7318116392279702E-2</v>
      </c>
      <c r="AI691" s="17">
        <v>2.3141589513466902E-2</v>
      </c>
      <c r="AJ691" s="17">
        <v>1.2796502322138199E-2</v>
      </c>
      <c r="AK691" s="17">
        <v>2.3834105501546E-2</v>
      </c>
      <c r="AL691" s="17"/>
      <c r="AM691" s="17">
        <v>2.0228219513148599E-2</v>
      </c>
      <c r="AN691" s="17">
        <v>2.0471638253933801E-2</v>
      </c>
      <c r="AO691" s="17">
        <v>2.3145612101091999E-2</v>
      </c>
      <c r="AP691" s="17">
        <v>1.6854397906012699E-2</v>
      </c>
      <c r="AQ691" s="17">
        <v>0</v>
      </c>
      <c r="AR691" s="17"/>
      <c r="AS691" s="17">
        <v>1.0479520061653501E-2</v>
      </c>
      <c r="AT691" s="17">
        <v>3.9079669391426798E-2</v>
      </c>
      <c r="AU691" s="17"/>
      <c r="AV691" s="17">
        <v>1.09225663138535E-2</v>
      </c>
      <c r="AW691" s="17">
        <v>2.9653110233216699E-2</v>
      </c>
      <c r="AX691" s="17"/>
      <c r="AY691" s="17">
        <v>2.62030885676286E-2</v>
      </c>
      <c r="AZ691" s="17">
        <v>1.5922970661698801E-2</v>
      </c>
      <c r="BA691" s="17">
        <v>2.5494975015726801E-2</v>
      </c>
      <c r="BB691" s="17"/>
      <c r="BC691" s="17">
        <v>1.7745302539224999E-2</v>
      </c>
      <c r="BD691" s="17">
        <v>2.54722015863846E-2</v>
      </c>
      <c r="BE691" s="17">
        <v>1.8573984289996098E-2</v>
      </c>
      <c r="BF691" s="17"/>
      <c r="BG691" s="17">
        <v>2.2788946469049901E-2</v>
      </c>
      <c r="BH691" s="17">
        <v>1.5952894012516799E-2</v>
      </c>
      <c r="BI691" s="17"/>
      <c r="BJ691" s="17">
        <v>1.82368600575805E-2</v>
      </c>
      <c r="BK691" s="17">
        <v>1.7252449836556102E-2</v>
      </c>
      <c r="BL691" s="17"/>
      <c r="BM691" s="17">
        <v>2.5732341010405502E-2</v>
      </c>
      <c r="BN691" s="17">
        <v>1.8432632420317199E-2</v>
      </c>
      <c r="BO691" s="17">
        <v>3.8058821433384897E-2</v>
      </c>
      <c r="BP691" s="17">
        <v>3.9197120245553801E-2</v>
      </c>
      <c r="BQ691" s="17">
        <v>2.05148807170921E-2</v>
      </c>
      <c r="BR691" s="17">
        <v>4.3475507269075103E-3</v>
      </c>
      <c r="BS691" s="17">
        <v>0</v>
      </c>
      <c r="BT691" s="17"/>
      <c r="BU691" s="17">
        <v>9.7922794378117704E-3</v>
      </c>
      <c r="BV691" s="17">
        <v>3.1694435938150002E-2</v>
      </c>
      <c r="BW691" s="17"/>
      <c r="BX691" s="17">
        <v>3.6374996220072901E-3</v>
      </c>
      <c r="BY691" s="17">
        <v>2.9544294506717899E-2</v>
      </c>
      <c r="BZ691" s="17">
        <v>1.2237697439677E-2</v>
      </c>
      <c r="CA691" s="17">
        <v>1.90763062527247E-2</v>
      </c>
    </row>
    <row r="692" spans="2:79" hidden="1" x14ac:dyDescent="0.3">
      <c r="B692" t="s">
        <v>299</v>
      </c>
      <c r="C692" s="17">
        <v>0.84773830727550703</v>
      </c>
      <c r="D692" s="17">
        <v>0.81045500568798501</v>
      </c>
      <c r="E692" s="17">
        <v>0.88335463861237296</v>
      </c>
      <c r="F692" s="17"/>
      <c r="G692" s="17">
        <v>0.73262372401124498</v>
      </c>
      <c r="H692" s="17">
        <v>0.82334219072030701</v>
      </c>
      <c r="I692" s="17">
        <v>0.84118299728417301</v>
      </c>
      <c r="J692" s="17">
        <v>0.84092742205673698</v>
      </c>
      <c r="K692" s="17">
        <v>0.90121854787334699</v>
      </c>
      <c r="L692" s="17">
        <v>0.91887468932338401</v>
      </c>
      <c r="M692" s="17"/>
      <c r="N692" s="17">
        <v>0.89845460300705704</v>
      </c>
      <c r="O692" s="17">
        <v>0.88287243307868002</v>
      </c>
      <c r="P692" s="17">
        <v>0.83897468472814496</v>
      </c>
      <c r="Q692" s="17">
        <v>0.763159497083718</v>
      </c>
      <c r="R692" s="17"/>
      <c r="S692" s="17">
        <v>0.830692045304677</v>
      </c>
      <c r="T692" s="17">
        <v>0.87313494772755595</v>
      </c>
      <c r="U692" s="17">
        <v>0.90065813931990402</v>
      </c>
      <c r="V692" s="17">
        <v>0.84548251661150298</v>
      </c>
      <c r="W692" s="17">
        <v>0.82951859427930696</v>
      </c>
      <c r="X692" s="17">
        <v>0.82445248225942802</v>
      </c>
      <c r="Y692" s="17">
        <v>0.73637227180758502</v>
      </c>
      <c r="Z692" s="17">
        <v>0.869738004588543</v>
      </c>
      <c r="AA692" s="17">
        <v>0.88547773266351704</v>
      </c>
      <c r="AB692" s="17">
        <v>0.81762424690051605</v>
      </c>
      <c r="AC692" s="17">
        <v>0.89533481331658205</v>
      </c>
      <c r="AD692" s="17">
        <v>0.93619242319061002</v>
      </c>
      <c r="AE692" s="17"/>
      <c r="AF692" s="17">
        <v>0.86138961118161095</v>
      </c>
      <c r="AG692" s="17">
        <v>0.85624089837941897</v>
      </c>
      <c r="AH692" s="17">
        <v>0.78944447365124704</v>
      </c>
      <c r="AI692" s="17">
        <v>0.84067449807265004</v>
      </c>
      <c r="AJ692" s="17">
        <v>0.87694676782202197</v>
      </c>
      <c r="AK692" s="17">
        <v>0.85457995572450496</v>
      </c>
      <c r="AL692" s="17"/>
      <c r="AM692" s="17">
        <v>0.80729459589478103</v>
      </c>
      <c r="AN692" s="17">
        <v>0.83913441257111099</v>
      </c>
      <c r="AO692" s="17">
        <v>0.86725189196172603</v>
      </c>
      <c r="AP692" s="17">
        <v>0.89815428986561596</v>
      </c>
      <c r="AQ692" s="17">
        <v>0.91063743667958896</v>
      </c>
      <c r="AR692" s="17"/>
      <c r="AS692" s="17">
        <v>0.87462929429229597</v>
      </c>
      <c r="AT692" s="17">
        <v>0.83173687548514896</v>
      </c>
      <c r="AU692" s="17"/>
      <c r="AV692" s="17">
        <v>0.88083305052873495</v>
      </c>
      <c r="AW692" s="17">
        <v>0.81684565816871402</v>
      </c>
      <c r="AX692" s="17"/>
      <c r="AY692" s="17">
        <v>0.82749306063467198</v>
      </c>
      <c r="AZ692" s="17">
        <v>0.85539638569345</v>
      </c>
      <c r="BA692" s="17">
        <v>0.85731774018766704</v>
      </c>
      <c r="BB692" s="17"/>
      <c r="BC692" s="17">
        <v>0.86503477294083198</v>
      </c>
      <c r="BD692" s="17">
        <v>0.81765170547631905</v>
      </c>
      <c r="BE692" s="17">
        <v>0.83198055451112396</v>
      </c>
      <c r="BF692" s="17"/>
      <c r="BG692" s="17">
        <v>0.84408646525128705</v>
      </c>
      <c r="BH692" s="17">
        <v>0.85852485752667695</v>
      </c>
      <c r="BI692" s="17"/>
      <c r="BJ692" s="17">
        <v>0.85116879690862401</v>
      </c>
      <c r="BK692" s="17">
        <v>0.85876664739110598</v>
      </c>
      <c r="BL692" s="17"/>
      <c r="BM692" s="17">
        <v>0.83526336476410301</v>
      </c>
      <c r="BN692" s="17">
        <v>0.81365926829962698</v>
      </c>
      <c r="BO692" s="17">
        <v>0.77779221987491098</v>
      </c>
      <c r="BP692" s="17">
        <v>0.75477884541935703</v>
      </c>
      <c r="BQ692" s="17">
        <v>0.89350761685726099</v>
      </c>
      <c r="BR692" s="17">
        <v>0.932334900770312</v>
      </c>
      <c r="BS692" s="17">
        <v>0.82827982881602102</v>
      </c>
      <c r="BT692" s="17"/>
      <c r="BU692" s="17">
        <v>0.89591744316052502</v>
      </c>
      <c r="BV692" s="17">
        <v>0.87759033867122505</v>
      </c>
      <c r="BW692" s="17"/>
      <c r="BX692" s="17">
        <v>0.890922907289737</v>
      </c>
      <c r="BY692" s="17">
        <v>0.81915011497251</v>
      </c>
      <c r="BZ692" s="17">
        <v>0.89183931029548802</v>
      </c>
      <c r="CA692" s="17">
        <v>0.87148445384375794</v>
      </c>
    </row>
    <row r="693" spans="2:79" x14ac:dyDescent="0.3">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17"/>
      <c r="BB693" s="17"/>
      <c r="BC693" s="17"/>
      <c r="BD693" s="17"/>
      <c r="BE693" s="17"/>
      <c r="BF693" s="17"/>
      <c r="BG693" s="17"/>
      <c r="BH693" s="17"/>
      <c r="BI693" s="17"/>
      <c r="BJ693" s="17"/>
      <c r="BK693" s="17"/>
      <c r="BL693" s="17"/>
      <c r="BM693" s="17"/>
      <c r="BN693" s="17"/>
      <c r="BO693" s="17"/>
      <c r="BP693" s="17"/>
      <c r="BQ693" s="17"/>
      <c r="BR693" s="17"/>
      <c r="BS693" s="17"/>
      <c r="BT693" s="17"/>
      <c r="BU693" s="17"/>
      <c r="BV693" s="17"/>
      <c r="BW693" s="17"/>
      <c r="BX693" s="17"/>
      <c r="BY693" s="17"/>
      <c r="BZ693" s="17"/>
      <c r="CA693" s="17"/>
    </row>
    <row r="694" spans="2:79" x14ac:dyDescent="0.3">
      <c r="B694" s="6" t="s">
        <v>371</v>
      </c>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c r="BD694" s="17"/>
      <c r="BE694" s="17"/>
      <c r="BF694" s="17"/>
      <c r="BG694" s="17"/>
      <c r="BH694" s="17"/>
      <c r="BI694" s="17"/>
      <c r="BJ694" s="17"/>
      <c r="BK694" s="17"/>
      <c r="BL694" s="17"/>
      <c r="BM694" s="17"/>
      <c r="BN694" s="17"/>
      <c r="BO694" s="17"/>
      <c r="BP694" s="17"/>
      <c r="BQ694" s="17"/>
      <c r="BR694" s="17"/>
      <c r="BS694" s="17"/>
      <c r="BT694" s="17"/>
      <c r="BU694" s="17"/>
      <c r="BV694" s="17"/>
      <c r="BW694" s="17"/>
      <c r="BX694" s="17"/>
      <c r="BY694" s="17"/>
      <c r="BZ694" s="17"/>
      <c r="CA694" s="17"/>
    </row>
    <row r="695" spans="2:79" x14ac:dyDescent="0.3">
      <c r="B695" s="24" t="s">
        <v>98</v>
      </c>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c r="BP695" s="17"/>
      <c r="BQ695" s="17"/>
      <c r="BR695" s="17"/>
      <c r="BS695" s="17"/>
      <c r="BT695" s="17"/>
      <c r="BU695" s="17"/>
      <c r="BV695" s="17"/>
      <c r="BW695" s="17"/>
      <c r="BX695" s="17"/>
      <c r="BY695" s="17"/>
      <c r="BZ695" s="17"/>
      <c r="CA695" s="17"/>
    </row>
    <row r="696" spans="2:79" x14ac:dyDescent="0.3">
      <c r="B696" t="s">
        <v>365</v>
      </c>
      <c r="C696" s="17">
        <v>0.320339222732902</v>
      </c>
      <c r="D696" s="17">
        <v>0.28595207119106097</v>
      </c>
      <c r="E696" s="17">
        <v>0.35338819991975501</v>
      </c>
      <c r="F696" s="17"/>
      <c r="G696" s="17">
        <v>0.30809712337870498</v>
      </c>
      <c r="H696" s="17">
        <v>0.30241957614050202</v>
      </c>
      <c r="I696" s="17">
        <v>0.33206563672519801</v>
      </c>
      <c r="J696" s="17">
        <v>0.36882677178288997</v>
      </c>
      <c r="K696" s="17">
        <v>0.30195406387338303</v>
      </c>
      <c r="L696" s="17">
        <v>0.30661440698355902</v>
      </c>
      <c r="M696" s="17"/>
      <c r="N696" s="17">
        <v>0.33516856071615703</v>
      </c>
      <c r="O696" s="17">
        <v>0.28581158184184602</v>
      </c>
      <c r="P696" s="17">
        <v>0.34585866116820202</v>
      </c>
      <c r="Q696" s="17">
        <v>0.31798734399142498</v>
      </c>
      <c r="R696" s="17"/>
      <c r="S696" s="17">
        <v>0.28338261080701999</v>
      </c>
      <c r="T696" s="17">
        <v>0.36656256128591902</v>
      </c>
      <c r="U696" s="17">
        <v>0.33810463027269799</v>
      </c>
      <c r="V696" s="17">
        <v>0.30397653748280201</v>
      </c>
      <c r="W696" s="17">
        <v>0.27144395316678999</v>
      </c>
      <c r="X696" s="17">
        <v>0.31632203857682001</v>
      </c>
      <c r="Y696" s="17">
        <v>0.299278382136421</v>
      </c>
      <c r="Z696" s="17">
        <v>0.33337160994516202</v>
      </c>
      <c r="AA696" s="17">
        <v>0.35096801284662599</v>
      </c>
      <c r="AB696" s="17">
        <v>0.34763179726854798</v>
      </c>
      <c r="AC696" s="17">
        <v>0.27185868978189998</v>
      </c>
      <c r="AD696" s="17">
        <v>0.34665015814209599</v>
      </c>
      <c r="AE696" s="17"/>
      <c r="AF696" s="17">
        <v>0.34507634275155302</v>
      </c>
      <c r="AG696" s="17">
        <v>0.29354125612804599</v>
      </c>
      <c r="AH696" s="17">
        <v>0.32929215686069202</v>
      </c>
      <c r="AI696" s="17">
        <v>0.29979629630096799</v>
      </c>
      <c r="AJ696" s="17">
        <v>0.32510415564596901</v>
      </c>
      <c r="AK696" s="17">
        <v>0.385445547604573</v>
      </c>
      <c r="AL696" s="17"/>
      <c r="AM696" s="17">
        <v>0.32495041325850299</v>
      </c>
      <c r="AN696" s="17">
        <v>0.33992014970244</v>
      </c>
      <c r="AO696" s="17">
        <v>0.30698305099234402</v>
      </c>
      <c r="AP696" s="17">
        <v>0.353758476788746</v>
      </c>
      <c r="AQ696" s="17">
        <v>0.347304783743898</v>
      </c>
      <c r="AR696" s="17"/>
      <c r="AS696" s="17">
        <v>0.32079276053476602</v>
      </c>
      <c r="AT696" s="17">
        <v>0.41106434775907802</v>
      </c>
      <c r="AU696" s="17"/>
      <c r="AV696" s="17">
        <v>0.320523736450394</v>
      </c>
      <c r="AW696" s="17">
        <v>0.352797725004103</v>
      </c>
      <c r="AX696" s="17"/>
      <c r="AY696" s="17">
        <v>0.34976761187544603</v>
      </c>
      <c r="AZ696" s="17">
        <v>0.307261689144816</v>
      </c>
      <c r="BA696" s="17">
        <v>0.31445660762701499</v>
      </c>
      <c r="BB696" s="17"/>
      <c r="BC696" s="17">
        <v>0.298028324080578</v>
      </c>
      <c r="BD696" s="17">
        <v>0.32539074219929098</v>
      </c>
      <c r="BE696" s="17">
        <v>0.37760400621983797</v>
      </c>
      <c r="BF696" s="17"/>
      <c r="BG696" s="17">
        <v>0.34417574754399199</v>
      </c>
      <c r="BH696" s="17">
        <v>0.31552730207686203</v>
      </c>
      <c r="BI696" s="17"/>
      <c r="BJ696" s="17">
        <v>0.37443643167625401</v>
      </c>
      <c r="BK696" s="17">
        <v>0.31141122558281698</v>
      </c>
      <c r="BL696" s="17"/>
      <c r="BM696" s="17">
        <v>0.30331115049476198</v>
      </c>
      <c r="BN696" s="17">
        <v>0.39359983173045698</v>
      </c>
      <c r="BO696" s="17">
        <v>0.24877839189225401</v>
      </c>
      <c r="BP696" s="17">
        <v>0.37239150477192201</v>
      </c>
      <c r="BQ696" s="17">
        <v>0.269934425889508</v>
      </c>
      <c r="BR696" s="17">
        <v>0.29397130494524898</v>
      </c>
      <c r="BS696" s="17">
        <v>0.40024495592457898</v>
      </c>
      <c r="BT696" s="17"/>
      <c r="BU696" s="17">
        <v>0.24491775277823999</v>
      </c>
      <c r="BV696" s="17">
        <v>0.34195717887343902</v>
      </c>
      <c r="BW696" s="17"/>
      <c r="BX696" s="17">
        <v>0.30842186511664998</v>
      </c>
      <c r="BY696" s="17">
        <v>0.37822849835600197</v>
      </c>
      <c r="BZ696" s="17">
        <v>0.31279691878085802</v>
      </c>
      <c r="CA696" s="17">
        <v>0.31479728353938002</v>
      </c>
    </row>
    <row r="697" spans="2:79" x14ac:dyDescent="0.3">
      <c r="B697" t="s">
        <v>366</v>
      </c>
      <c r="C697" s="17">
        <v>0.40783591744541298</v>
      </c>
      <c r="D697" s="17">
        <v>0.41408345278043501</v>
      </c>
      <c r="E697" s="17">
        <v>0.40179329765830801</v>
      </c>
      <c r="F697" s="17"/>
      <c r="G697" s="17">
        <v>0.35551436813521498</v>
      </c>
      <c r="H697" s="17">
        <v>0.43538455397493298</v>
      </c>
      <c r="I697" s="17">
        <v>0.40542460548638198</v>
      </c>
      <c r="J697" s="17">
        <v>0.37744500019696697</v>
      </c>
      <c r="K697" s="17">
        <v>0.37898766479415602</v>
      </c>
      <c r="L697" s="17">
        <v>0.46612185434595199</v>
      </c>
      <c r="M697" s="17"/>
      <c r="N697" s="17">
        <v>0.41075232007270801</v>
      </c>
      <c r="O697" s="17">
        <v>0.45474678369327898</v>
      </c>
      <c r="P697" s="17">
        <v>0.39938852360120303</v>
      </c>
      <c r="Q697" s="17">
        <v>0.36258613644092702</v>
      </c>
      <c r="R697" s="17"/>
      <c r="S697" s="17">
        <v>0.38467985152027101</v>
      </c>
      <c r="T697" s="17">
        <v>0.392604206713835</v>
      </c>
      <c r="U697" s="17">
        <v>0.425846122557963</v>
      </c>
      <c r="V697" s="17">
        <v>0.37979837356382701</v>
      </c>
      <c r="W697" s="17">
        <v>0.44273597805606801</v>
      </c>
      <c r="X697" s="17">
        <v>0.39088558792653</v>
      </c>
      <c r="Y697" s="17">
        <v>0.45651506675741399</v>
      </c>
      <c r="Z697" s="17">
        <v>0.391088764574412</v>
      </c>
      <c r="AA697" s="17">
        <v>0.37535193576339398</v>
      </c>
      <c r="AB697" s="17">
        <v>0.42166374373353499</v>
      </c>
      <c r="AC697" s="17">
        <v>0.49115207199815297</v>
      </c>
      <c r="AD697" s="17">
        <v>0.41729804640189599</v>
      </c>
      <c r="AE697" s="17"/>
      <c r="AF697" s="17">
        <v>0.38715477734051101</v>
      </c>
      <c r="AG697" s="17">
        <v>0.41900437808364399</v>
      </c>
      <c r="AH697" s="17">
        <v>0.408460709368624</v>
      </c>
      <c r="AI697" s="17">
        <v>0.411422073261344</v>
      </c>
      <c r="AJ697" s="17">
        <v>0.38637123137346202</v>
      </c>
      <c r="AK697" s="17">
        <v>0.46879895930464499</v>
      </c>
      <c r="AL697" s="17"/>
      <c r="AM697" s="17">
        <v>0.39166310742344801</v>
      </c>
      <c r="AN697" s="17">
        <v>0.38167390168922399</v>
      </c>
      <c r="AO697" s="17">
        <v>0.44537188656468302</v>
      </c>
      <c r="AP697" s="17">
        <v>0.39074320412915498</v>
      </c>
      <c r="AQ697" s="17">
        <v>0.340449679772306</v>
      </c>
      <c r="AR697" s="17"/>
      <c r="AS697" s="17">
        <v>0.41361591228852401</v>
      </c>
      <c r="AT697" s="17">
        <v>0.33996778971103397</v>
      </c>
      <c r="AU697" s="17"/>
      <c r="AV697" s="17">
        <v>0.40697544273351799</v>
      </c>
      <c r="AW697" s="17">
        <v>0.39778523359031198</v>
      </c>
      <c r="AX697" s="17"/>
      <c r="AY697" s="17">
        <v>0.36455671943787898</v>
      </c>
      <c r="AZ697" s="17">
        <v>0.41724890063508602</v>
      </c>
      <c r="BA697" s="17">
        <v>0.48109980502463401</v>
      </c>
      <c r="BB697" s="17"/>
      <c r="BC697" s="17">
        <v>0.42865383529727602</v>
      </c>
      <c r="BD697" s="17">
        <v>0.38865636993471597</v>
      </c>
      <c r="BE697" s="17">
        <v>0.37375694689505201</v>
      </c>
      <c r="BF697" s="17"/>
      <c r="BG697" s="17">
        <v>0.39219103106504299</v>
      </c>
      <c r="BH697" s="17">
        <v>0.41774978295798898</v>
      </c>
      <c r="BI697" s="17"/>
      <c r="BJ697" s="17">
        <v>0.38293890215057302</v>
      </c>
      <c r="BK697" s="17">
        <v>0.41721649929613702</v>
      </c>
      <c r="BL697" s="17"/>
      <c r="BM697" s="17">
        <v>0.415378458175923</v>
      </c>
      <c r="BN697" s="17">
        <v>0.37759717815974703</v>
      </c>
      <c r="BO697" s="17">
        <v>0.42264424229438702</v>
      </c>
      <c r="BP697" s="17">
        <v>0.33081627799735502</v>
      </c>
      <c r="BQ697" s="17">
        <v>0.39361617213560701</v>
      </c>
      <c r="BR697" s="17">
        <v>0.45205177564222498</v>
      </c>
      <c r="BS697" s="17">
        <v>0.345411642078648</v>
      </c>
      <c r="BT697" s="17"/>
      <c r="BU697" s="17">
        <v>0.47392665608482898</v>
      </c>
      <c r="BV697" s="17">
        <v>0.43882986240997301</v>
      </c>
      <c r="BW697" s="17"/>
      <c r="BX697" s="17">
        <v>0.41533493561108398</v>
      </c>
      <c r="BY697" s="17">
        <v>0.37358459237105102</v>
      </c>
      <c r="BZ697" s="17">
        <v>0.42659368652455198</v>
      </c>
      <c r="CA697" s="17">
        <v>0.428654902832945</v>
      </c>
    </row>
    <row r="698" spans="2:79" x14ac:dyDescent="0.3">
      <c r="B698" t="s">
        <v>367</v>
      </c>
      <c r="C698" s="17">
        <v>0.17838147910176699</v>
      </c>
      <c r="D698" s="17">
        <v>0.19998423761167999</v>
      </c>
      <c r="E698" s="17">
        <v>0.15729100631520901</v>
      </c>
      <c r="F698" s="17"/>
      <c r="G698" s="17">
        <v>0.20884779478373899</v>
      </c>
      <c r="H698" s="17">
        <v>0.170888562655651</v>
      </c>
      <c r="I698" s="17">
        <v>0.150767476157319</v>
      </c>
      <c r="J698" s="17">
        <v>0.18610633207527899</v>
      </c>
      <c r="K698" s="17">
        <v>0.22798546268228201</v>
      </c>
      <c r="L698" s="17">
        <v>0.147100193549003</v>
      </c>
      <c r="M698" s="17"/>
      <c r="N698" s="17">
        <v>0.16346897942819599</v>
      </c>
      <c r="O698" s="17">
        <v>0.16910834676452899</v>
      </c>
      <c r="P698" s="17">
        <v>0.18525258409484299</v>
      </c>
      <c r="Q698" s="17">
        <v>0.19600216662384601</v>
      </c>
      <c r="R698" s="17"/>
      <c r="S698" s="17">
        <v>0.193922250459061</v>
      </c>
      <c r="T698" s="17">
        <v>0.184916826937917</v>
      </c>
      <c r="U698" s="17">
        <v>0.113537407370277</v>
      </c>
      <c r="V698" s="17">
        <v>0.190383633044482</v>
      </c>
      <c r="W698" s="17">
        <v>0.212215087694272</v>
      </c>
      <c r="X698" s="17">
        <v>0.17773851368916599</v>
      </c>
      <c r="Y698" s="17">
        <v>0.17282910099228499</v>
      </c>
      <c r="Z698" s="17">
        <v>0.172404661815661</v>
      </c>
      <c r="AA698" s="17">
        <v>0.18103519940145099</v>
      </c>
      <c r="AB698" s="17">
        <v>0.16910911954522301</v>
      </c>
      <c r="AC698" s="17">
        <v>0.19499982222027501</v>
      </c>
      <c r="AD698" s="17">
        <v>0.15048912064379599</v>
      </c>
      <c r="AE698" s="17"/>
      <c r="AF698" s="17">
        <v>0.16578981944440899</v>
      </c>
      <c r="AG698" s="17">
        <v>0.19574141230043701</v>
      </c>
      <c r="AH698" s="17">
        <v>0.18000712089288701</v>
      </c>
      <c r="AI698" s="17">
        <v>0.19655456418317299</v>
      </c>
      <c r="AJ698" s="17">
        <v>0.17097069556229599</v>
      </c>
      <c r="AK698" s="17">
        <v>9.7265625959943994E-2</v>
      </c>
      <c r="AL698" s="17"/>
      <c r="AM698" s="17">
        <v>0.19911272264025801</v>
      </c>
      <c r="AN698" s="17">
        <v>0.17817665974619501</v>
      </c>
      <c r="AO698" s="17">
        <v>0.154737423247891</v>
      </c>
      <c r="AP698" s="17">
        <v>0.15311114143066301</v>
      </c>
      <c r="AQ698" s="17">
        <v>0.24624210729228099</v>
      </c>
      <c r="AR698" s="17"/>
      <c r="AS698" s="17">
        <v>0.18336432830617599</v>
      </c>
      <c r="AT698" s="17">
        <v>0.15071767897462299</v>
      </c>
      <c r="AU698" s="17"/>
      <c r="AV698" s="17">
        <v>0.183216073411788</v>
      </c>
      <c r="AW698" s="17">
        <v>0.16471010857125901</v>
      </c>
      <c r="AX698" s="17"/>
      <c r="AY698" s="17">
        <v>0.18306381214262701</v>
      </c>
      <c r="AZ698" s="17">
        <v>0.181518314227813</v>
      </c>
      <c r="BA698" s="17">
        <v>0.145795472776824</v>
      </c>
      <c r="BB698" s="17"/>
      <c r="BC698" s="17">
        <v>0.17482395260161099</v>
      </c>
      <c r="BD698" s="17">
        <v>0.189218059971825</v>
      </c>
      <c r="BE698" s="17">
        <v>0.16905716926240599</v>
      </c>
      <c r="BF698" s="17"/>
      <c r="BG698" s="17">
        <v>0.16674715210787</v>
      </c>
      <c r="BH698" s="17">
        <v>0.17930803747430399</v>
      </c>
      <c r="BI698" s="17"/>
      <c r="BJ698" s="17">
        <v>0.16085615395436401</v>
      </c>
      <c r="BK698" s="17">
        <v>0.18040312441079701</v>
      </c>
      <c r="BL698" s="17"/>
      <c r="BM698" s="17">
        <v>0.18977697623063799</v>
      </c>
      <c r="BN698" s="17">
        <v>0.15423676108522699</v>
      </c>
      <c r="BO698" s="17">
        <v>0.193835090203481</v>
      </c>
      <c r="BP698" s="17">
        <v>0.14469139645337101</v>
      </c>
      <c r="BQ698" s="17">
        <v>0.17036625645714301</v>
      </c>
      <c r="BR698" s="17">
        <v>0.178716967398866</v>
      </c>
      <c r="BS698" s="17">
        <v>0.169202352729212</v>
      </c>
      <c r="BT698" s="17"/>
      <c r="BU698" s="17">
        <v>0.17773166419147801</v>
      </c>
      <c r="BV698" s="17">
        <v>0.13984089442813999</v>
      </c>
      <c r="BW698" s="17"/>
      <c r="BX698" s="17">
        <v>0.171357269805686</v>
      </c>
      <c r="BY698" s="17">
        <v>0.160212578747714</v>
      </c>
      <c r="BZ698" s="17">
        <v>0.18494296318846501</v>
      </c>
      <c r="CA698" s="17">
        <v>0.173122207852826</v>
      </c>
    </row>
    <row r="699" spans="2:79" x14ac:dyDescent="0.3">
      <c r="B699" t="s">
        <v>368</v>
      </c>
      <c r="C699" s="17">
        <v>3.0818682804229301E-2</v>
      </c>
      <c r="D699" s="17">
        <v>3.5106094535475502E-2</v>
      </c>
      <c r="E699" s="17">
        <v>2.6788507959210801E-2</v>
      </c>
      <c r="F699" s="17"/>
      <c r="G699" s="17">
        <v>5.1885705150248797E-2</v>
      </c>
      <c r="H699" s="17">
        <v>3.4444135171664503E-2</v>
      </c>
      <c r="I699" s="17">
        <v>4.4039281843592702E-2</v>
      </c>
      <c r="J699" s="17">
        <v>1.6741406480242201E-2</v>
      </c>
      <c r="K699" s="17">
        <v>1.8902495810580101E-2</v>
      </c>
      <c r="L699" s="17">
        <v>2.2547549788224201E-2</v>
      </c>
      <c r="M699" s="17"/>
      <c r="N699" s="17">
        <v>4.1792285116169899E-2</v>
      </c>
      <c r="O699" s="17">
        <v>3.1905289355351002E-2</v>
      </c>
      <c r="P699" s="17">
        <v>1.2495057776771399E-2</v>
      </c>
      <c r="Q699" s="17">
        <v>3.4820311061032998E-2</v>
      </c>
      <c r="R699" s="17"/>
      <c r="S699" s="17">
        <v>5.6831057674237802E-2</v>
      </c>
      <c r="T699" s="17">
        <v>1.77569164943812E-2</v>
      </c>
      <c r="U699" s="17">
        <v>3.5234231766973399E-2</v>
      </c>
      <c r="V699" s="17">
        <v>2.7294613146799599E-2</v>
      </c>
      <c r="W699" s="17">
        <v>1.37811930584371E-2</v>
      </c>
      <c r="X699" s="17">
        <v>3.8746303633552803E-2</v>
      </c>
      <c r="Y699" s="17">
        <v>1.8007741436504101E-2</v>
      </c>
      <c r="Z699" s="17">
        <v>4.4695000574345001E-2</v>
      </c>
      <c r="AA699" s="17">
        <v>3.7164291895505401E-2</v>
      </c>
      <c r="AB699" s="17">
        <v>2.4358432164368799E-2</v>
      </c>
      <c r="AC699" s="17">
        <v>0</v>
      </c>
      <c r="AD699" s="17">
        <v>4.4590625386154902E-2</v>
      </c>
      <c r="AE699" s="17"/>
      <c r="AF699" s="17">
        <v>4.4175436199218703E-2</v>
      </c>
      <c r="AG699" s="17">
        <v>2.5656709508746101E-2</v>
      </c>
      <c r="AH699" s="17">
        <v>1.8848420143880398E-2</v>
      </c>
      <c r="AI699" s="17">
        <v>3.6077229745098E-2</v>
      </c>
      <c r="AJ699" s="17">
        <v>3.13048573347137E-2</v>
      </c>
      <c r="AK699" s="17">
        <v>8.3331558399346705E-3</v>
      </c>
      <c r="AL699" s="17"/>
      <c r="AM699" s="17">
        <v>1.6076388073334402E-2</v>
      </c>
      <c r="AN699" s="17">
        <v>2.6305702999279899E-2</v>
      </c>
      <c r="AO699" s="17">
        <v>3.6487210402356002E-2</v>
      </c>
      <c r="AP699" s="17">
        <v>5.43092487405991E-2</v>
      </c>
      <c r="AQ699" s="17">
        <v>2.1939102184150398E-2</v>
      </c>
      <c r="AR699" s="17"/>
      <c r="AS699" s="17">
        <v>2.92535128784885E-2</v>
      </c>
      <c r="AT699" s="17">
        <v>3.5126498588436902E-2</v>
      </c>
      <c r="AU699" s="17"/>
      <c r="AV699" s="17">
        <v>3.16704271993083E-2</v>
      </c>
      <c r="AW699" s="17">
        <v>2.1198925701667499E-2</v>
      </c>
      <c r="AX699" s="17"/>
      <c r="AY699" s="17">
        <v>2.54312342084516E-2</v>
      </c>
      <c r="AZ699" s="17">
        <v>3.4648998035642198E-2</v>
      </c>
      <c r="BA699" s="17">
        <v>1.9445647446385699E-2</v>
      </c>
      <c r="BB699" s="17"/>
      <c r="BC699" s="17">
        <v>2.6649945585662801E-2</v>
      </c>
      <c r="BD699" s="17">
        <v>3.9581196624890597E-2</v>
      </c>
      <c r="BE699" s="17">
        <v>3.3917265519555199E-2</v>
      </c>
      <c r="BF699" s="17"/>
      <c r="BG699" s="17">
        <v>2.21745705884503E-2</v>
      </c>
      <c r="BH699" s="17">
        <v>3.1917618506274399E-2</v>
      </c>
      <c r="BI699" s="17"/>
      <c r="BJ699" s="17">
        <v>3.4657320238433702E-2</v>
      </c>
      <c r="BK699" s="17">
        <v>2.68574748087499E-2</v>
      </c>
      <c r="BL699" s="17"/>
      <c r="BM699" s="17">
        <v>4.2982764003294503E-2</v>
      </c>
      <c r="BN699" s="17">
        <v>1.3091579041120099E-2</v>
      </c>
      <c r="BO699" s="17">
        <v>5.6534258630316997E-2</v>
      </c>
      <c r="BP699" s="17">
        <v>1.0925578299063401E-2</v>
      </c>
      <c r="BQ699" s="17">
        <v>5.8198511800875097E-2</v>
      </c>
      <c r="BR699" s="17">
        <v>1.8031932836843501E-2</v>
      </c>
      <c r="BS699" s="17">
        <v>7.2302661183437202E-3</v>
      </c>
      <c r="BT699" s="17"/>
      <c r="BU699" s="17">
        <v>6.1559338482608798E-2</v>
      </c>
      <c r="BV699" s="17">
        <v>3.2957679537724903E-2</v>
      </c>
      <c r="BW699" s="17"/>
      <c r="BX699" s="17">
        <v>3.7762334006138397E-2</v>
      </c>
      <c r="BY699" s="17">
        <v>3.83887116286276E-2</v>
      </c>
      <c r="BZ699" s="17">
        <v>3.32249182588428E-2</v>
      </c>
      <c r="CA699" s="17">
        <v>3.4976873981816703E-2</v>
      </c>
    </row>
    <row r="700" spans="2:79" x14ac:dyDescent="0.3">
      <c r="B700" t="s">
        <v>369</v>
      </c>
      <c r="C700" s="17">
        <v>1.0371377988389E-2</v>
      </c>
      <c r="D700" s="17">
        <v>7.6292031375531696E-3</v>
      </c>
      <c r="E700" s="17">
        <v>1.30971721489018E-2</v>
      </c>
      <c r="F700" s="17"/>
      <c r="G700" s="17">
        <v>2.69961262250463E-2</v>
      </c>
      <c r="H700" s="17">
        <v>1.55318361673028E-2</v>
      </c>
      <c r="I700" s="17">
        <v>8.2828710397113703E-3</v>
      </c>
      <c r="J700" s="17">
        <v>2.7056625507373999E-3</v>
      </c>
      <c r="K700" s="17">
        <v>1.16531251834906E-2</v>
      </c>
      <c r="L700" s="17">
        <v>2.18345494879744E-3</v>
      </c>
      <c r="M700" s="17"/>
      <c r="N700" s="17">
        <v>7.7485766579517097E-3</v>
      </c>
      <c r="O700" s="17">
        <v>9.6442109146905597E-3</v>
      </c>
      <c r="P700" s="17">
        <v>1.2900129850833299E-2</v>
      </c>
      <c r="Q700" s="17">
        <v>1.2027022983538501E-2</v>
      </c>
      <c r="R700" s="17"/>
      <c r="S700" s="17">
        <v>1.39713875489155E-2</v>
      </c>
      <c r="T700" s="17">
        <v>3.41451631185534E-3</v>
      </c>
      <c r="U700" s="17">
        <v>6.4175273902125603E-3</v>
      </c>
      <c r="V700" s="17">
        <v>0</v>
      </c>
      <c r="W700" s="17">
        <v>7.4144707652711401E-3</v>
      </c>
      <c r="X700" s="17">
        <v>2.0066134091945902E-2</v>
      </c>
      <c r="Y700" s="17">
        <v>0</v>
      </c>
      <c r="Z700" s="17">
        <v>1.19784105145495E-2</v>
      </c>
      <c r="AA700" s="17">
        <v>2.1411517767389799E-2</v>
      </c>
      <c r="AB700" s="17">
        <v>6.1738952426968396E-3</v>
      </c>
      <c r="AC700" s="17">
        <v>1.04223694506725E-2</v>
      </c>
      <c r="AD700" s="17">
        <v>4.0972049426056999E-2</v>
      </c>
      <c r="AE700" s="17"/>
      <c r="AF700" s="17">
        <v>1.5538526933110801E-2</v>
      </c>
      <c r="AG700" s="17">
        <v>9.2440511529273198E-3</v>
      </c>
      <c r="AH700" s="17">
        <v>1.0229113390545301E-2</v>
      </c>
      <c r="AI700" s="17">
        <v>5.48259324886131E-3</v>
      </c>
      <c r="AJ700" s="17">
        <v>4.8301696725957001E-3</v>
      </c>
      <c r="AK700" s="17">
        <v>2.0817069149169899E-2</v>
      </c>
      <c r="AL700" s="17"/>
      <c r="AM700" s="17">
        <v>8.6137220438569501E-3</v>
      </c>
      <c r="AN700" s="17">
        <v>1.5737637319992101E-2</v>
      </c>
      <c r="AO700" s="17">
        <v>7.31820002209547E-3</v>
      </c>
      <c r="AP700" s="17">
        <v>8.4510293453005005E-3</v>
      </c>
      <c r="AQ700" s="17">
        <v>2.3019700171021201E-2</v>
      </c>
      <c r="AR700" s="17"/>
      <c r="AS700" s="17">
        <v>6.1569870292658502E-3</v>
      </c>
      <c r="AT700" s="17">
        <v>2.47366184834838E-2</v>
      </c>
      <c r="AU700" s="17"/>
      <c r="AV700" s="17">
        <v>7.2427373016581698E-3</v>
      </c>
      <c r="AW700" s="17">
        <v>1.3298247161572199E-2</v>
      </c>
      <c r="AX700" s="17"/>
      <c r="AY700" s="17">
        <v>1.6138095369974799E-2</v>
      </c>
      <c r="AZ700" s="17">
        <v>8.1562308875989808E-3</v>
      </c>
      <c r="BA700" s="17">
        <v>4.8147854481566804E-3</v>
      </c>
      <c r="BB700" s="17"/>
      <c r="BC700" s="17">
        <v>7.76280988984877E-3</v>
      </c>
      <c r="BD700" s="17">
        <v>1.2312716641914899E-2</v>
      </c>
      <c r="BE700" s="17">
        <v>1.5662295029190799E-2</v>
      </c>
      <c r="BF700" s="17"/>
      <c r="BG700" s="17">
        <v>1.8045597361172599E-2</v>
      </c>
      <c r="BH700" s="17">
        <v>7.5108653985787102E-3</v>
      </c>
      <c r="BI700" s="17"/>
      <c r="BJ700" s="17">
        <v>1.0880872834122301E-2</v>
      </c>
      <c r="BK700" s="17">
        <v>9.7900749114894908E-3</v>
      </c>
      <c r="BL700" s="17"/>
      <c r="BM700" s="17">
        <v>1.21753431470197E-2</v>
      </c>
      <c r="BN700" s="17">
        <v>1.37333871099672E-2</v>
      </c>
      <c r="BO700" s="17">
        <v>0</v>
      </c>
      <c r="BP700" s="17">
        <v>1.9648329502022801E-2</v>
      </c>
      <c r="BQ700" s="17">
        <v>2.05148807170921E-2</v>
      </c>
      <c r="BR700" s="17">
        <v>2.7041573790121702E-3</v>
      </c>
      <c r="BS700" s="17">
        <v>8.9363762470254793E-3</v>
      </c>
      <c r="BT700" s="17"/>
      <c r="BU700" s="17">
        <v>1.1313841508733999E-2</v>
      </c>
      <c r="BV700" s="17">
        <v>1.7080056639716699E-2</v>
      </c>
      <c r="BW700" s="17"/>
      <c r="BX700" s="17">
        <v>9.7758472614278592E-3</v>
      </c>
      <c r="BY700" s="17">
        <v>1.5648432979526099E-2</v>
      </c>
      <c r="BZ700" s="17">
        <v>7.8694040438695503E-3</v>
      </c>
      <c r="CA700" s="17">
        <v>1.59837945698805E-2</v>
      </c>
    </row>
    <row r="701" spans="2:79" x14ac:dyDescent="0.3">
      <c r="B701" t="s">
        <v>101</v>
      </c>
      <c r="C701" s="17">
        <v>5.2253319927299903E-2</v>
      </c>
      <c r="D701" s="17">
        <v>5.7244940743795297E-2</v>
      </c>
      <c r="E701" s="17">
        <v>4.7641815998615902E-2</v>
      </c>
      <c r="F701" s="17"/>
      <c r="G701" s="17">
        <v>4.8658882327045197E-2</v>
      </c>
      <c r="H701" s="17">
        <v>4.1331335889947002E-2</v>
      </c>
      <c r="I701" s="17">
        <v>5.9420128747797597E-2</v>
      </c>
      <c r="J701" s="17">
        <v>4.8174826913884999E-2</v>
      </c>
      <c r="K701" s="17">
        <v>6.0517187656109098E-2</v>
      </c>
      <c r="L701" s="17">
        <v>5.5432540384463297E-2</v>
      </c>
      <c r="M701" s="17"/>
      <c r="N701" s="17">
        <v>4.1069278008817697E-2</v>
      </c>
      <c r="O701" s="17">
        <v>4.87837874303036E-2</v>
      </c>
      <c r="P701" s="17">
        <v>4.4105043508147097E-2</v>
      </c>
      <c r="Q701" s="17">
        <v>7.6577018899230298E-2</v>
      </c>
      <c r="R701" s="17"/>
      <c r="S701" s="17">
        <v>6.7212841990494904E-2</v>
      </c>
      <c r="T701" s="17">
        <v>3.4744972256093201E-2</v>
      </c>
      <c r="U701" s="17">
        <v>8.0860080641877094E-2</v>
      </c>
      <c r="V701" s="17">
        <v>9.8546842762089304E-2</v>
      </c>
      <c r="W701" s="17">
        <v>5.2409317259161599E-2</v>
      </c>
      <c r="X701" s="17">
        <v>5.6241422081985203E-2</v>
      </c>
      <c r="Y701" s="17">
        <v>5.3369708677375401E-2</v>
      </c>
      <c r="Z701" s="17">
        <v>4.6461552575871E-2</v>
      </c>
      <c r="AA701" s="17">
        <v>3.4069042325634298E-2</v>
      </c>
      <c r="AB701" s="17">
        <v>3.10630120456277E-2</v>
      </c>
      <c r="AC701" s="17">
        <v>3.1567046548998903E-2</v>
      </c>
      <c r="AD701" s="17">
        <v>0</v>
      </c>
      <c r="AE701" s="17"/>
      <c r="AF701" s="17">
        <v>4.22650973311973E-2</v>
      </c>
      <c r="AG701" s="17">
        <v>5.6812192826199301E-2</v>
      </c>
      <c r="AH701" s="17">
        <v>5.3162479343371899E-2</v>
      </c>
      <c r="AI701" s="17">
        <v>5.0667243260555897E-2</v>
      </c>
      <c r="AJ701" s="17">
        <v>8.1418890410964007E-2</v>
      </c>
      <c r="AK701" s="17">
        <v>1.9339642141733501E-2</v>
      </c>
      <c r="AL701" s="17"/>
      <c r="AM701" s="17">
        <v>5.9583646560600403E-2</v>
      </c>
      <c r="AN701" s="17">
        <v>5.8185948542869202E-2</v>
      </c>
      <c r="AO701" s="17">
        <v>4.9102228770630099E-2</v>
      </c>
      <c r="AP701" s="17">
        <v>3.9626899565536999E-2</v>
      </c>
      <c r="AQ701" s="17">
        <v>2.1044626836344001E-2</v>
      </c>
      <c r="AR701" s="17"/>
      <c r="AS701" s="17">
        <v>4.6816498962779299E-2</v>
      </c>
      <c r="AT701" s="17">
        <v>3.83870664833443E-2</v>
      </c>
      <c r="AU701" s="17"/>
      <c r="AV701" s="17">
        <v>5.0371582903333899E-2</v>
      </c>
      <c r="AW701" s="17">
        <v>5.0209759971086697E-2</v>
      </c>
      <c r="AX701" s="17"/>
      <c r="AY701" s="17">
        <v>6.1042526965621097E-2</v>
      </c>
      <c r="AZ701" s="17">
        <v>5.1165867069044399E-2</v>
      </c>
      <c r="BA701" s="17">
        <v>3.4387681676985499E-2</v>
      </c>
      <c r="BB701" s="17"/>
      <c r="BC701" s="17">
        <v>6.4081132545023803E-2</v>
      </c>
      <c r="BD701" s="17">
        <v>4.4840914627362699E-2</v>
      </c>
      <c r="BE701" s="17">
        <v>3.00023170739586E-2</v>
      </c>
      <c r="BF701" s="17"/>
      <c r="BG701" s="17">
        <v>5.6665901333472199E-2</v>
      </c>
      <c r="BH701" s="17">
        <v>4.7986393585992999E-2</v>
      </c>
      <c r="BI701" s="17"/>
      <c r="BJ701" s="17">
        <v>3.6230319146252403E-2</v>
      </c>
      <c r="BK701" s="17">
        <v>5.4321600990010398E-2</v>
      </c>
      <c r="BL701" s="17"/>
      <c r="BM701" s="17">
        <v>3.6375307948363501E-2</v>
      </c>
      <c r="BN701" s="17">
        <v>4.7741262873481898E-2</v>
      </c>
      <c r="BO701" s="17">
        <v>7.8208016979561396E-2</v>
      </c>
      <c r="BP701" s="17">
        <v>0.121526912976266</v>
      </c>
      <c r="BQ701" s="17">
        <v>8.73697529997748E-2</v>
      </c>
      <c r="BR701" s="17">
        <v>5.45238617978046E-2</v>
      </c>
      <c r="BS701" s="17">
        <v>6.8974406902191504E-2</v>
      </c>
      <c r="BT701" s="17"/>
      <c r="BU701" s="17">
        <v>3.0550746954110398E-2</v>
      </c>
      <c r="BV701" s="17">
        <v>2.93343281110072E-2</v>
      </c>
      <c r="BW701" s="17"/>
      <c r="BX701" s="17">
        <v>5.7347748199012998E-2</v>
      </c>
      <c r="BY701" s="17">
        <v>3.3937185917080101E-2</v>
      </c>
      <c r="BZ701" s="17">
        <v>3.4572109203411999E-2</v>
      </c>
      <c r="CA701" s="17">
        <v>3.2464937223151698E-2</v>
      </c>
    </row>
    <row r="702" spans="2:79" x14ac:dyDescent="0.3">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c r="BH702" s="17"/>
      <c r="BI702" s="17"/>
      <c r="BJ702" s="17"/>
      <c r="BK702" s="17"/>
      <c r="BL702" s="17"/>
      <c r="BM702" s="17"/>
      <c r="BN702" s="17"/>
      <c r="BO702" s="17"/>
      <c r="BP702" s="17"/>
      <c r="BQ702" s="17"/>
      <c r="BR702" s="17"/>
      <c r="BS702" s="17"/>
      <c r="BT702" s="17"/>
      <c r="BU702" s="17"/>
      <c r="BV702" s="17"/>
      <c r="BW702" s="17"/>
      <c r="BX702" s="17"/>
      <c r="BY702" s="17"/>
      <c r="BZ702" s="17"/>
      <c r="CA702" s="17"/>
    </row>
    <row r="703" spans="2:79" x14ac:dyDescent="0.3">
      <c r="B703" s="6" t="s">
        <v>372</v>
      </c>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row>
    <row r="704" spans="2:79" x14ac:dyDescent="0.3">
      <c r="B704" s="24" t="s">
        <v>98</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c r="BV704" s="17"/>
      <c r="BW704" s="17"/>
      <c r="BX704" s="17"/>
      <c r="BY704" s="17"/>
      <c r="BZ704" s="17"/>
      <c r="CA704" s="17"/>
    </row>
    <row r="705" spans="2:79" x14ac:dyDescent="0.3">
      <c r="B705" t="s">
        <v>365</v>
      </c>
      <c r="C705" s="17">
        <v>0.28834895340922301</v>
      </c>
      <c r="D705" s="17">
        <v>0.24742098268898199</v>
      </c>
      <c r="E705" s="17">
        <v>0.32668462655186598</v>
      </c>
      <c r="F705" s="17"/>
      <c r="G705" s="17">
        <v>0.28497459458816599</v>
      </c>
      <c r="H705" s="17">
        <v>0.30177987166944897</v>
      </c>
      <c r="I705" s="17">
        <v>0.271436694739835</v>
      </c>
      <c r="J705" s="17">
        <v>0.334667264601411</v>
      </c>
      <c r="K705" s="17">
        <v>0.29011251871508698</v>
      </c>
      <c r="L705" s="17">
        <v>0.25478849706682799</v>
      </c>
      <c r="M705" s="17"/>
      <c r="N705" s="17">
        <v>0.26541482217860701</v>
      </c>
      <c r="O705" s="17">
        <v>0.28424837508123002</v>
      </c>
      <c r="P705" s="17">
        <v>0.32997502076613699</v>
      </c>
      <c r="Q705" s="17">
        <v>0.27650775098769897</v>
      </c>
      <c r="R705" s="17"/>
      <c r="S705" s="17">
        <v>0.249927753827586</v>
      </c>
      <c r="T705" s="17">
        <v>0.28981936165292099</v>
      </c>
      <c r="U705" s="17">
        <v>0.265552300150871</v>
      </c>
      <c r="V705" s="17">
        <v>0.31082886860852399</v>
      </c>
      <c r="W705" s="17">
        <v>0.298931771932686</v>
      </c>
      <c r="X705" s="17">
        <v>0.29812473929178601</v>
      </c>
      <c r="Y705" s="17">
        <v>0.30964082089671402</v>
      </c>
      <c r="Z705" s="17">
        <v>0.33057030104065399</v>
      </c>
      <c r="AA705" s="17">
        <v>0.32116350452026798</v>
      </c>
      <c r="AB705" s="17">
        <v>0.27582952983576298</v>
      </c>
      <c r="AC705" s="17">
        <v>0.24747861091716999</v>
      </c>
      <c r="AD705" s="17">
        <v>0.27314451745027601</v>
      </c>
      <c r="AE705" s="17"/>
      <c r="AF705" s="17">
        <v>0.30569300789224602</v>
      </c>
      <c r="AG705" s="17">
        <v>0.25151682026670402</v>
      </c>
      <c r="AH705" s="17">
        <v>0.30513636288006202</v>
      </c>
      <c r="AI705" s="17">
        <v>0.280238234199224</v>
      </c>
      <c r="AJ705" s="17">
        <v>0.29447612990185201</v>
      </c>
      <c r="AK705" s="17">
        <v>0.37335941200683798</v>
      </c>
      <c r="AL705" s="17"/>
      <c r="AM705" s="17">
        <v>0.30869168292314098</v>
      </c>
      <c r="AN705" s="17">
        <v>0.29577752548480102</v>
      </c>
      <c r="AO705" s="17">
        <v>0.28501984365966698</v>
      </c>
      <c r="AP705" s="17">
        <v>0.30103998973190399</v>
      </c>
      <c r="AQ705" s="17">
        <v>0.30022290241887201</v>
      </c>
      <c r="AR705" s="17"/>
      <c r="AS705" s="17">
        <v>0.28569088441026202</v>
      </c>
      <c r="AT705" s="17">
        <v>0.37570798995050603</v>
      </c>
      <c r="AU705" s="17"/>
      <c r="AV705" s="17">
        <v>0.28012901069333501</v>
      </c>
      <c r="AW705" s="17">
        <v>0.325312785772295</v>
      </c>
      <c r="AX705" s="17"/>
      <c r="AY705" s="17">
        <v>0.31640130031319902</v>
      </c>
      <c r="AZ705" s="17">
        <v>0.28331282313889999</v>
      </c>
      <c r="BA705" s="17">
        <v>0.22668217727273501</v>
      </c>
      <c r="BB705" s="17"/>
      <c r="BC705" s="17">
        <v>0.274396082844865</v>
      </c>
      <c r="BD705" s="17">
        <v>0.29246466682661998</v>
      </c>
      <c r="BE705" s="17">
        <v>0.32362122562481999</v>
      </c>
      <c r="BF705" s="17"/>
      <c r="BG705" s="17">
        <v>0.32371344916710898</v>
      </c>
      <c r="BH705" s="17">
        <v>0.28050790519922902</v>
      </c>
      <c r="BI705" s="17"/>
      <c r="BJ705" s="17">
        <v>0.30288701054304901</v>
      </c>
      <c r="BK705" s="17">
        <v>0.29036854669344297</v>
      </c>
      <c r="BL705" s="17"/>
      <c r="BM705" s="17">
        <v>0.27500203543533802</v>
      </c>
      <c r="BN705" s="17">
        <v>0.34463144007855701</v>
      </c>
      <c r="BO705" s="17">
        <v>0.23524073554029601</v>
      </c>
      <c r="BP705" s="17">
        <v>0.36278854861479598</v>
      </c>
      <c r="BQ705" s="17">
        <v>0.24742378354758099</v>
      </c>
      <c r="BR705" s="17">
        <v>0.26142748434205398</v>
      </c>
      <c r="BS705" s="17">
        <v>0.3486728457237</v>
      </c>
      <c r="BT705" s="17"/>
      <c r="BU705" s="17">
        <v>0.20778141082212401</v>
      </c>
      <c r="BV705" s="17">
        <v>0.324865997790379</v>
      </c>
      <c r="BW705" s="17"/>
      <c r="BX705" s="17">
        <v>0.32908728434436602</v>
      </c>
      <c r="BY705" s="17">
        <v>0.32086695015819</v>
      </c>
      <c r="BZ705" s="17">
        <v>0.281168470693409</v>
      </c>
      <c r="CA705" s="17">
        <v>0.27726040593265799</v>
      </c>
    </row>
    <row r="706" spans="2:79" x14ac:dyDescent="0.3">
      <c r="B706" t="s">
        <v>366</v>
      </c>
      <c r="C706" s="17">
        <v>0.39762463683786298</v>
      </c>
      <c r="D706" s="17">
        <v>0.40305301534332699</v>
      </c>
      <c r="E706" s="17">
        <v>0.39236883753280999</v>
      </c>
      <c r="F706" s="17"/>
      <c r="G706" s="17">
        <v>0.332913725095348</v>
      </c>
      <c r="H706" s="17">
        <v>0.40537953738309801</v>
      </c>
      <c r="I706" s="17">
        <v>0.39627457689519602</v>
      </c>
      <c r="J706" s="17">
        <v>0.38731971327408199</v>
      </c>
      <c r="K706" s="17">
        <v>0.37111653180194398</v>
      </c>
      <c r="L706" s="17">
        <v>0.46150987162976198</v>
      </c>
      <c r="M706" s="17"/>
      <c r="N706" s="17">
        <v>0.44407006686330802</v>
      </c>
      <c r="O706" s="17">
        <v>0.397586252544468</v>
      </c>
      <c r="P706" s="17">
        <v>0.36906102984629102</v>
      </c>
      <c r="Q706" s="17">
        <v>0.37847152877339102</v>
      </c>
      <c r="R706" s="17"/>
      <c r="S706" s="17">
        <v>0.37492980997693998</v>
      </c>
      <c r="T706" s="17">
        <v>0.41272972631543497</v>
      </c>
      <c r="U706" s="17">
        <v>0.45474771517882401</v>
      </c>
      <c r="V706" s="17">
        <v>0.36070976595859</v>
      </c>
      <c r="W706" s="17">
        <v>0.38933727151504699</v>
      </c>
      <c r="X706" s="17">
        <v>0.38786450703014003</v>
      </c>
      <c r="Y706" s="17">
        <v>0.39407334573959502</v>
      </c>
      <c r="Z706" s="17">
        <v>0.36732779272815003</v>
      </c>
      <c r="AA706" s="17">
        <v>0.42376263444423901</v>
      </c>
      <c r="AB706" s="17">
        <v>0.38771524101826799</v>
      </c>
      <c r="AC706" s="17">
        <v>0.39875516648450798</v>
      </c>
      <c r="AD706" s="17">
        <v>0.42684296471945699</v>
      </c>
      <c r="AE706" s="17"/>
      <c r="AF706" s="17">
        <v>0.38757671366500601</v>
      </c>
      <c r="AG706" s="17">
        <v>0.422980429014991</v>
      </c>
      <c r="AH706" s="17">
        <v>0.38318416877984601</v>
      </c>
      <c r="AI706" s="17">
        <v>0.40623353373026899</v>
      </c>
      <c r="AJ706" s="17">
        <v>0.37413908161153903</v>
      </c>
      <c r="AK706" s="17">
        <v>0.36255007743089102</v>
      </c>
      <c r="AL706" s="17"/>
      <c r="AM706" s="17">
        <v>0.37865746180394799</v>
      </c>
      <c r="AN706" s="17">
        <v>0.36092771255158801</v>
      </c>
      <c r="AO706" s="17">
        <v>0.43475937798229602</v>
      </c>
      <c r="AP706" s="17">
        <v>0.39385162366146198</v>
      </c>
      <c r="AQ706" s="17">
        <v>0.42241499217325901</v>
      </c>
      <c r="AR706" s="17"/>
      <c r="AS706" s="17">
        <v>0.40453961564761898</v>
      </c>
      <c r="AT706" s="17">
        <v>0.37845031525683598</v>
      </c>
      <c r="AU706" s="17"/>
      <c r="AV706" s="17">
        <v>0.40659664272693202</v>
      </c>
      <c r="AW706" s="17">
        <v>0.37538024740526499</v>
      </c>
      <c r="AX706" s="17"/>
      <c r="AY706" s="17">
        <v>0.362678522056818</v>
      </c>
      <c r="AZ706" s="17">
        <v>0.40186752574474499</v>
      </c>
      <c r="BA706" s="17">
        <v>0.48531586517382502</v>
      </c>
      <c r="BB706" s="17"/>
      <c r="BC706" s="17">
        <v>0.40367030993108599</v>
      </c>
      <c r="BD706" s="17">
        <v>0.37095897218553298</v>
      </c>
      <c r="BE706" s="17">
        <v>0.41264594388134801</v>
      </c>
      <c r="BF706" s="17"/>
      <c r="BG706" s="17">
        <v>0.38792556292437602</v>
      </c>
      <c r="BH706" s="17">
        <v>0.403862367110986</v>
      </c>
      <c r="BI706" s="17"/>
      <c r="BJ706" s="17">
        <v>0.39183300552976003</v>
      </c>
      <c r="BK706" s="17">
        <v>0.40283695412716303</v>
      </c>
      <c r="BL706" s="17"/>
      <c r="BM706" s="17">
        <v>0.39987361501487101</v>
      </c>
      <c r="BN706" s="17">
        <v>0.38212927388780299</v>
      </c>
      <c r="BO706" s="17">
        <v>0.39976896245333698</v>
      </c>
      <c r="BP706" s="17">
        <v>0.32217199442083999</v>
      </c>
      <c r="BQ706" s="17">
        <v>0.32340674721337198</v>
      </c>
      <c r="BR706" s="17">
        <v>0.44782239205927499</v>
      </c>
      <c r="BS706" s="17">
        <v>0.36696395787867703</v>
      </c>
      <c r="BT706" s="17"/>
      <c r="BU706" s="17">
        <v>0.54471381806020902</v>
      </c>
      <c r="BV706" s="17">
        <v>0.38030758793923403</v>
      </c>
      <c r="BW706" s="17"/>
      <c r="BX706" s="17">
        <v>0.404503099921246</v>
      </c>
      <c r="BY706" s="17">
        <v>0.37684626274257599</v>
      </c>
      <c r="BZ706" s="17">
        <v>0.41339731285859899</v>
      </c>
      <c r="CA706" s="17">
        <v>0.43010948230142898</v>
      </c>
    </row>
    <row r="707" spans="2:79" x14ac:dyDescent="0.3">
      <c r="B707" t="s">
        <v>367</v>
      </c>
      <c r="C707" s="17">
        <v>0.19393094334070099</v>
      </c>
      <c r="D707" s="17">
        <v>0.2195812093225</v>
      </c>
      <c r="E707" s="17">
        <v>0.16986668748897099</v>
      </c>
      <c r="F707" s="17"/>
      <c r="G707" s="17">
        <v>0.23500282099122999</v>
      </c>
      <c r="H707" s="17">
        <v>0.166991586476092</v>
      </c>
      <c r="I707" s="17">
        <v>0.209761543618701</v>
      </c>
      <c r="J707" s="17">
        <v>0.20105977751162901</v>
      </c>
      <c r="K707" s="17">
        <v>0.20172379850911601</v>
      </c>
      <c r="L707" s="17">
        <v>0.16466925911845101</v>
      </c>
      <c r="M707" s="17"/>
      <c r="N707" s="17">
        <v>0.17311449910121601</v>
      </c>
      <c r="O707" s="17">
        <v>0.196228834346762</v>
      </c>
      <c r="P707" s="17">
        <v>0.20871569974627499</v>
      </c>
      <c r="Q707" s="17">
        <v>0.20476831066164899</v>
      </c>
      <c r="R707" s="17"/>
      <c r="S707" s="17">
        <v>0.200808050075237</v>
      </c>
      <c r="T707" s="17">
        <v>0.18090778445819999</v>
      </c>
      <c r="U707" s="17">
        <v>0.184653122445366</v>
      </c>
      <c r="V707" s="17">
        <v>0.20596519508765301</v>
      </c>
      <c r="W707" s="17">
        <v>0.21743499058555801</v>
      </c>
      <c r="X707" s="17">
        <v>0.171510385943239</v>
      </c>
      <c r="Y707" s="17">
        <v>0.16217418366383801</v>
      </c>
      <c r="Z707" s="17">
        <v>0.213603171776474</v>
      </c>
      <c r="AA707" s="17">
        <v>0.175355329528117</v>
      </c>
      <c r="AB707" s="17">
        <v>0.24514877966652601</v>
      </c>
      <c r="AC707" s="17">
        <v>0.22901859721390799</v>
      </c>
      <c r="AD707" s="17">
        <v>0.13319451032927301</v>
      </c>
      <c r="AE707" s="17"/>
      <c r="AF707" s="17">
        <v>0.17372709707219999</v>
      </c>
      <c r="AG707" s="17">
        <v>0.19520653315516401</v>
      </c>
      <c r="AH707" s="17">
        <v>0.205176196040363</v>
      </c>
      <c r="AI707" s="17">
        <v>0.211429195871503</v>
      </c>
      <c r="AJ707" s="17">
        <v>0.203339636629571</v>
      </c>
      <c r="AK707" s="17">
        <v>0.17419467925471099</v>
      </c>
      <c r="AL707" s="17"/>
      <c r="AM707" s="17">
        <v>0.20794420694108001</v>
      </c>
      <c r="AN707" s="17">
        <v>0.20249911212431901</v>
      </c>
      <c r="AO707" s="17">
        <v>0.16288039514537</v>
      </c>
      <c r="AP707" s="17">
        <v>0.19117840605673</v>
      </c>
      <c r="AQ707" s="17">
        <v>0.17307872732625601</v>
      </c>
      <c r="AR707" s="17"/>
      <c r="AS707" s="17">
        <v>0.19793849190246801</v>
      </c>
      <c r="AT707" s="17">
        <v>0.17725065114747601</v>
      </c>
      <c r="AU707" s="17"/>
      <c r="AV707" s="17">
        <v>0.188408117330292</v>
      </c>
      <c r="AW707" s="17">
        <v>0.193080530209017</v>
      </c>
      <c r="AX707" s="17"/>
      <c r="AY707" s="17">
        <v>0.19660290510648701</v>
      </c>
      <c r="AZ707" s="17">
        <v>0.19190444566607301</v>
      </c>
      <c r="BA707" s="17">
        <v>0.19219025325692099</v>
      </c>
      <c r="BB707" s="17"/>
      <c r="BC707" s="17">
        <v>0.19160885708410799</v>
      </c>
      <c r="BD707" s="17">
        <v>0.197964683514496</v>
      </c>
      <c r="BE707" s="17">
        <v>0.19276390241070299</v>
      </c>
      <c r="BF707" s="17"/>
      <c r="BG707" s="17">
        <v>0.17318276336580599</v>
      </c>
      <c r="BH707" s="17">
        <v>0.19927761305379199</v>
      </c>
      <c r="BI707" s="17"/>
      <c r="BJ707" s="17">
        <v>0.195957270162467</v>
      </c>
      <c r="BK707" s="17">
        <v>0.191161215515329</v>
      </c>
      <c r="BL707" s="17"/>
      <c r="BM707" s="17">
        <v>0.20947212869200299</v>
      </c>
      <c r="BN707" s="17">
        <v>0.17247043324668099</v>
      </c>
      <c r="BO707" s="17">
        <v>0.24610956929841299</v>
      </c>
      <c r="BP707" s="17">
        <v>0.19066643859097801</v>
      </c>
      <c r="BQ707" s="17">
        <v>0.26645647386285698</v>
      </c>
      <c r="BR707" s="17">
        <v>0.164401636001652</v>
      </c>
      <c r="BS707" s="17">
        <v>0.14144384164327001</v>
      </c>
      <c r="BT707" s="17"/>
      <c r="BU707" s="17">
        <v>0.176233287905709</v>
      </c>
      <c r="BV707" s="17">
        <v>0.19497396165060399</v>
      </c>
      <c r="BW707" s="17"/>
      <c r="BX707" s="17">
        <v>0.16319764480305499</v>
      </c>
      <c r="BY707" s="17">
        <v>0.191146429181899</v>
      </c>
      <c r="BZ707" s="17">
        <v>0.180388846909634</v>
      </c>
      <c r="CA707" s="17">
        <v>0.18234856847076999</v>
      </c>
    </row>
    <row r="708" spans="2:79" x14ac:dyDescent="0.3">
      <c r="B708" t="s">
        <v>368</v>
      </c>
      <c r="C708" s="17">
        <v>3.4332653203541799E-2</v>
      </c>
      <c r="D708" s="17">
        <v>4.3172467352013598E-2</v>
      </c>
      <c r="E708" s="17">
        <v>2.5879366693601202E-2</v>
      </c>
      <c r="F708" s="17"/>
      <c r="G708" s="17">
        <v>6.0749987856296803E-2</v>
      </c>
      <c r="H708" s="17">
        <v>5.80923648324288E-2</v>
      </c>
      <c r="I708" s="17">
        <v>4.3669345872110299E-2</v>
      </c>
      <c r="J708" s="17">
        <v>9.2223767521492899E-3</v>
      </c>
      <c r="K708" s="17">
        <v>2.9189923967291E-2</v>
      </c>
      <c r="L708" s="17">
        <v>1.37145589275516E-2</v>
      </c>
      <c r="M708" s="17"/>
      <c r="N708" s="17">
        <v>5.0647430924103599E-2</v>
      </c>
      <c r="O708" s="17">
        <v>3.3648398957695301E-2</v>
      </c>
      <c r="P708" s="17">
        <v>1.23622163506018E-2</v>
      </c>
      <c r="Q708" s="17">
        <v>3.2551694025282199E-2</v>
      </c>
      <c r="R708" s="17"/>
      <c r="S708" s="17">
        <v>4.8819306230699702E-2</v>
      </c>
      <c r="T708" s="17">
        <v>3.8588354837132598E-2</v>
      </c>
      <c r="U708" s="17">
        <v>2.45903226943203E-2</v>
      </c>
      <c r="V708" s="17">
        <v>3.2259513584629099E-2</v>
      </c>
      <c r="W708" s="17">
        <v>2.0440209728560799E-2</v>
      </c>
      <c r="X708" s="17">
        <v>4.9446328144759397E-2</v>
      </c>
      <c r="Y708" s="17">
        <v>2.9581676320259299E-2</v>
      </c>
      <c r="Z708" s="17">
        <v>3.1260765914500201E-2</v>
      </c>
      <c r="AA708" s="17">
        <v>1.6634357346268301E-2</v>
      </c>
      <c r="AB708" s="17">
        <v>2.4163029335562899E-2</v>
      </c>
      <c r="AC708" s="17">
        <v>3.1005556845225001E-2</v>
      </c>
      <c r="AD708" s="17">
        <v>8.5746427572980594E-2</v>
      </c>
      <c r="AE708" s="17"/>
      <c r="AF708" s="17">
        <v>4.91218913992785E-2</v>
      </c>
      <c r="AG708" s="17">
        <v>4.4314390779049598E-2</v>
      </c>
      <c r="AH708" s="17">
        <v>1.8550141550455201E-2</v>
      </c>
      <c r="AI708" s="17">
        <v>2.43745673280974E-2</v>
      </c>
      <c r="AJ708" s="17">
        <v>2.0376139973227101E-2</v>
      </c>
      <c r="AK708" s="17">
        <v>1.8169685609676901E-2</v>
      </c>
      <c r="AL708" s="17"/>
      <c r="AM708" s="17">
        <v>1.60141629298413E-2</v>
      </c>
      <c r="AN708" s="17">
        <v>3.4182827161161299E-2</v>
      </c>
      <c r="AO708" s="17">
        <v>3.6674004512022601E-2</v>
      </c>
      <c r="AP708" s="17">
        <v>5.5422125744876198E-2</v>
      </c>
      <c r="AQ708" s="17">
        <v>8.3238751245268597E-2</v>
      </c>
      <c r="AR708" s="17"/>
      <c r="AS708" s="17">
        <v>3.6642893806813299E-2</v>
      </c>
      <c r="AT708" s="17">
        <v>8.0879424523984996E-3</v>
      </c>
      <c r="AU708" s="17"/>
      <c r="AV708" s="17">
        <v>3.3968424051014398E-2</v>
      </c>
      <c r="AW708" s="17">
        <v>3.1123917162513101E-2</v>
      </c>
      <c r="AX708" s="17"/>
      <c r="AY708" s="17">
        <v>3.1804888079452802E-2</v>
      </c>
      <c r="AZ708" s="17">
        <v>4.0347895673160897E-2</v>
      </c>
      <c r="BA708" s="17">
        <v>5.11470989184209E-3</v>
      </c>
      <c r="BB708" s="17"/>
      <c r="BC708" s="17">
        <v>3.7253233696750598E-2</v>
      </c>
      <c r="BD708" s="17">
        <v>4.16660771356527E-2</v>
      </c>
      <c r="BE708" s="17">
        <v>2.01135617597255E-2</v>
      </c>
      <c r="BF708" s="17"/>
      <c r="BG708" s="17">
        <v>3.5803351205928202E-2</v>
      </c>
      <c r="BH708" s="17">
        <v>3.4808048110465201E-2</v>
      </c>
      <c r="BI708" s="17"/>
      <c r="BJ708" s="17">
        <v>4.61642978321763E-2</v>
      </c>
      <c r="BK708" s="17">
        <v>2.7974178542177101E-2</v>
      </c>
      <c r="BL708" s="17"/>
      <c r="BM708" s="17">
        <v>5.4445571983867902E-2</v>
      </c>
      <c r="BN708" s="17">
        <v>2.6327529799721201E-2</v>
      </c>
      <c r="BO708" s="17">
        <v>2.71602432411664E-2</v>
      </c>
      <c r="BP708" s="17">
        <v>1.0040724942124501E-2</v>
      </c>
      <c r="BQ708" s="17">
        <v>3.1544419519942302E-2</v>
      </c>
      <c r="BR708" s="17">
        <v>9.3537273515566493E-3</v>
      </c>
      <c r="BS708" s="17">
        <v>2.1868302171865001E-2</v>
      </c>
      <c r="BT708" s="17"/>
      <c r="BU708" s="17">
        <v>1.9894559676393701E-2</v>
      </c>
      <c r="BV708" s="17">
        <v>3.7991711839557102E-2</v>
      </c>
      <c r="BW708" s="17"/>
      <c r="BX708" s="17">
        <v>1.18468920421599E-2</v>
      </c>
      <c r="BY708" s="17">
        <v>4.7780624086231002E-2</v>
      </c>
      <c r="BZ708" s="17">
        <v>5.4995274972309598E-2</v>
      </c>
      <c r="CA708" s="17">
        <v>5.1989361863109401E-2</v>
      </c>
    </row>
    <row r="709" spans="2:79" x14ac:dyDescent="0.3">
      <c r="B709" t="s">
        <v>369</v>
      </c>
      <c r="C709" s="17">
        <v>9.6508215042795092E-3</v>
      </c>
      <c r="D709" s="17">
        <v>8.3788654794432205E-3</v>
      </c>
      <c r="E709" s="17">
        <v>1.0939014725986801E-2</v>
      </c>
      <c r="F709" s="17"/>
      <c r="G709" s="17">
        <v>1.2753134922817299E-2</v>
      </c>
      <c r="H709" s="17">
        <v>2.0578666617539699E-2</v>
      </c>
      <c r="I709" s="17">
        <v>1.13049744622128E-2</v>
      </c>
      <c r="J709" s="17">
        <v>8.1680922430847902E-3</v>
      </c>
      <c r="K709" s="17">
        <v>7.54982448942936E-3</v>
      </c>
      <c r="L709" s="17">
        <v>0</v>
      </c>
      <c r="M709" s="17"/>
      <c r="N709" s="17">
        <v>1.0744649201985999E-2</v>
      </c>
      <c r="O709" s="17">
        <v>9.7735258390174405E-3</v>
      </c>
      <c r="P709" s="17">
        <v>1.2083973731747501E-2</v>
      </c>
      <c r="Q709" s="17">
        <v>6.4718655812508801E-3</v>
      </c>
      <c r="R709" s="17"/>
      <c r="S709" s="17">
        <v>2.8894322421296598E-2</v>
      </c>
      <c r="T709" s="17">
        <v>0</v>
      </c>
      <c r="U709" s="17">
        <v>0</v>
      </c>
      <c r="V709" s="17">
        <v>1.1353674105509901E-2</v>
      </c>
      <c r="W709" s="17">
        <v>7.4144707652711401E-3</v>
      </c>
      <c r="X709" s="17">
        <v>0</v>
      </c>
      <c r="Y709" s="17">
        <v>1.0954513943668E-2</v>
      </c>
      <c r="Z709" s="17">
        <v>1.01977608391859E-2</v>
      </c>
      <c r="AA709" s="17">
        <v>4.7819074725460797E-3</v>
      </c>
      <c r="AB709" s="17">
        <v>5.7847195780658597E-3</v>
      </c>
      <c r="AC709" s="17">
        <v>1.02657811552691E-2</v>
      </c>
      <c r="AD709" s="17">
        <v>4.0972049426056999E-2</v>
      </c>
      <c r="AE709" s="17"/>
      <c r="AF709" s="17">
        <v>1.49772497770508E-2</v>
      </c>
      <c r="AG709" s="17">
        <v>7.1731744404177197E-3</v>
      </c>
      <c r="AH709" s="17">
        <v>3.8442355162430098E-3</v>
      </c>
      <c r="AI709" s="17">
        <v>8.1033233732416693E-3</v>
      </c>
      <c r="AJ709" s="17">
        <v>9.6682396413900994E-3</v>
      </c>
      <c r="AK709" s="17">
        <v>1.8213631916417901E-2</v>
      </c>
      <c r="AL709" s="17"/>
      <c r="AM709" s="17">
        <v>8.9017138289247504E-3</v>
      </c>
      <c r="AN709" s="17">
        <v>1.6788392772762999E-2</v>
      </c>
      <c r="AO709" s="17">
        <v>5.9357997245383098E-3</v>
      </c>
      <c r="AP709" s="17">
        <v>7.8905666706822197E-3</v>
      </c>
      <c r="AQ709" s="17">
        <v>0</v>
      </c>
      <c r="AR709" s="17"/>
      <c r="AS709" s="17">
        <v>6.65276133952064E-3</v>
      </c>
      <c r="AT709" s="17">
        <v>1.91166530850535E-2</v>
      </c>
      <c r="AU709" s="17"/>
      <c r="AV709" s="17">
        <v>1.1081186882542501E-2</v>
      </c>
      <c r="AW709" s="17">
        <v>1.0983576828525601E-2</v>
      </c>
      <c r="AX709" s="17"/>
      <c r="AY709" s="17">
        <v>1.25554812210187E-2</v>
      </c>
      <c r="AZ709" s="17">
        <v>8.4294462914245201E-3</v>
      </c>
      <c r="BA709" s="17">
        <v>1.0288162741708099E-2</v>
      </c>
      <c r="BB709" s="17"/>
      <c r="BC709" s="17">
        <v>8.4357066745508903E-3</v>
      </c>
      <c r="BD709" s="17">
        <v>1.1952242317979899E-2</v>
      </c>
      <c r="BE709" s="17">
        <v>8.4557792993756598E-3</v>
      </c>
      <c r="BF709" s="17"/>
      <c r="BG709" s="17">
        <v>4.8238957333146797E-3</v>
      </c>
      <c r="BH709" s="17">
        <v>1.196187155809E-2</v>
      </c>
      <c r="BI709" s="17"/>
      <c r="BJ709" s="17">
        <v>8.3290413721578502E-3</v>
      </c>
      <c r="BK709" s="17">
        <v>9.6523857639888699E-3</v>
      </c>
      <c r="BL709" s="17"/>
      <c r="BM709" s="17">
        <v>7.54544889100412E-3</v>
      </c>
      <c r="BN709" s="17">
        <v>2.3401970997518E-2</v>
      </c>
      <c r="BO709" s="17">
        <v>1.8654766806893801E-2</v>
      </c>
      <c r="BP709" s="17">
        <v>1.0925578299063401E-2</v>
      </c>
      <c r="BQ709" s="17">
        <v>1.83652212122003E-2</v>
      </c>
      <c r="BR709" s="17">
        <v>0</v>
      </c>
      <c r="BS709" s="17">
        <v>8.9363762470254793E-3</v>
      </c>
      <c r="BT709" s="17"/>
      <c r="BU709" s="17">
        <v>1.1313841508733999E-2</v>
      </c>
      <c r="BV709" s="17">
        <v>1.6586232889961298E-2</v>
      </c>
      <c r="BW709" s="17"/>
      <c r="BX709" s="17">
        <v>1.7819950036152402E-2</v>
      </c>
      <c r="BY709" s="17">
        <v>7.3044789048984102E-3</v>
      </c>
      <c r="BZ709" s="17">
        <v>1.13995298402359E-2</v>
      </c>
      <c r="CA709" s="17">
        <v>4.8863561823495397E-3</v>
      </c>
    </row>
    <row r="710" spans="2:79" x14ac:dyDescent="0.3">
      <c r="B710" t="s">
        <v>101</v>
      </c>
      <c r="C710" s="17">
        <v>7.6111991704392604E-2</v>
      </c>
      <c r="D710" s="17">
        <v>7.83934598137348E-2</v>
      </c>
      <c r="E710" s="17">
        <v>7.4261467006764198E-2</v>
      </c>
      <c r="F710" s="17"/>
      <c r="G710" s="17">
        <v>7.3605736546141595E-2</v>
      </c>
      <c r="H710" s="17">
        <v>4.7177973021391401E-2</v>
      </c>
      <c r="I710" s="17">
        <v>6.7552864411944899E-2</v>
      </c>
      <c r="J710" s="17">
        <v>5.9562775617644302E-2</v>
      </c>
      <c r="K710" s="17">
        <v>0.10030740251713401</v>
      </c>
      <c r="L710" s="17">
        <v>0.10531781325740699</v>
      </c>
      <c r="M710" s="17"/>
      <c r="N710" s="17">
        <v>5.6008531730779298E-2</v>
      </c>
      <c r="O710" s="17">
        <v>7.8514613230827299E-2</v>
      </c>
      <c r="P710" s="17">
        <v>6.78020595589479E-2</v>
      </c>
      <c r="Q710" s="17">
        <v>0.10122884997072799</v>
      </c>
      <c r="R710" s="17"/>
      <c r="S710" s="17">
        <v>9.6620757468240601E-2</v>
      </c>
      <c r="T710" s="17">
        <v>7.7954772736311004E-2</v>
      </c>
      <c r="U710" s="17">
        <v>7.0456539530618298E-2</v>
      </c>
      <c r="V710" s="17">
        <v>7.8882982655093498E-2</v>
      </c>
      <c r="W710" s="17">
        <v>6.6441285472877906E-2</v>
      </c>
      <c r="X710" s="17">
        <v>9.3054039590076298E-2</v>
      </c>
      <c r="Y710" s="17">
        <v>9.3575459435925601E-2</v>
      </c>
      <c r="Z710" s="17">
        <v>4.7040207701036299E-2</v>
      </c>
      <c r="AA710" s="17">
        <v>5.8302266688561602E-2</v>
      </c>
      <c r="AB710" s="17">
        <v>6.13587005658148E-2</v>
      </c>
      <c r="AC710" s="17">
        <v>8.3476287383920197E-2</v>
      </c>
      <c r="AD710" s="17">
        <v>4.0099530501956297E-2</v>
      </c>
      <c r="AE710" s="17"/>
      <c r="AF710" s="17">
        <v>6.8904040194218502E-2</v>
      </c>
      <c r="AG710" s="17">
        <v>7.8808652343674596E-2</v>
      </c>
      <c r="AH710" s="17">
        <v>8.4108895233031E-2</v>
      </c>
      <c r="AI710" s="17">
        <v>6.9621145497664405E-2</v>
      </c>
      <c r="AJ710" s="17">
        <v>9.8000772242420403E-2</v>
      </c>
      <c r="AK710" s="17">
        <v>5.3512513781465598E-2</v>
      </c>
      <c r="AL710" s="17"/>
      <c r="AM710" s="17">
        <v>7.9790771573065106E-2</v>
      </c>
      <c r="AN710" s="17">
        <v>8.9824429905368E-2</v>
      </c>
      <c r="AO710" s="17">
        <v>7.4730578976105494E-2</v>
      </c>
      <c r="AP710" s="17">
        <v>5.06172881343449E-2</v>
      </c>
      <c r="AQ710" s="17">
        <v>2.1044626836344001E-2</v>
      </c>
      <c r="AR710" s="17"/>
      <c r="AS710" s="17">
        <v>6.8535352893317497E-2</v>
      </c>
      <c r="AT710" s="17">
        <v>4.13864481077304E-2</v>
      </c>
      <c r="AU710" s="17"/>
      <c r="AV710" s="17">
        <v>7.9816618315884297E-2</v>
      </c>
      <c r="AW710" s="17">
        <v>6.4118942622384698E-2</v>
      </c>
      <c r="AX710" s="17"/>
      <c r="AY710" s="17">
        <v>7.9956903223024595E-2</v>
      </c>
      <c r="AZ710" s="17">
        <v>7.4137863485696703E-2</v>
      </c>
      <c r="BA710" s="17">
        <v>8.0408831662969096E-2</v>
      </c>
      <c r="BB710" s="17"/>
      <c r="BC710" s="17">
        <v>8.4635809768639395E-2</v>
      </c>
      <c r="BD710" s="17">
        <v>8.4993358019719106E-2</v>
      </c>
      <c r="BE710" s="17">
        <v>4.2399587024027997E-2</v>
      </c>
      <c r="BF710" s="17"/>
      <c r="BG710" s="17">
        <v>7.4550977603466004E-2</v>
      </c>
      <c r="BH710" s="17">
        <v>6.9582194967437894E-2</v>
      </c>
      <c r="BI710" s="17"/>
      <c r="BJ710" s="17">
        <v>5.4829374560388798E-2</v>
      </c>
      <c r="BK710" s="17">
        <v>7.8006719357899101E-2</v>
      </c>
      <c r="BL710" s="17"/>
      <c r="BM710" s="17">
        <v>5.3661199982915998E-2</v>
      </c>
      <c r="BN710" s="17">
        <v>5.1039351989719199E-2</v>
      </c>
      <c r="BO710" s="17">
        <v>7.3065722659894597E-2</v>
      </c>
      <c r="BP710" s="17">
        <v>0.103406715132199</v>
      </c>
      <c r="BQ710" s="17">
        <v>0.112803354644048</v>
      </c>
      <c r="BR710" s="17">
        <v>0.116994760245462</v>
      </c>
      <c r="BS710" s="17">
        <v>0.112114676335463</v>
      </c>
      <c r="BT710" s="17"/>
      <c r="BU710" s="17">
        <v>4.0063082026830003E-2</v>
      </c>
      <c r="BV710" s="17">
        <v>4.5274507890264902E-2</v>
      </c>
      <c r="BW710" s="17"/>
      <c r="BX710" s="17">
        <v>7.3545128853020697E-2</v>
      </c>
      <c r="BY710" s="17">
        <v>5.6055254926205098E-2</v>
      </c>
      <c r="BZ710" s="17">
        <v>5.8650564725813099E-2</v>
      </c>
      <c r="CA710" s="17">
        <v>5.3405825249684798E-2</v>
      </c>
    </row>
    <row r="711" spans="2:79" x14ac:dyDescent="0.3">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c r="BY711" s="17"/>
      <c r="BZ711" s="17"/>
      <c r="CA711" s="17"/>
    </row>
    <row r="712" spans="2:79" x14ac:dyDescent="0.3">
      <c r="B712" s="6" t="s">
        <v>373</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c r="BQ712" s="17"/>
      <c r="BR712" s="17"/>
      <c r="BS712" s="17"/>
      <c r="BT712" s="17"/>
      <c r="BU712" s="17"/>
      <c r="BV712" s="17"/>
      <c r="BW712" s="17"/>
      <c r="BX712" s="17"/>
      <c r="BY712" s="17"/>
      <c r="BZ712" s="17"/>
      <c r="CA712" s="17"/>
    </row>
    <row r="713" spans="2:79" x14ac:dyDescent="0.3">
      <c r="B713" s="24" t="s">
        <v>98</v>
      </c>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c r="BY713" s="17"/>
      <c r="BZ713" s="17"/>
      <c r="CA713" s="17"/>
    </row>
    <row r="714" spans="2:79" x14ac:dyDescent="0.3">
      <c r="B714" t="s">
        <v>365</v>
      </c>
      <c r="C714" s="17">
        <v>0.26334974012519702</v>
      </c>
      <c r="D714" s="17">
        <v>0.23710310746121699</v>
      </c>
      <c r="E714" s="17">
        <v>0.28813969837715397</v>
      </c>
      <c r="F714" s="17"/>
      <c r="G714" s="17">
        <v>0.27702593214791299</v>
      </c>
      <c r="H714" s="17">
        <v>0.252363144316119</v>
      </c>
      <c r="I714" s="17">
        <v>0.28383628769667701</v>
      </c>
      <c r="J714" s="17">
        <v>0.28477659483578099</v>
      </c>
      <c r="K714" s="17">
        <v>0.23516098763044799</v>
      </c>
      <c r="L714" s="17">
        <v>0.24814951618134301</v>
      </c>
      <c r="M714" s="17"/>
      <c r="N714" s="17">
        <v>0.26701419685899302</v>
      </c>
      <c r="O714" s="17">
        <v>0.25507719435393</v>
      </c>
      <c r="P714" s="17">
        <v>0.26986543263221502</v>
      </c>
      <c r="Q714" s="17">
        <v>0.26087014261076502</v>
      </c>
      <c r="R714" s="17"/>
      <c r="S714" s="17">
        <v>0.25368468137171002</v>
      </c>
      <c r="T714" s="17">
        <v>0.25922330700777901</v>
      </c>
      <c r="U714" s="17">
        <v>0.25383893872054802</v>
      </c>
      <c r="V714" s="17">
        <v>0.26413844553247701</v>
      </c>
      <c r="W714" s="17">
        <v>0.25262872106969098</v>
      </c>
      <c r="X714" s="17">
        <v>0.228367992530569</v>
      </c>
      <c r="Y714" s="17">
        <v>0.27728246257337302</v>
      </c>
      <c r="Z714" s="17">
        <v>0.34179633218956601</v>
      </c>
      <c r="AA714" s="17">
        <v>0.28701385227596099</v>
      </c>
      <c r="AB714" s="17">
        <v>0.238107617673221</v>
      </c>
      <c r="AC714" s="17">
        <v>0.306570042860078</v>
      </c>
      <c r="AD714" s="17">
        <v>0.25467160170346098</v>
      </c>
      <c r="AE714" s="17"/>
      <c r="AF714" s="17">
        <v>0.28070469971587497</v>
      </c>
      <c r="AG714" s="17">
        <v>0.24778281318009501</v>
      </c>
      <c r="AH714" s="17">
        <v>0.26065082476993501</v>
      </c>
      <c r="AI714" s="17">
        <v>0.23840926810061899</v>
      </c>
      <c r="AJ714" s="17">
        <v>0.27163934009385698</v>
      </c>
      <c r="AK714" s="17">
        <v>0.34161394840842002</v>
      </c>
      <c r="AL714" s="17"/>
      <c r="AM714" s="17">
        <v>0.24951834983455101</v>
      </c>
      <c r="AN714" s="17">
        <v>0.260528231605895</v>
      </c>
      <c r="AO714" s="17">
        <v>0.27523178783779301</v>
      </c>
      <c r="AP714" s="17">
        <v>0.31215626998252399</v>
      </c>
      <c r="AQ714" s="17">
        <v>0.37169270472820898</v>
      </c>
      <c r="AR714" s="17"/>
      <c r="AS714" s="17">
        <v>0.26723658404592698</v>
      </c>
      <c r="AT714" s="17">
        <v>0.32437594783437901</v>
      </c>
      <c r="AU714" s="17"/>
      <c r="AV714" s="17">
        <v>0.26683224639222197</v>
      </c>
      <c r="AW714" s="17">
        <v>0.279531134936922</v>
      </c>
      <c r="AX714" s="17"/>
      <c r="AY714" s="17">
        <v>0.271492138632487</v>
      </c>
      <c r="AZ714" s="17">
        <v>0.26282782315278902</v>
      </c>
      <c r="BA714" s="17">
        <v>0.24694091676176</v>
      </c>
      <c r="BB714" s="17"/>
      <c r="BC714" s="17">
        <v>0.26287652634305397</v>
      </c>
      <c r="BD714" s="17">
        <v>0.24990157751879699</v>
      </c>
      <c r="BE714" s="17">
        <v>0.28174943645850897</v>
      </c>
      <c r="BF714" s="17"/>
      <c r="BG714" s="17">
        <v>0.28534588181899501</v>
      </c>
      <c r="BH714" s="17">
        <v>0.25697999606150601</v>
      </c>
      <c r="BI714" s="17"/>
      <c r="BJ714" s="17">
        <v>0.29426008239067802</v>
      </c>
      <c r="BK714" s="17">
        <v>0.258283720619225</v>
      </c>
      <c r="BL714" s="17"/>
      <c r="BM714" s="17">
        <v>0.27146773961284998</v>
      </c>
      <c r="BN714" s="17">
        <v>0.27561576519109099</v>
      </c>
      <c r="BO714" s="17">
        <v>0.216668301214159</v>
      </c>
      <c r="BP714" s="17">
        <v>0.30764585225865099</v>
      </c>
      <c r="BQ714" s="17">
        <v>0.23060078563308201</v>
      </c>
      <c r="BR714" s="17">
        <v>0.24347197318015801</v>
      </c>
      <c r="BS714" s="17">
        <v>0.27125996417313197</v>
      </c>
      <c r="BT714" s="17"/>
      <c r="BU714" s="17">
        <v>0.256531890836391</v>
      </c>
      <c r="BV714" s="17">
        <v>0.30841183742932199</v>
      </c>
      <c r="BW714" s="17"/>
      <c r="BX714" s="17">
        <v>0.33945592290221999</v>
      </c>
      <c r="BY714" s="17">
        <v>0.29916269492934799</v>
      </c>
      <c r="BZ714" s="17">
        <v>0.247484793846868</v>
      </c>
      <c r="CA714" s="17">
        <v>0.24606670475876599</v>
      </c>
    </row>
    <row r="715" spans="2:79" x14ac:dyDescent="0.3">
      <c r="B715" t="s">
        <v>366</v>
      </c>
      <c r="C715" s="17">
        <v>0.39472039180762603</v>
      </c>
      <c r="D715" s="17">
        <v>0.39952708355021499</v>
      </c>
      <c r="E715" s="17">
        <v>0.39011014829350299</v>
      </c>
      <c r="F715" s="17"/>
      <c r="G715" s="17">
        <v>0.36106186847153798</v>
      </c>
      <c r="H715" s="17">
        <v>0.40177347819794401</v>
      </c>
      <c r="I715" s="17">
        <v>0.35718424058663001</v>
      </c>
      <c r="J715" s="17">
        <v>0.38540254678937902</v>
      </c>
      <c r="K715" s="17">
        <v>0.40715863129003099</v>
      </c>
      <c r="L715" s="17">
        <v>0.44098152245748701</v>
      </c>
      <c r="M715" s="17"/>
      <c r="N715" s="17">
        <v>0.43600038231476301</v>
      </c>
      <c r="O715" s="17">
        <v>0.41350495986124203</v>
      </c>
      <c r="P715" s="17">
        <v>0.37595396904082601</v>
      </c>
      <c r="Q715" s="17">
        <v>0.34414089682221</v>
      </c>
      <c r="R715" s="17"/>
      <c r="S715" s="17">
        <v>0.36775998039291902</v>
      </c>
      <c r="T715" s="17">
        <v>0.40392208899663601</v>
      </c>
      <c r="U715" s="17">
        <v>0.461509796351732</v>
      </c>
      <c r="V715" s="17">
        <v>0.38155095294602598</v>
      </c>
      <c r="W715" s="17">
        <v>0.39573909073942798</v>
      </c>
      <c r="X715" s="17">
        <v>0.41466292315035103</v>
      </c>
      <c r="Y715" s="17">
        <v>0.36410845032646999</v>
      </c>
      <c r="Z715" s="17">
        <v>0.328598398748218</v>
      </c>
      <c r="AA715" s="17">
        <v>0.37198336185455999</v>
      </c>
      <c r="AB715" s="17">
        <v>0.37321151468449398</v>
      </c>
      <c r="AC715" s="17">
        <v>0.448769394147223</v>
      </c>
      <c r="AD715" s="17">
        <v>0.50688021277671502</v>
      </c>
      <c r="AE715" s="17"/>
      <c r="AF715" s="17">
        <v>0.36619062339429398</v>
      </c>
      <c r="AG715" s="17">
        <v>0.42335306492484698</v>
      </c>
      <c r="AH715" s="17">
        <v>0.37679363076301797</v>
      </c>
      <c r="AI715" s="17">
        <v>0.419166018508698</v>
      </c>
      <c r="AJ715" s="17">
        <v>0.36924570362810399</v>
      </c>
      <c r="AK715" s="17">
        <v>0.38617249740045401</v>
      </c>
      <c r="AL715" s="17"/>
      <c r="AM715" s="17">
        <v>0.37347293700794998</v>
      </c>
      <c r="AN715" s="17">
        <v>0.39872073224850402</v>
      </c>
      <c r="AO715" s="17">
        <v>0.40715037619752797</v>
      </c>
      <c r="AP715" s="17">
        <v>0.38546341247463101</v>
      </c>
      <c r="AQ715" s="17">
        <v>0.28625137393572098</v>
      </c>
      <c r="AR715" s="17"/>
      <c r="AS715" s="17">
        <v>0.40715801857704698</v>
      </c>
      <c r="AT715" s="17">
        <v>0.33737808185661</v>
      </c>
      <c r="AU715" s="17"/>
      <c r="AV715" s="17">
        <v>0.39312762243917798</v>
      </c>
      <c r="AW715" s="17">
        <v>0.40311169913100903</v>
      </c>
      <c r="AX715" s="17"/>
      <c r="AY715" s="17">
        <v>0.36753869029521502</v>
      </c>
      <c r="AZ715" s="17">
        <v>0.40320056487179301</v>
      </c>
      <c r="BA715" s="17">
        <v>0.437737312467261</v>
      </c>
      <c r="BB715" s="17"/>
      <c r="BC715" s="17">
        <v>0.39203869216516901</v>
      </c>
      <c r="BD715" s="17">
        <v>0.38994411302558102</v>
      </c>
      <c r="BE715" s="17">
        <v>0.40592792458076499</v>
      </c>
      <c r="BF715" s="17"/>
      <c r="BG715" s="17">
        <v>0.38540800217483601</v>
      </c>
      <c r="BH715" s="17">
        <v>0.40471598797035702</v>
      </c>
      <c r="BI715" s="17"/>
      <c r="BJ715" s="17">
        <v>0.38111411143834001</v>
      </c>
      <c r="BK715" s="17">
        <v>0.401801714181244</v>
      </c>
      <c r="BL715" s="17"/>
      <c r="BM715" s="17">
        <v>0.394335061709432</v>
      </c>
      <c r="BN715" s="17">
        <v>0.40384808901159103</v>
      </c>
      <c r="BO715" s="17">
        <v>0.377471182694951</v>
      </c>
      <c r="BP715" s="17">
        <v>0.31453350569131899</v>
      </c>
      <c r="BQ715" s="17">
        <v>0.40676260275934101</v>
      </c>
      <c r="BR715" s="17">
        <v>0.43283383277656601</v>
      </c>
      <c r="BS715" s="17">
        <v>0.31545005222746397</v>
      </c>
      <c r="BT715" s="17"/>
      <c r="BU715" s="17">
        <v>0.39257850984333797</v>
      </c>
      <c r="BV715" s="17">
        <v>0.37156929175773001</v>
      </c>
      <c r="BW715" s="17"/>
      <c r="BX715" s="17">
        <v>0.35606130584372098</v>
      </c>
      <c r="BY715" s="17">
        <v>0.37768824547289298</v>
      </c>
      <c r="BZ715" s="17">
        <v>0.43317516476441698</v>
      </c>
      <c r="CA715" s="17">
        <v>0.40955503314106501</v>
      </c>
    </row>
    <row r="716" spans="2:79" x14ac:dyDescent="0.3">
      <c r="B716" t="s">
        <v>367</v>
      </c>
      <c r="C716" s="17">
        <v>0.21367054554737899</v>
      </c>
      <c r="D716" s="17">
        <v>0.22649993979928601</v>
      </c>
      <c r="E716" s="17">
        <v>0.20125793862364499</v>
      </c>
      <c r="F716" s="17"/>
      <c r="G716" s="17">
        <v>0.21391115643313499</v>
      </c>
      <c r="H716" s="17">
        <v>0.20163841964309201</v>
      </c>
      <c r="I716" s="17">
        <v>0.23265409580032401</v>
      </c>
      <c r="J716" s="17">
        <v>0.22714101435276801</v>
      </c>
      <c r="K716" s="17">
        <v>0.21268187973251501</v>
      </c>
      <c r="L716" s="17">
        <v>0.197638928915153</v>
      </c>
      <c r="M716" s="17"/>
      <c r="N716" s="17">
        <v>0.20708587425484401</v>
      </c>
      <c r="O716" s="17">
        <v>0.21801851453010501</v>
      </c>
      <c r="P716" s="17">
        <v>0.238696153965549</v>
      </c>
      <c r="Q716" s="17">
        <v>0.19849622159055599</v>
      </c>
      <c r="R716" s="17"/>
      <c r="S716" s="17">
        <v>0.220334954947843</v>
      </c>
      <c r="T716" s="17">
        <v>0.21413775488181899</v>
      </c>
      <c r="U716" s="17">
        <v>0.14807348377065699</v>
      </c>
      <c r="V716" s="17">
        <v>0.246811174086698</v>
      </c>
      <c r="W716" s="17">
        <v>0.20009301582872999</v>
      </c>
      <c r="X716" s="17">
        <v>0.224837640126789</v>
      </c>
      <c r="Y716" s="17">
        <v>0.22029593149496199</v>
      </c>
      <c r="Z716" s="17">
        <v>0.21605667112353899</v>
      </c>
      <c r="AA716" s="17">
        <v>0.22302247811853301</v>
      </c>
      <c r="AB716" s="17">
        <v>0.27455665179435101</v>
      </c>
      <c r="AC716" s="17">
        <v>0.18142812219952101</v>
      </c>
      <c r="AD716" s="17">
        <v>6.9866878540868899E-2</v>
      </c>
      <c r="AE716" s="17"/>
      <c r="AF716" s="17">
        <v>0.224056947851622</v>
      </c>
      <c r="AG716" s="17">
        <v>0.19934003734417199</v>
      </c>
      <c r="AH716" s="17">
        <v>0.232421199859558</v>
      </c>
      <c r="AI716" s="17">
        <v>0.24373822022531899</v>
      </c>
      <c r="AJ716" s="17">
        <v>0.18043259773467399</v>
      </c>
      <c r="AK716" s="17">
        <v>0.15840499848199999</v>
      </c>
      <c r="AL716" s="17"/>
      <c r="AM716" s="17">
        <v>0.23865756070755301</v>
      </c>
      <c r="AN716" s="17">
        <v>0.19276309445172801</v>
      </c>
      <c r="AO716" s="17">
        <v>0.21263633670541299</v>
      </c>
      <c r="AP716" s="17">
        <v>0.210349202924731</v>
      </c>
      <c r="AQ716" s="17">
        <v>0.15016270744220001</v>
      </c>
      <c r="AR716" s="17"/>
      <c r="AS716" s="17">
        <v>0.21978680495344999</v>
      </c>
      <c r="AT716" s="17">
        <v>0.16530946030198301</v>
      </c>
      <c r="AU716" s="17"/>
      <c r="AV716" s="17">
        <v>0.221976333003094</v>
      </c>
      <c r="AW716" s="17">
        <v>0.17925098548029</v>
      </c>
      <c r="AX716" s="17"/>
      <c r="AY716" s="17">
        <v>0.20965905986839201</v>
      </c>
      <c r="AZ716" s="17">
        <v>0.21369095736726401</v>
      </c>
      <c r="BA716" s="17">
        <v>0.21376108740150801</v>
      </c>
      <c r="BB716" s="17"/>
      <c r="BC716" s="17">
        <v>0.21708892153255599</v>
      </c>
      <c r="BD716" s="17">
        <v>0.21406767834072199</v>
      </c>
      <c r="BE716" s="17">
        <v>0.20196494770816301</v>
      </c>
      <c r="BF716" s="17"/>
      <c r="BG716" s="17">
        <v>0.17060881333338099</v>
      </c>
      <c r="BH716" s="17">
        <v>0.227764456861449</v>
      </c>
      <c r="BI716" s="17"/>
      <c r="BJ716" s="17">
        <v>0.21228497729997001</v>
      </c>
      <c r="BK716" s="17">
        <v>0.21017146991494001</v>
      </c>
      <c r="BL716" s="17"/>
      <c r="BM716" s="17">
        <v>0.233159020272905</v>
      </c>
      <c r="BN716" s="17">
        <v>0.199827903249224</v>
      </c>
      <c r="BO716" s="17">
        <v>0.222540838813511</v>
      </c>
      <c r="BP716" s="17">
        <v>0.150849110304207</v>
      </c>
      <c r="BQ716" s="17">
        <v>0.179288527208771</v>
      </c>
      <c r="BR716" s="17">
        <v>0.20789111585341299</v>
      </c>
      <c r="BS716" s="17">
        <v>0.19691257109625501</v>
      </c>
      <c r="BT716" s="17"/>
      <c r="BU716" s="17">
        <v>0.21900302459736101</v>
      </c>
      <c r="BV716" s="17">
        <v>0.21440859457008801</v>
      </c>
      <c r="BW716" s="17"/>
      <c r="BX716" s="17">
        <v>0.17283950306071399</v>
      </c>
      <c r="BY716" s="17">
        <v>0.212239467049047</v>
      </c>
      <c r="BZ716" s="17">
        <v>0.20972363661124099</v>
      </c>
      <c r="CA716" s="17">
        <v>0.235883191646791</v>
      </c>
    </row>
    <row r="717" spans="2:79" x14ac:dyDescent="0.3">
      <c r="B717" t="s">
        <v>368</v>
      </c>
      <c r="C717" s="17">
        <v>3.9232576357176502E-2</v>
      </c>
      <c r="D717" s="17">
        <v>4.1584324223787099E-2</v>
      </c>
      <c r="E717" s="17">
        <v>3.7131884460495299E-2</v>
      </c>
      <c r="F717" s="17"/>
      <c r="G717" s="17">
        <v>5.3093374190287201E-2</v>
      </c>
      <c r="H717" s="17">
        <v>5.8542023619578401E-2</v>
      </c>
      <c r="I717" s="17">
        <v>3.9154495163464698E-2</v>
      </c>
      <c r="J717" s="17">
        <v>2.6157686573094599E-2</v>
      </c>
      <c r="K717" s="17">
        <v>2.5428253003918901E-2</v>
      </c>
      <c r="L717" s="17">
        <v>3.4275085729473298E-2</v>
      </c>
      <c r="M717" s="17"/>
      <c r="N717" s="17">
        <v>3.74183555659185E-2</v>
      </c>
      <c r="O717" s="17">
        <v>2.9609928968676601E-2</v>
      </c>
      <c r="P717" s="17">
        <v>3.9324634524269299E-2</v>
      </c>
      <c r="Q717" s="17">
        <v>5.2220274823641701E-2</v>
      </c>
      <c r="R717" s="17"/>
      <c r="S717" s="17">
        <v>6.1864644156683302E-2</v>
      </c>
      <c r="T717" s="17">
        <v>3.3986007239764797E-2</v>
      </c>
      <c r="U717" s="17">
        <v>4.1505105968153301E-2</v>
      </c>
      <c r="V717" s="17">
        <v>2.1814544019592499E-2</v>
      </c>
      <c r="W717" s="17">
        <v>3.8566659716241201E-2</v>
      </c>
      <c r="X717" s="17">
        <v>2.2734379736192901E-2</v>
      </c>
      <c r="Y717" s="17">
        <v>5.08680723802762E-2</v>
      </c>
      <c r="Z717" s="17">
        <v>2.1727541067634401E-2</v>
      </c>
      <c r="AA717" s="17">
        <v>4.2264175533742399E-2</v>
      </c>
      <c r="AB717" s="17">
        <v>3.7598659414099497E-2</v>
      </c>
      <c r="AC717" s="17">
        <v>1.0555316902357E-2</v>
      </c>
      <c r="AD717" s="17">
        <v>8.7998486926060701E-2</v>
      </c>
      <c r="AE717" s="17"/>
      <c r="AF717" s="17">
        <v>4.8635045053955203E-2</v>
      </c>
      <c r="AG717" s="17">
        <v>3.90201979984676E-2</v>
      </c>
      <c r="AH717" s="17">
        <v>2.9909337611584801E-2</v>
      </c>
      <c r="AI717" s="17">
        <v>2.7619848547145599E-2</v>
      </c>
      <c r="AJ717" s="17">
        <v>5.3090189469373002E-2</v>
      </c>
      <c r="AK717" s="17">
        <v>3.3237020856132303E-2</v>
      </c>
      <c r="AL717" s="17"/>
      <c r="AM717" s="17">
        <v>4.1688076800355703E-2</v>
      </c>
      <c r="AN717" s="17">
        <v>3.5016838711189401E-2</v>
      </c>
      <c r="AO717" s="17">
        <v>3.07276654430691E-2</v>
      </c>
      <c r="AP717" s="17">
        <v>4.1383367867172997E-2</v>
      </c>
      <c r="AQ717" s="17">
        <v>0.104707666986078</v>
      </c>
      <c r="AR717" s="17"/>
      <c r="AS717" s="17">
        <v>3.7181441266857303E-2</v>
      </c>
      <c r="AT717" s="17">
        <v>3.5436563525435803E-2</v>
      </c>
      <c r="AU717" s="17"/>
      <c r="AV717" s="17">
        <v>3.6880816155709199E-2</v>
      </c>
      <c r="AW717" s="17">
        <v>4.1848015536671397E-2</v>
      </c>
      <c r="AX717" s="17"/>
      <c r="AY717" s="17">
        <v>4.7295979007060999E-2</v>
      </c>
      <c r="AZ717" s="17">
        <v>3.8323614627833298E-2</v>
      </c>
      <c r="BA717" s="17">
        <v>1.99821313649821E-2</v>
      </c>
      <c r="BB717" s="17"/>
      <c r="BC717" s="17">
        <v>3.3752899551480801E-2</v>
      </c>
      <c r="BD717" s="17">
        <v>5.2838629753678E-2</v>
      </c>
      <c r="BE717" s="17">
        <v>4.1121112168658797E-2</v>
      </c>
      <c r="BF717" s="17"/>
      <c r="BG717" s="17">
        <v>4.1849004794070999E-2</v>
      </c>
      <c r="BH717" s="17">
        <v>3.80856479692002E-2</v>
      </c>
      <c r="BI717" s="17"/>
      <c r="BJ717" s="17">
        <v>3.49806745923638E-2</v>
      </c>
      <c r="BK717" s="17">
        <v>3.9874224596883903E-2</v>
      </c>
      <c r="BL717" s="17"/>
      <c r="BM717" s="17">
        <v>3.6249926387127797E-2</v>
      </c>
      <c r="BN717" s="17">
        <v>3.9698885447802403E-2</v>
      </c>
      <c r="BO717" s="17">
        <v>8.73039444150812E-2</v>
      </c>
      <c r="BP717" s="17">
        <v>6.2480641369423801E-2</v>
      </c>
      <c r="BQ717" s="17">
        <v>3.7896933872398897E-2</v>
      </c>
      <c r="BR717" s="17">
        <v>2.5296599709185401E-2</v>
      </c>
      <c r="BS717" s="17">
        <v>5.07538369580652E-2</v>
      </c>
      <c r="BT717" s="17"/>
      <c r="BU717" s="17">
        <v>7.5203436510482696E-2</v>
      </c>
      <c r="BV717" s="17">
        <v>2.9250228333617199E-2</v>
      </c>
      <c r="BW717" s="17"/>
      <c r="BX717" s="17">
        <v>3.1924353025561798E-2</v>
      </c>
      <c r="BY717" s="17">
        <v>4.3560927578173397E-2</v>
      </c>
      <c r="BZ717" s="17">
        <v>5.08588770557101E-2</v>
      </c>
      <c r="CA717" s="17">
        <v>4.2669133458268102E-2</v>
      </c>
    </row>
    <row r="718" spans="2:79" x14ac:dyDescent="0.3">
      <c r="B718" t="s">
        <v>369</v>
      </c>
      <c r="C718" s="17">
        <v>1.1422172047232801E-2</v>
      </c>
      <c r="D718" s="17">
        <v>1.0687931735278501E-2</v>
      </c>
      <c r="E718" s="17">
        <v>1.2194600168603501E-2</v>
      </c>
      <c r="F718" s="17"/>
      <c r="G718" s="17">
        <v>3.7004323984191699E-2</v>
      </c>
      <c r="H718" s="17">
        <v>1.8620297080298501E-2</v>
      </c>
      <c r="I718" s="17">
        <v>6.0077693466452598E-3</v>
      </c>
      <c r="J718" s="17">
        <v>6.09270409822232E-3</v>
      </c>
      <c r="K718" s="17">
        <v>4.4227503343322004E-3</v>
      </c>
      <c r="L718" s="17">
        <v>2.0011540410468601E-3</v>
      </c>
      <c r="M718" s="17"/>
      <c r="N718" s="17">
        <v>8.4469029277889195E-3</v>
      </c>
      <c r="O718" s="17">
        <v>1.1114721798979099E-2</v>
      </c>
      <c r="P718" s="17">
        <v>2.1766073554496499E-3</v>
      </c>
      <c r="Q718" s="17">
        <v>2.1718390840964E-2</v>
      </c>
      <c r="R718" s="17"/>
      <c r="S718" s="17">
        <v>1.6816793499669198E-2</v>
      </c>
      <c r="T718" s="17">
        <v>7.2761308638465997E-3</v>
      </c>
      <c r="U718" s="17">
        <v>1.20576833619411E-2</v>
      </c>
      <c r="V718" s="17">
        <v>5.7616313730196496E-3</v>
      </c>
      <c r="W718" s="17">
        <v>7.4144707652711401E-3</v>
      </c>
      <c r="X718" s="17">
        <v>5.2792698941166796E-3</v>
      </c>
      <c r="Y718" s="17">
        <v>5.2428329872353198E-3</v>
      </c>
      <c r="Z718" s="17">
        <v>1.19784105145495E-2</v>
      </c>
      <c r="AA718" s="17">
        <v>2.2603699354759501E-2</v>
      </c>
      <c r="AB718" s="17">
        <v>1.25795196239116E-2</v>
      </c>
      <c r="AC718" s="17">
        <v>1.01219406142433E-2</v>
      </c>
      <c r="AD718" s="17">
        <v>2.0862296219361198E-2</v>
      </c>
      <c r="AE718" s="17"/>
      <c r="AF718" s="17">
        <v>1.8061317814445001E-2</v>
      </c>
      <c r="AG718" s="17">
        <v>1.2478680338048199E-2</v>
      </c>
      <c r="AH718" s="17">
        <v>3.8442355162430098E-3</v>
      </c>
      <c r="AI718" s="17">
        <v>2.6086988283274002E-3</v>
      </c>
      <c r="AJ718" s="17">
        <v>1.9154239864641699E-2</v>
      </c>
      <c r="AK718" s="17">
        <v>9.6027616721371702E-3</v>
      </c>
      <c r="AL718" s="17"/>
      <c r="AM718" s="17">
        <v>6.8243272618856397E-3</v>
      </c>
      <c r="AN718" s="17">
        <v>2.1576334485051401E-2</v>
      </c>
      <c r="AO718" s="17">
        <v>1.18345254819643E-2</v>
      </c>
      <c r="AP718" s="17">
        <v>0</v>
      </c>
      <c r="AQ718" s="17">
        <v>2.8996648589565799E-2</v>
      </c>
      <c r="AR718" s="17"/>
      <c r="AS718" s="17">
        <v>1.0705475053796199E-2</v>
      </c>
      <c r="AT718" s="17">
        <v>2.51769250382399E-2</v>
      </c>
      <c r="AU718" s="17"/>
      <c r="AV718" s="17">
        <v>1.10352439518802E-2</v>
      </c>
      <c r="AW718" s="17">
        <v>1.40051708587569E-2</v>
      </c>
      <c r="AX718" s="17"/>
      <c r="AY718" s="17">
        <v>1.6295983991648E-2</v>
      </c>
      <c r="AZ718" s="17">
        <v>1.03748101465837E-2</v>
      </c>
      <c r="BA718" s="17">
        <v>5.4738661053789998E-3</v>
      </c>
      <c r="BB718" s="17"/>
      <c r="BC718" s="17">
        <v>9.7891695229177303E-3</v>
      </c>
      <c r="BD718" s="17">
        <v>9.7572116795599708E-3</v>
      </c>
      <c r="BE718" s="17">
        <v>1.7848697269414699E-2</v>
      </c>
      <c r="BF718" s="17"/>
      <c r="BG718" s="17">
        <v>1.43327754175285E-2</v>
      </c>
      <c r="BH718" s="17">
        <v>1.05742483321754E-2</v>
      </c>
      <c r="BI718" s="17"/>
      <c r="BJ718" s="17">
        <v>1.6723251265573499E-2</v>
      </c>
      <c r="BK718" s="17">
        <v>1.0066297023133801E-2</v>
      </c>
      <c r="BL718" s="17"/>
      <c r="BM718" s="17">
        <v>8.4331098999958498E-3</v>
      </c>
      <c r="BN718" s="17">
        <v>3.3700817423095497E-2</v>
      </c>
      <c r="BO718" s="17">
        <v>0</v>
      </c>
      <c r="BP718" s="17">
        <v>0</v>
      </c>
      <c r="BQ718" s="17">
        <v>3.8539777695518203E-2</v>
      </c>
      <c r="BR718" s="17">
        <v>2.0425564689238E-3</v>
      </c>
      <c r="BS718" s="17">
        <v>7.57160292102635E-3</v>
      </c>
      <c r="BT718" s="17"/>
      <c r="BU718" s="17">
        <v>2.44806363818975E-2</v>
      </c>
      <c r="BV718" s="17">
        <v>2.01659702220033E-2</v>
      </c>
      <c r="BW718" s="17"/>
      <c r="BX718" s="17">
        <v>1.8077305839355299E-2</v>
      </c>
      <c r="BY718" s="17">
        <v>1.17371362462731E-2</v>
      </c>
      <c r="BZ718" s="17">
        <v>1.05968762554784E-2</v>
      </c>
      <c r="CA718" s="17">
        <v>9.9054550607229497E-3</v>
      </c>
    </row>
    <row r="719" spans="2:79" x14ac:dyDescent="0.3">
      <c r="B719" t="s">
        <v>101</v>
      </c>
      <c r="C719" s="17">
        <v>7.76045741153885E-2</v>
      </c>
      <c r="D719" s="17">
        <v>8.4597613230216598E-2</v>
      </c>
      <c r="E719" s="17">
        <v>7.1165730076598904E-2</v>
      </c>
      <c r="F719" s="17"/>
      <c r="G719" s="17">
        <v>5.7903344772934698E-2</v>
      </c>
      <c r="H719" s="17">
        <v>6.7062637142968604E-2</v>
      </c>
      <c r="I719" s="17">
        <v>8.1163111406258995E-2</v>
      </c>
      <c r="J719" s="17">
        <v>7.0429453350756094E-2</v>
      </c>
      <c r="K719" s="17">
        <v>0.115147498008755</v>
      </c>
      <c r="L719" s="17">
        <v>7.6953792675496596E-2</v>
      </c>
      <c r="M719" s="17"/>
      <c r="N719" s="17">
        <v>4.4034288077693003E-2</v>
      </c>
      <c r="O719" s="17">
        <v>7.2674680487067003E-2</v>
      </c>
      <c r="P719" s="17">
        <v>7.3983202481691698E-2</v>
      </c>
      <c r="Q719" s="17">
        <v>0.12255407331186199</v>
      </c>
      <c r="R719" s="17"/>
      <c r="S719" s="17">
        <v>7.9538945631175098E-2</v>
      </c>
      <c r="T719" s="17">
        <v>8.1454711010154501E-2</v>
      </c>
      <c r="U719" s="17">
        <v>8.3014991826968906E-2</v>
      </c>
      <c r="V719" s="17">
        <v>7.9923252042187101E-2</v>
      </c>
      <c r="W719" s="17">
        <v>0.105558041880639</v>
      </c>
      <c r="X719" s="17">
        <v>0.104117794561981</v>
      </c>
      <c r="Y719" s="17">
        <v>8.2202250237683697E-2</v>
      </c>
      <c r="Z719" s="17">
        <v>7.9842646356493199E-2</v>
      </c>
      <c r="AA719" s="17">
        <v>5.3112432862444298E-2</v>
      </c>
      <c r="AB719" s="17">
        <v>6.3946036809922904E-2</v>
      </c>
      <c r="AC719" s="17">
        <v>4.25551832765768E-2</v>
      </c>
      <c r="AD719" s="17">
        <v>5.97205238335334E-2</v>
      </c>
      <c r="AE719" s="17"/>
      <c r="AF719" s="17">
        <v>6.2351366169809103E-2</v>
      </c>
      <c r="AG719" s="17">
        <v>7.80252062143693E-2</v>
      </c>
      <c r="AH719" s="17">
        <v>9.6380771479660496E-2</v>
      </c>
      <c r="AI719" s="17">
        <v>6.84579457898912E-2</v>
      </c>
      <c r="AJ719" s="17">
        <v>0.10643792920935</v>
      </c>
      <c r="AK719" s="17">
        <v>7.0968773180855496E-2</v>
      </c>
      <c r="AL719" s="17"/>
      <c r="AM719" s="17">
        <v>8.9838748387704406E-2</v>
      </c>
      <c r="AN719" s="17">
        <v>9.1394768497632395E-2</v>
      </c>
      <c r="AO719" s="17">
        <v>6.2419308334232301E-2</v>
      </c>
      <c r="AP719" s="17">
        <v>5.0647746750941601E-2</v>
      </c>
      <c r="AQ719" s="17">
        <v>5.8188898318225303E-2</v>
      </c>
      <c r="AR719" s="17"/>
      <c r="AS719" s="17">
        <v>5.7931676102922401E-2</v>
      </c>
      <c r="AT719" s="17">
        <v>0.112323021443353</v>
      </c>
      <c r="AU719" s="17"/>
      <c r="AV719" s="17">
        <v>7.0147738057916506E-2</v>
      </c>
      <c r="AW719" s="17">
        <v>8.2252994056349907E-2</v>
      </c>
      <c r="AX719" s="17"/>
      <c r="AY719" s="17">
        <v>8.7718148205197202E-2</v>
      </c>
      <c r="AZ719" s="17">
        <v>7.1582229833736993E-2</v>
      </c>
      <c r="BA719" s="17">
        <v>7.6104685899110597E-2</v>
      </c>
      <c r="BB719" s="17"/>
      <c r="BC719" s="17">
        <v>8.4453790884821703E-2</v>
      </c>
      <c r="BD719" s="17">
        <v>8.3490789681662195E-2</v>
      </c>
      <c r="BE719" s="17">
        <v>5.1387881814489E-2</v>
      </c>
      <c r="BF719" s="17"/>
      <c r="BG719" s="17">
        <v>0.102455522461189</v>
      </c>
      <c r="BH719" s="17">
        <v>6.18796628053127E-2</v>
      </c>
      <c r="BI719" s="17"/>
      <c r="BJ719" s="17">
        <v>6.0636903013074499E-2</v>
      </c>
      <c r="BK719" s="17">
        <v>7.9802573664573495E-2</v>
      </c>
      <c r="BL719" s="17"/>
      <c r="BM719" s="17">
        <v>5.6355142117689098E-2</v>
      </c>
      <c r="BN719" s="17">
        <v>4.7308539677195401E-2</v>
      </c>
      <c r="BO719" s="17">
        <v>9.6015732862297601E-2</v>
      </c>
      <c r="BP719" s="17">
        <v>0.164490890376399</v>
      </c>
      <c r="BQ719" s="17">
        <v>0.106911372830889</v>
      </c>
      <c r="BR719" s="17">
        <v>8.8463922011753501E-2</v>
      </c>
      <c r="BS719" s="17">
        <v>0.15805197262405701</v>
      </c>
      <c r="BT719" s="17"/>
      <c r="BU719" s="17">
        <v>3.2202501830530597E-2</v>
      </c>
      <c r="BV719" s="17">
        <v>5.6194077687240197E-2</v>
      </c>
      <c r="BW719" s="17"/>
      <c r="BX719" s="17">
        <v>8.1641609328427595E-2</v>
      </c>
      <c r="BY719" s="17">
        <v>5.56115287242651E-2</v>
      </c>
      <c r="BZ719" s="17">
        <v>4.8160651466285197E-2</v>
      </c>
      <c r="CA719" s="17">
        <v>5.5920481934387201E-2</v>
      </c>
    </row>
    <row r="720" spans="2:79" x14ac:dyDescent="0.3">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c r="BQ720" s="17"/>
      <c r="BR720" s="17"/>
      <c r="BS720" s="17"/>
      <c r="BT720" s="17"/>
      <c r="BU720" s="17"/>
      <c r="BV720" s="17"/>
      <c r="BW720" s="17"/>
      <c r="BX720" s="17"/>
      <c r="BY720" s="17"/>
      <c r="BZ720" s="17"/>
      <c r="CA720" s="17"/>
    </row>
    <row r="721" spans="2:79" x14ac:dyDescent="0.3">
      <c r="B721" s="6" t="s">
        <v>374</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c r="BQ721" s="17"/>
      <c r="BR721" s="17"/>
      <c r="BS721" s="17"/>
      <c r="BT721" s="17"/>
      <c r="BU721" s="17"/>
      <c r="BV721" s="17"/>
      <c r="BW721" s="17"/>
      <c r="BX721" s="17"/>
      <c r="BY721" s="17"/>
      <c r="BZ721" s="17"/>
      <c r="CA721" s="17"/>
    </row>
    <row r="722" spans="2:79" x14ac:dyDescent="0.3">
      <c r="B722" s="24" t="s">
        <v>98</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c r="BF722" s="17"/>
      <c r="BG722" s="17"/>
      <c r="BH722" s="17"/>
      <c r="BI722" s="17"/>
      <c r="BJ722" s="17"/>
      <c r="BK722" s="17"/>
      <c r="BL722" s="17"/>
      <c r="BM722" s="17"/>
      <c r="BN722" s="17"/>
      <c r="BO722" s="17"/>
      <c r="BP722" s="17"/>
      <c r="BQ722" s="17"/>
      <c r="BR722" s="17"/>
      <c r="BS722" s="17"/>
      <c r="BT722" s="17"/>
      <c r="BU722" s="17"/>
      <c r="BV722" s="17"/>
      <c r="BW722" s="17"/>
      <c r="BX722" s="17"/>
      <c r="BY722" s="17"/>
      <c r="BZ722" s="17"/>
      <c r="CA722" s="17"/>
    </row>
    <row r="723" spans="2:79" x14ac:dyDescent="0.3">
      <c r="B723" t="s">
        <v>365</v>
      </c>
      <c r="C723" s="17">
        <v>0.24856120572724699</v>
      </c>
      <c r="D723" s="17">
        <v>0.200495519789535</v>
      </c>
      <c r="E723" s="17">
        <v>0.29556680549824199</v>
      </c>
      <c r="F723" s="17"/>
      <c r="G723" s="17">
        <v>0.30425491411463501</v>
      </c>
      <c r="H723" s="17">
        <v>0.299938871157999</v>
      </c>
      <c r="I723" s="17">
        <v>0.28070467589307702</v>
      </c>
      <c r="J723" s="17">
        <v>0.29673597707909599</v>
      </c>
      <c r="K723" s="17">
        <v>0.23306192396236999</v>
      </c>
      <c r="L723" s="17">
        <v>0.115320457048178</v>
      </c>
      <c r="M723" s="17"/>
      <c r="N723" s="17">
        <v>0.23238473882090099</v>
      </c>
      <c r="O723" s="17">
        <v>0.20479411612620199</v>
      </c>
      <c r="P723" s="17">
        <v>0.28913785619671101</v>
      </c>
      <c r="Q723" s="17">
        <v>0.277864977245109</v>
      </c>
      <c r="R723" s="17"/>
      <c r="S723" s="17">
        <v>0.240512350921194</v>
      </c>
      <c r="T723" s="17">
        <v>0.236630854116885</v>
      </c>
      <c r="U723" s="17">
        <v>0.20897727273108699</v>
      </c>
      <c r="V723" s="17">
        <v>0.23368171599512999</v>
      </c>
      <c r="W723" s="17">
        <v>0.25187307636237399</v>
      </c>
      <c r="X723" s="17">
        <v>0.26333981532628398</v>
      </c>
      <c r="Y723" s="17">
        <v>0.24003392134542501</v>
      </c>
      <c r="Z723" s="17">
        <v>0.30067872786177802</v>
      </c>
      <c r="AA723" s="17">
        <v>0.289140491309056</v>
      </c>
      <c r="AB723" s="17">
        <v>0.26344307171162601</v>
      </c>
      <c r="AC723" s="17">
        <v>0.238346446642143</v>
      </c>
      <c r="AD723" s="17">
        <v>0.21310496466801801</v>
      </c>
      <c r="AE723" s="17"/>
      <c r="AF723" s="17">
        <v>0.31311909292867401</v>
      </c>
      <c r="AG723" s="17">
        <v>0.22718517774536601</v>
      </c>
      <c r="AH723" s="17">
        <v>0.25745722646028701</v>
      </c>
      <c r="AI723" s="17">
        <v>0.20283511432424101</v>
      </c>
      <c r="AJ723" s="17">
        <v>0.202297175700585</v>
      </c>
      <c r="AK723" s="17">
        <v>0.29187034811793</v>
      </c>
      <c r="AL723" s="17"/>
      <c r="AM723" s="17">
        <v>0.25665330681971898</v>
      </c>
      <c r="AN723" s="17">
        <v>0.25541831464373999</v>
      </c>
      <c r="AO723" s="17">
        <v>0.24917799027017701</v>
      </c>
      <c r="AP723" s="17">
        <v>0.25065785424446302</v>
      </c>
      <c r="AQ723" s="17">
        <v>0.333326913963293</v>
      </c>
      <c r="AR723" s="17"/>
      <c r="AS723" s="17">
        <v>0.232586714374834</v>
      </c>
      <c r="AT723" s="17">
        <v>0.380586881582403</v>
      </c>
      <c r="AU723" s="17"/>
      <c r="AV723" s="17">
        <v>0.22117999421915799</v>
      </c>
      <c r="AW723" s="17">
        <v>0.34379982466429299</v>
      </c>
      <c r="AX723" s="17"/>
      <c r="AY723" s="17">
        <v>0.31745824412990498</v>
      </c>
      <c r="AZ723" s="17">
        <v>0.22816609749015701</v>
      </c>
      <c r="BA723" s="17">
        <v>0.18264887085425699</v>
      </c>
      <c r="BB723" s="17"/>
      <c r="BC723" s="17">
        <v>0.239831794313762</v>
      </c>
      <c r="BD723" s="17">
        <v>0.20637035820331301</v>
      </c>
      <c r="BE723" s="17">
        <v>0.31174518401724199</v>
      </c>
      <c r="BF723" s="17"/>
      <c r="BG723" s="17">
        <v>0.29676623657442502</v>
      </c>
      <c r="BH723" s="17">
        <v>0.23192645219105201</v>
      </c>
      <c r="BI723" s="17"/>
      <c r="BJ723" s="17">
        <v>0.29792303619832</v>
      </c>
      <c r="BK723" s="17">
        <v>0.237843352092619</v>
      </c>
      <c r="BL723" s="17"/>
      <c r="BM723" s="17">
        <v>0.277580344523287</v>
      </c>
      <c r="BN723" s="17">
        <v>0.300827933401287</v>
      </c>
      <c r="BO723" s="17">
        <v>0.26512905762783601</v>
      </c>
      <c r="BP723" s="17">
        <v>0.276925516306818</v>
      </c>
      <c r="BQ723" s="17">
        <v>0.20854749884452101</v>
      </c>
      <c r="BR723" s="17">
        <v>0.119754160434111</v>
      </c>
      <c r="BS723" s="17">
        <v>0.33468720293528798</v>
      </c>
      <c r="BT723" s="17"/>
      <c r="BU723" s="17">
        <v>0.193224227787891</v>
      </c>
      <c r="BV723" s="17">
        <v>0.33499716822599201</v>
      </c>
      <c r="BW723" s="17"/>
      <c r="BX723" s="17">
        <v>0.33798064397248101</v>
      </c>
      <c r="BY723" s="17">
        <v>0.26680746749562301</v>
      </c>
      <c r="BZ723" s="17">
        <v>0.26395165599960202</v>
      </c>
      <c r="CA723" s="17">
        <v>0.19927291103154601</v>
      </c>
    </row>
    <row r="724" spans="2:79" x14ac:dyDescent="0.3">
      <c r="B724" t="s">
        <v>366</v>
      </c>
      <c r="C724" s="17">
        <v>0.299364875041705</v>
      </c>
      <c r="D724" s="17">
        <v>0.30482552331905</v>
      </c>
      <c r="E724" s="17">
        <v>0.29353860905444701</v>
      </c>
      <c r="F724" s="17"/>
      <c r="G724" s="17">
        <v>0.34114221319749899</v>
      </c>
      <c r="H724" s="17">
        <v>0.33304535811050501</v>
      </c>
      <c r="I724" s="17">
        <v>0.29946004609472998</v>
      </c>
      <c r="J724" s="17">
        <v>0.29571221083565902</v>
      </c>
      <c r="K724" s="17">
        <v>0.258525954846613</v>
      </c>
      <c r="L724" s="17">
        <v>0.27460623183125799</v>
      </c>
      <c r="M724" s="17"/>
      <c r="N724" s="17">
        <v>0.310299980133243</v>
      </c>
      <c r="O724" s="17">
        <v>0.31289985967499501</v>
      </c>
      <c r="P724" s="17">
        <v>0.27093216122765001</v>
      </c>
      <c r="Q724" s="17">
        <v>0.29996416432350598</v>
      </c>
      <c r="R724" s="17"/>
      <c r="S724" s="17">
        <v>0.29191797124820001</v>
      </c>
      <c r="T724" s="17">
        <v>0.300448475906685</v>
      </c>
      <c r="U724" s="17">
        <v>0.29933754545438901</v>
      </c>
      <c r="V724" s="17">
        <v>0.28132246021122298</v>
      </c>
      <c r="W724" s="17">
        <v>0.29259372006322398</v>
      </c>
      <c r="X724" s="17">
        <v>0.28881039042590501</v>
      </c>
      <c r="Y724" s="17">
        <v>0.303022471088357</v>
      </c>
      <c r="Z724" s="17">
        <v>0.23933278706542599</v>
      </c>
      <c r="AA724" s="17">
        <v>0.35243573822470098</v>
      </c>
      <c r="AB724" s="17">
        <v>0.285530125058305</v>
      </c>
      <c r="AC724" s="17">
        <v>0.31130738964466598</v>
      </c>
      <c r="AD724" s="17">
        <v>0.32815084033791497</v>
      </c>
      <c r="AE724" s="17"/>
      <c r="AF724" s="17">
        <v>0.31459631511314201</v>
      </c>
      <c r="AG724" s="17">
        <v>0.30558083718741402</v>
      </c>
      <c r="AH724" s="17">
        <v>0.28757133984928701</v>
      </c>
      <c r="AI724" s="17">
        <v>0.333761515428106</v>
      </c>
      <c r="AJ724" s="17">
        <v>0.23699483586911199</v>
      </c>
      <c r="AK724" s="17">
        <v>0.23917140642691101</v>
      </c>
      <c r="AL724" s="17"/>
      <c r="AM724" s="17">
        <v>0.298510286192045</v>
      </c>
      <c r="AN724" s="17">
        <v>0.32100403503122799</v>
      </c>
      <c r="AO724" s="17">
        <v>0.306641586212683</v>
      </c>
      <c r="AP724" s="17">
        <v>0.33284886870934799</v>
      </c>
      <c r="AQ724" s="17">
        <v>0.21107645932586799</v>
      </c>
      <c r="AR724" s="17"/>
      <c r="AS724" s="17">
        <v>0.30077994255775298</v>
      </c>
      <c r="AT724" s="17">
        <v>0.25011785620279398</v>
      </c>
      <c r="AU724" s="17"/>
      <c r="AV724" s="17">
        <v>0.289622424439759</v>
      </c>
      <c r="AW724" s="17">
        <v>0.31680875515667301</v>
      </c>
      <c r="AX724" s="17"/>
      <c r="AY724" s="17">
        <v>0.25947593567362598</v>
      </c>
      <c r="AZ724" s="17">
        <v>0.32198847464611902</v>
      </c>
      <c r="BA724" s="17">
        <v>0.272212853919023</v>
      </c>
      <c r="BB724" s="17"/>
      <c r="BC724" s="17">
        <v>0.279975661775207</v>
      </c>
      <c r="BD724" s="17">
        <v>0.314318295820251</v>
      </c>
      <c r="BE724" s="17">
        <v>0.33831032918863702</v>
      </c>
      <c r="BF724" s="17"/>
      <c r="BG724" s="17">
        <v>0.30533485303310698</v>
      </c>
      <c r="BH724" s="17">
        <v>0.29801571723967402</v>
      </c>
      <c r="BI724" s="17"/>
      <c r="BJ724" s="17">
        <v>0.30689436887605298</v>
      </c>
      <c r="BK724" s="17">
        <v>0.29654289780466703</v>
      </c>
      <c r="BL724" s="17"/>
      <c r="BM724" s="17">
        <v>0.31567409054041601</v>
      </c>
      <c r="BN724" s="17">
        <v>0.344808949447581</v>
      </c>
      <c r="BO724" s="17">
        <v>0.24794193740635401</v>
      </c>
      <c r="BP724" s="17">
        <v>0.24004619880332201</v>
      </c>
      <c r="BQ724" s="17">
        <v>0.32692169749544198</v>
      </c>
      <c r="BR724" s="17">
        <v>0.26101731287149199</v>
      </c>
      <c r="BS724" s="17">
        <v>0.27025239810467899</v>
      </c>
      <c r="BT724" s="17"/>
      <c r="BU724" s="17">
        <v>0.40882290545543398</v>
      </c>
      <c r="BV724" s="17">
        <v>0.30582411735130199</v>
      </c>
      <c r="BW724" s="17"/>
      <c r="BX724" s="17">
        <v>0.295749516112776</v>
      </c>
      <c r="BY724" s="17">
        <v>0.27009840126548601</v>
      </c>
      <c r="BZ724" s="17">
        <v>0.350165435040033</v>
      </c>
      <c r="CA724" s="17">
        <v>0.29582579475241899</v>
      </c>
    </row>
    <row r="725" spans="2:79" x14ac:dyDescent="0.3">
      <c r="B725" t="s">
        <v>367</v>
      </c>
      <c r="C725" s="17">
        <v>0.224616049445341</v>
      </c>
      <c r="D725" s="17">
        <v>0.25817269802446002</v>
      </c>
      <c r="E725" s="17">
        <v>0.19209343043216101</v>
      </c>
      <c r="F725" s="17"/>
      <c r="G725" s="17">
        <v>0.230617489047027</v>
      </c>
      <c r="H725" s="17">
        <v>0.203700043035416</v>
      </c>
      <c r="I725" s="17">
        <v>0.19301029899026501</v>
      </c>
      <c r="J725" s="17">
        <v>0.20632442342271301</v>
      </c>
      <c r="K725" s="17">
        <v>0.23277764545729501</v>
      </c>
      <c r="L725" s="17">
        <v>0.27253451674775298</v>
      </c>
      <c r="M725" s="17"/>
      <c r="N725" s="17">
        <v>0.22847804831434301</v>
      </c>
      <c r="O725" s="17">
        <v>0.23365904955144401</v>
      </c>
      <c r="P725" s="17">
        <v>0.24351394829221701</v>
      </c>
      <c r="Q725" s="17">
        <v>0.19571639810904701</v>
      </c>
      <c r="R725" s="17"/>
      <c r="S725" s="17">
        <v>0.233921649422794</v>
      </c>
      <c r="T725" s="17">
        <v>0.23007067674402601</v>
      </c>
      <c r="U725" s="17">
        <v>0.26746606378446902</v>
      </c>
      <c r="V725" s="17">
        <v>0.17570323711873601</v>
      </c>
      <c r="W725" s="17">
        <v>0.28783797730181798</v>
      </c>
      <c r="X725" s="17">
        <v>0.23966318467712799</v>
      </c>
      <c r="Y725" s="17">
        <v>0.19813419146865499</v>
      </c>
      <c r="Z725" s="17">
        <v>0.25590699098936498</v>
      </c>
      <c r="AA725" s="17">
        <v>0.20947266458486299</v>
      </c>
      <c r="AB725" s="17">
        <v>0.21866671325068801</v>
      </c>
      <c r="AC725" s="17">
        <v>0.17258504311000999</v>
      </c>
      <c r="AD725" s="17">
        <v>0.186591417990429</v>
      </c>
      <c r="AE725" s="17"/>
      <c r="AF725" s="17">
        <v>0.19766272799135201</v>
      </c>
      <c r="AG725" s="17">
        <v>0.21513758732088101</v>
      </c>
      <c r="AH725" s="17">
        <v>0.251388593526987</v>
      </c>
      <c r="AI725" s="17">
        <v>0.23361063225801301</v>
      </c>
      <c r="AJ725" s="17">
        <v>0.24861903625113899</v>
      </c>
      <c r="AK725" s="17">
        <v>0.25112168982325</v>
      </c>
      <c r="AL725" s="17"/>
      <c r="AM725" s="17">
        <v>0.21933591987682699</v>
      </c>
      <c r="AN725" s="17">
        <v>0.22218840238330301</v>
      </c>
      <c r="AO725" s="17">
        <v>0.21697511490288199</v>
      </c>
      <c r="AP725" s="17">
        <v>0.21493079334867499</v>
      </c>
      <c r="AQ725" s="17">
        <v>0.24060963987205</v>
      </c>
      <c r="AR725" s="17"/>
      <c r="AS725" s="17">
        <v>0.23651532908971701</v>
      </c>
      <c r="AT725" s="17">
        <v>0.18598038266390901</v>
      </c>
      <c r="AU725" s="17"/>
      <c r="AV725" s="17">
        <v>0.238045433978812</v>
      </c>
      <c r="AW725" s="17">
        <v>0.17011265956716401</v>
      </c>
      <c r="AX725" s="17"/>
      <c r="AY725" s="17">
        <v>0.19955759187145899</v>
      </c>
      <c r="AZ725" s="17">
        <v>0.23278133370738699</v>
      </c>
      <c r="BA725" s="17">
        <v>0.241282794770113</v>
      </c>
      <c r="BB725" s="17"/>
      <c r="BC725" s="17">
        <v>0.23738430612806999</v>
      </c>
      <c r="BD725" s="17">
        <v>0.215830182598648</v>
      </c>
      <c r="BE725" s="17">
        <v>0.19780252577025301</v>
      </c>
      <c r="BF725" s="17"/>
      <c r="BG725" s="17">
        <v>0.18821915234073999</v>
      </c>
      <c r="BH725" s="17">
        <v>0.23938469941886101</v>
      </c>
      <c r="BI725" s="17"/>
      <c r="BJ725" s="17">
        <v>0.193911343442912</v>
      </c>
      <c r="BK725" s="17">
        <v>0.233255259402012</v>
      </c>
      <c r="BL725" s="17"/>
      <c r="BM725" s="17">
        <v>0.22412635940353701</v>
      </c>
      <c r="BN725" s="17">
        <v>0.19023215451554201</v>
      </c>
      <c r="BO725" s="17">
        <v>0.18058808255808001</v>
      </c>
      <c r="BP725" s="17">
        <v>0.167235718025803</v>
      </c>
      <c r="BQ725" s="17">
        <v>0.284267919015319</v>
      </c>
      <c r="BR725" s="17">
        <v>0.27830596111761802</v>
      </c>
      <c r="BS725" s="17">
        <v>0.172508666618646</v>
      </c>
      <c r="BT725" s="17"/>
      <c r="BU725" s="17">
        <v>0.232694268101585</v>
      </c>
      <c r="BV725" s="17">
        <v>0.18558520061075301</v>
      </c>
      <c r="BW725" s="17"/>
      <c r="BX725" s="17">
        <v>0.15326424759360099</v>
      </c>
      <c r="BY725" s="17">
        <v>0.23256058979226099</v>
      </c>
      <c r="BZ725" s="17">
        <v>0.22156965300386</v>
      </c>
      <c r="CA725" s="17">
        <v>0.25616380401890199</v>
      </c>
    </row>
    <row r="726" spans="2:79" x14ac:dyDescent="0.3">
      <c r="B726" t="s">
        <v>368</v>
      </c>
      <c r="C726" s="17">
        <v>0.112586991372273</v>
      </c>
      <c r="D726" s="17">
        <v>0.109717496683873</v>
      </c>
      <c r="E726" s="17">
        <v>0.115940344139306</v>
      </c>
      <c r="F726" s="17"/>
      <c r="G726" s="17">
        <v>4.69427616933547E-2</v>
      </c>
      <c r="H726" s="17">
        <v>6.9508838871194703E-2</v>
      </c>
      <c r="I726" s="17">
        <v>0.114830259065911</v>
      </c>
      <c r="J726" s="17">
        <v>0.10862450119542599</v>
      </c>
      <c r="K726" s="17">
        <v>0.13133502020919499</v>
      </c>
      <c r="L726" s="17">
        <v>0.17988970422963599</v>
      </c>
      <c r="M726" s="17"/>
      <c r="N726" s="17">
        <v>0.12106457760926199</v>
      </c>
      <c r="O726" s="17">
        <v>0.117920940181371</v>
      </c>
      <c r="P726" s="17">
        <v>0.11137019508779999</v>
      </c>
      <c r="Q726" s="17">
        <v>9.4807495518592202E-2</v>
      </c>
      <c r="R726" s="17"/>
      <c r="S726" s="17">
        <v>0.103491536030582</v>
      </c>
      <c r="T726" s="17">
        <v>0.14163699058009499</v>
      </c>
      <c r="U726" s="17">
        <v>8.3556527440695499E-2</v>
      </c>
      <c r="V726" s="17">
        <v>0.140316336261403</v>
      </c>
      <c r="W726" s="17">
        <v>6.6304859918245099E-2</v>
      </c>
      <c r="X726" s="17">
        <v>0.101253783159928</v>
      </c>
      <c r="Y726" s="17">
        <v>0.135065823142028</v>
      </c>
      <c r="Z726" s="17">
        <v>9.5402706276067201E-2</v>
      </c>
      <c r="AA726" s="17">
        <v>5.4893082838185003E-2</v>
      </c>
      <c r="AB726" s="17">
        <v>0.14212037097340099</v>
      </c>
      <c r="AC726" s="17">
        <v>0.172826168183772</v>
      </c>
      <c r="AD726" s="17">
        <v>0.150619124901196</v>
      </c>
      <c r="AE726" s="17"/>
      <c r="AF726" s="17">
        <v>8.5903892501992096E-2</v>
      </c>
      <c r="AG726" s="17">
        <v>0.135911211496824</v>
      </c>
      <c r="AH726" s="17">
        <v>8.9525234397235004E-2</v>
      </c>
      <c r="AI726" s="17">
        <v>0.116893613276501</v>
      </c>
      <c r="AJ726" s="17">
        <v>0.129067616648605</v>
      </c>
      <c r="AK726" s="17">
        <v>0.126800715057094</v>
      </c>
      <c r="AL726" s="17"/>
      <c r="AM726" s="17">
        <v>0.10464744611573</v>
      </c>
      <c r="AN726" s="17">
        <v>8.67692188738904E-2</v>
      </c>
      <c r="AO726" s="17">
        <v>0.125427424084119</v>
      </c>
      <c r="AP726" s="17">
        <v>0.10564591251095599</v>
      </c>
      <c r="AQ726" s="17">
        <v>0.115785688421519</v>
      </c>
      <c r="AR726" s="17"/>
      <c r="AS726" s="17">
        <v>0.121460256381131</v>
      </c>
      <c r="AT726" s="17">
        <v>7.7883065850995997E-2</v>
      </c>
      <c r="AU726" s="17"/>
      <c r="AV726" s="17">
        <v>0.12506643852917501</v>
      </c>
      <c r="AW726" s="17">
        <v>8.1871687565713905E-2</v>
      </c>
      <c r="AX726" s="17"/>
      <c r="AY726" s="17">
        <v>9.7063810509129406E-2</v>
      </c>
      <c r="AZ726" s="17">
        <v>0.11330081251702</v>
      </c>
      <c r="BA726" s="17">
        <v>0.14870120934351</v>
      </c>
      <c r="BB726" s="17"/>
      <c r="BC726" s="17">
        <v>0.12551599227142499</v>
      </c>
      <c r="BD726" s="17">
        <v>0.132574952999816</v>
      </c>
      <c r="BE726" s="17">
        <v>6.1193480596913999E-2</v>
      </c>
      <c r="BF726" s="17"/>
      <c r="BG726" s="17">
        <v>9.2716405931059398E-2</v>
      </c>
      <c r="BH726" s="17">
        <v>0.120128999688268</v>
      </c>
      <c r="BI726" s="17"/>
      <c r="BJ726" s="17">
        <v>0.108339205097672</v>
      </c>
      <c r="BK726" s="17">
        <v>0.113804777746184</v>
      </c>
      <c r="BL726" s="17"/>
      <c r="BM726" s="17">
        <v>9.8025095365816106E-2</v>
      </c>
      <c r="BN726" s="17">
        <v>7.9789649475484503E-2</v>
      </c>
      <c r="BO726" s="17">
        <v>0.126168320624018</v>
      </c>
      <c r="BP726" s="17">
        <v>0.121021894954066</v>
      </c>
      <c r="BQ726" s="17">
        <v>7.2100567873490895E-2</v>
      </c>
      <c r="BR726" s="17">
        <v>0.18694699420376301</v>
      </c>
      <c r="BS726" s="17">
        <v>5.89400222184761E-2</v>
      </c>
      <c r="BT726" s="17"/>
      <c r="BU726" s="17">
        <v>0.112106235576615</v>
      </c>
      <c r="BV726" s="17">
        <v>0.108048648200196</v>
      </c>
      <c r="BW726" s="17"/>
      <c r="BX726" s="17">
        <v>0.11876373359233</v>
      </c>
      <c r="BY726" s="17">
        <v>0.114638369135586</v>
      </c>
      <c r="BZ726" s="17">
        <v>8.3682625509559197E-2</v>
      </c>
      <c r="CA726" s="17">
        <v>0.15000910136291001</v>
      </c>
    </row>
    <row r="727" spans="2:79" x14ac:dyDescent="0.3">
      <c r="B727" t="s">
        <v>369</v>
      </c>
      <c r="C727" s="17">
        <v>4.87998306095659E-2</v>
      </c>
      <c r="D727" s="17">
        <v>5.5329117299534901E-2</v>
      </c>
      <c r="E727" s="17">
        <v>4.2671479250021203E-2</v>
      </c>
      <c r="F727" s="17"/>
      <c r="G727" s="17">
        <v>3.8291876715043298E-2</v>
      </c>
      <c r="H727" s="17">
        <v>4.5003121618221502E-2</v>
      </c>
      <c r="I727" s="17">
        <v>5.0171586500677302E-2</v>
      </c>
      <c r="J727" s="17">
        <v>3.3991079849715097E-2</v>
      </c>
      <c r="K727" s="17">
        <v>4.8453002130331498E-2</v>
      </c>
      <c r="L727" s="17">
        <v>6.9946052511697596E-2</v>
      </c>
      <c r="M727" s="17"/>
      <c r="N727" s="17">
        <v>5.8521908676746802E-2</v>
      </c>
      <c r="O727" s="17">
        <v>7.2094346676748106E-2</v>
      </c>
      <c r="P727" s="17">
        <v>2.4344987572336999E-2</v>
      </c>
      <c r="Q727" s="17">
        <v>3.4894081290264903E-2</v>
      </c>
      <c r="R727" s="17"/>
      <c r="S727" s="17">
        <v>4.8685776272432903E-2</v>
      </c>
      <c r="T727" s="17">
        <v>3.1826033197563303E-2</v>
      </c>
      <c r="U727" s="17">
        <v>5.4197449688359503E-2</v>
      </c>
      <c r="V727" s="17">
        <v>7.4330879574953004E-2</v>
      </c>
      <c r="W727" s="17">
        <v>3.3065838874051498E-2</v>
      </c>
      <c r="X727" s="17">
        <v>4.2598994205494602E-2</v>
      </c>
      <c r="Y727" s="17">
        <v>4.1618462378823898E-2</v>
      </c>
      <c r="Z727" s="17">
        <v>6.4782423967246205E-2</v>
      </c>
      <c r="AA727" s="17">
        <v>4.3267665088444103E-2</v>
      </c>
      <c r="AB727" s="17">
        <v>5.5383245687090098E-2</v>
      </c>
      <c r="AC727" s="17">
        <v>5.2369454659655097E-2</v>
      </c>
      <c r="AD727" s="17">
        <v>7.9809059663719498E-2</v>
      </c>
      <c r="AE727" s="17"/>
      <c r="AF727" s="17">
        <v>3.8184815142434998E-2</v>
      </c>
      <c r="AG727" s="17">
        <v>4.2840305224397399E-2</v>
      </c>
      <c r="AH727" s="17">
        <v>5.2637519087918999E-2</v>
      </c>
      <c r="AI727" s="17">
        <v>5.1672302491075399E-2</v>
      </c>
      <c r="AJ727" s="17">
        <v>7.9638881611042406E-2</v>
      </c>
      <c r="AK727" s="17">
        <v>3.7440373712293598E-2</v>
      </c>
      <c r="AL727" s="17"/>
      <c r="AM727" s="17">
        <v>4.6408721744764E-2</v>
      </c>
      <c r="AN727" s="17">
        <v>4.2221729251384697E-2</v>
      </c>
      <c r="AO727" s="17">
        <v>3.9184695067235202E-2</v>
      </c>
      <c r="AP727" s="17">
        <v>5.8262202578680401E-2</v>
      </c>
      <c r="AQ727" s="17">
        <v>2.1500122264362001E-2</v>
      </c>
      <c r="AR727" s="17"/>
      <c r="AS727" s="17">
        <v>4.42181865895835E-2</v>
      </c>
      <c r="AT727" s="17">
        <v>4.5772461237761103E-2</v>
      </c>
      <c r="AU727" s="17"/>
      <c r="AV727" s="17">
        <v>5.3449163976971602E-2</v>
      </c>
      <c r="AW727" s="17">
        <v>2.5110104916687599E-2</v>
      </c>
      <c r="AX727" s="17"/>
      <c r="AY727" s="17">
        <v>4.8659913265830197E-2</v>
      </c>
      <c r="AZ727" s="17">
        <v>4.28249631821166E-2</v>
      </c>
      <c r="BA727" s="17">
        <v>8.8245067724817203E-2</v>
      </c>
      <c r="BB727" s="17"/>
      <c r="BC727" s="17">
        <v>4.7612016445276899E-2</v>
      </c>
      <c r="BD727" s="17">
        <v>5.56332676354728E-2</v>
      </c>
      <c r="BE727" s="17">
        <v>4.6506614851471298E-2</v>
      </c>
      <c r="BF727" s="17"/>
      <c r="BG727" s="17">
        <v>4.6177475289455601E-2</v>
      </c>
      <c r="BH727" s="17">
        <v>5.0666912655617097E-2</v>
      </c>
      <c r="BI727" s="17"/>
      <c r="BJ727" s="17">
        <v>3.9282593432199801E-2</v>
      </c>
      <c r="BK727" s="17">
        <v>5.0096405260214499E-2</v>
      </c>
      <c r="BL727" s="17"/>
      <c r="BM727" s="17">
        <v>3.7792434666342099E-2</v>
      </c>
      <c r="BN727" s="17">
        <v>4.6289498597838999E-2</v>
      </c>
      <c r="BO727" s="17">
        <v>6.1371124904497198E-2</v>
      </c>
      <c r="BP727" s="17">
        <v>7.2976208764927095E-2</v>
      </c>
      <c r="BQ727" s="17">
        <v>4.8087812719304297E-2</v>
      </c>
      <c r="BR727" s="17">
        <v>6.6431743961815698E-2</v>
      </c>
      <c r="BS727" s="17">
        <v>4.7154475551494199E-2</v>
      </c>
      <c r="BT727" s="17"/>
      <c r="BU727" s="17">
        <v>2.1683677341020498E-2</v>
      </c>
      <c r="BV727" s="17">
        <v>1.8579114959542099E-2</v>
      </c>
      <c r="BW727" s="17"/>
      <c r="BX727" s="17">
        <v>2.4287228414279601E-2</v>
      </c>
      <c r="BY727" s="17">
        <v>6.9239614016850998E-2</v>
      </c>
      <c r="BZ727" s="17">
        <v>3.8490563033493901E-2</v>
      </c>
      <c r="CA727" s="17">
        <v>6.07590680473463E-2</v>
      </c>
    </row>
    <row r="728" spans="2:79" x14ac:dyDescent="0.3">
      <c r="B728" t="s">
        <v>101</v>
      </c>
      <c r="C728" s="17">
        <v>6.6071047803868702E-2</v>
      </c>
      <c r="D728" s="17">
        <v>7.1459644883547405E-2</v>
      </c>
      <c r="E728" s="17">
        <v>6.0189331625822802E-2</v>
      </c>
      <c r="F728" s="17"/>
      <c r="G728" s="17">
        <v>3.8750745232441298E-2</v>
      </c>
      <c r="H728" s="17">
        <v>4.8803767206664697E-2</v>
      </c>
      <c r="I728" s="17">
        <v>6.18231334553399E-2</v>
      </c>
      <c r="J728" s="17">
        <v>5.8611807617390002E-2</v>
      </c>
      <c r="K728" s="17">
        <v>9.5846453394196202E-2</v>
      </c>
      <c r="L728" s="17">
        <v>8.7703037631477396E-2</v>
      </c>
      <c r="M728" s="17"/>
      <c r="N728" s="17">
        <v>4.9250746445503202E-2</v>
      </c>
      <c r="O728" s="17">
        <v>5.8631687789241299E-2</v>
      </c>
      <c r="P728" s="17">
        <v>6.0700851623285403E-2</v>
      </c>
      <c r="Q728" s="17">
        <v>9.67528835134807E-2</v>
      </c>
      <c r="R728" s="17"/>
      <c r="S728" s="17">
        <v>8.1470716104796906E-2</v>
      </c>
      <c r="T728" s="17">
        <v>5.9386969454745697E-2</v>
      </c>
      <c r="U728" s="17">
        <v>8.6465140901000007E-2</v>
      </c>
      <c r="V728" s="17">
        <v>9.4645370838556495E-2</v>
      </c>
      <c r="W728" s="17">
        <v>6.8324527480287597E-2</v>
      </c>
      <c r="X728" s="17">
        <v>6.4333832205259803E-2</v>
      </c>
      <c r="Y728" s="17">
        <v>8.2125130576712405E-2</v>
      </c>
      <c r="Z728" s="17">
        <v>4.3896363840118698E-2</v>
      </c>
      <c r="AA728" s="17">
        <v>5.0790357954751397E-2</v>
      </c>
      <c r="AB728" s="17">
        <v>3.4856473318890101E-2</v>
      </c>
      <c r="AC728" s="17">
        <v>5.2565497759753499E-2</v>
      </c>
      <c r="AD728" s="17">
        <v>4.1724592438722397E-2</v>
      </c>
      <c r="AE728" s="17"/>
      <c r="AF728" s="17">
        <v>5.0533156322405397E-2</v>
      </c>
      <c r="AG728" s="17">
        <v>7.3344881025118394E-2</v>
      </c>
      <c r="AH728" s="17">
        <v>6.14200866782851E-2</v>
      </c>
      <c r="AI728" s="17">
        <v>6.1226822222063201E-2</v>
      </c>
      <c r="AJ728" s="17">
        <v>0.103382453919517</v>
      </c>
      <c r="AK728" s="17">
        <v>5.3595466862522097E-2</v>
      </c>
      <c r="AL728" s="17"/>
      <c r="AM728" s="17">
        <v>7.4444319250915506E-2</v>
      </c>
      <c r="AN728" s="17">
        <v>7.2398299816454598E-2</v>
      </c>
      <c r="AO728" s="17">
        <v>6.2593189462903404E-2</v>
      </c>
      <c r="AP728" s="17">
        <v>3.7654368607876701E-2</v>
      </c>
      <c r="AQ728" s="17">
        <v>7.7701176152908003E-2</v>
      </c>
      <c r="AR728" s="17"/>
      <c r="AS728" s="17">
        <v>6.4439571006980903E-2</v>
      </c>
      <c r="AT728" s="17">
        <v>5.9659352462137001E-2</v>
      </c>
      <c r="AU728" s="17"/>
      <c r="AV728" s="17">
        <v>7.2636544856123794E-2</v>
      </c>
      <c r="AW728" s="17">
        <v>6.2296968129468402E-2</v>
      </c>
      <c r="AX728" s="17"/>
      <c r="AY728" s="17">
        <v>7.7784504550050301E-2</v>
      </c>
      <c r="AZ728" s="17">
        <v>6.0938318457200803E-2</v>
      </c>
      <c r="BA728" s="17">
        <v>6.6909203388279798E-2</v>
      </c>
      <c r="BB728" s="17"/>
      <c r="BC728" s="17">
        <v>6.9680229066258703E-2</v>
      </c>
      <c r="BD728" s="17">
        <v>7.5272942742499099E-2</v>
      </c>
      <c r="BE728" s="17">
        <v>4.4441865575483498E-2</v>
      </c>
      <c r="BF728" s="17"/>
      <c r="BG728" s="17">
        <v>7.0785876831211597E-2</v>
      </c>
      <c r="BH728" s="17">
        <v>5.9877218806527598E-2</v>
      </c>
      <c r="BI728" s="17"/>
      <c r="BJ728" s="17">
        <v>5.3649452952843103E-2</v>
      </c>
      <c r="BK728" s="17">
        <v>6.8457307694303193E-2</v>
      </c>
      <c r="BL728" s="17"/>
      <c r="BM728" s="17">
        <v>4.6801675500601901E-2</v>
      </c>
      <c r="BN728" s="17">
        <v>3.8051814562266098E-2</v>
      </c>
      <c r="BO728" s="17">
        <v>0.118801476879215</v>
      </c>
      <c r="BP728" s="17">
        <v>0.12179446314506399</v>
      </c>
      <c r="BQ728" s="17">
        <v>6.0074504051921898E-2</v>
      </c>
      <c r="BR728" s="17">
        <v>8.7543827411200301E-2</v>
      </c>
      <c r="BS728" s="17">
        <v>0.116457234571416</v>
      </c>
      <c r="BT728" s="17"/>
      <c r="BU728" s="17">
        <v>3.1468685737453997E-2</v>
      </c>
      <c r="BV728" s="17">
        <v>4.69657506522142E-2</v>
      </c>
      <c r="BW728" s="17"/>
      <c r="BX728" s="17">
        <v>6.9954630314532196E-2</v>
      </c>
      <c r="BY728" s="17">
        <v>4.6655558294193003E-2</v>
      </c>
      <c r="BZ728" s="17">
        <v>4.2140067413451401E-2</v>
      </c>
      <c r="CA728" s="17">
        <v>3.7969320786877002E-2</v>
      </c>
    </row>
    <row r="729" spans="2:79" x14ac:dyDescent="0.3">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c r="BY729" s="17"/>
      <c r="BZ729" s="17"/>
      <c r="CA729" s="17"/>
    </row>
    <row r="730" spans="2:79" x14ac:dyDescent="0.3">
      <c r="B730" s="6" t="s">
        <v>375</v>
      </c>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c r="BB730" s="17"/>
      <c r="BC730" s="17"/>
      <c r="BD730" s="17"/>
      <c r="BE730" s="17"/>
      <c r="BF730" s="17"/>
      <c r="BG730" s="17"/>
      <c r="BH730" s="17"/>
      <c r="BI730" s="17"/>
      <c r="BJ730" s="17"/>
      <c r="BK730" s="17"/>
      <c r="BL730" s="17"/>
      <c r="BM730" s="17"/>
      <c r="BN730" s="17"/>
      <c r="BO730" s="17"/>
      <c r="BP730" s="17"/>
      <c r="BQ730" s="17"/>
      <c r="BR730" s="17"/>
      <c r="BS730" s="17"/>
      <c r="BT730" s="17"/>
      <c r="BU730" s="17"/>
      <c r="BV730" s="17"/>
      <c r="BW730" s="17"/>
      <c r="BX730" s="17"/>
      <c r="BY730" s="17"/>
      <c r="BZ730" s="17"/>
      <c r="CA730" s="17"/>
    </row>
    <row r="731" spans="2:79" x14ac:dyDescent="0.3">
      <c r="B731" s="24" t="s">
        <v>98</v>
      </c>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c r="BH731" s="17"/>
      <c r="BI731" s="17"/>
      <c r="BJ731" s="17"/>
      <c r="BK731" s="17"/>
      <c r="BL731" s="17"/>
      <c r="BM731" s="17"/>
      <c r="BN731" s="17"/>
      <c r="BO731" s="17"/>
      <c r="BP731" s="17"/>
      <c r="BQ731" s="17"/>
      <c r="BR731" s="17"/>
      <c r="BS731" s="17"/>
      <c r="BT731" s="17"/>
      <c r="BU731" s="17"/>
      <c r="BV731" s="17"/>
      <c r="BW731" s="17"/>
      <c r="BX731" s="17"/>
      <c r="BY731" s="17"/>
      <c r="BZ731" s="17"/>
      <c r="CA731" s="17"/>
    </row>
    <row r="732" spans="2:79" x14ac:dyDescent="0.3">
      <c r="B732" t="s">
        <v>365</v>
      </c>
      <c r="C732" s="17">
        <v>0.311561020851649</v>
      </c>
      <c r="D732" s="17">
        <v>0.246477293936743</v>
      </c>
      <c r="E732" s="17">
        <v>0.37350208135115398</v>
      </c>
      <c r="F732" s="17"/>
      <c r="G732" s="17">
        <v>0.282205822251757</v>
      </c>
      <c r="H732" s="17">
        <v>0.27513954841326199</v>
      </c>
      <c r="I732" s="17">
        <v>0.33570350173587399</v>
      </c>
      <c r="J732" s="17">
        <v>0.33931069900316102</v>
      </c>
      <c r="K732" s="17">
        <v>0.336902192976685</v>
      </c>
      <c r="L732" s="17">
        <v>0.30155167716443398</v>
      </c>
      <c r="M732" s="17"/>
      <c r="N732" s="17">
        <v>0.27845389807731902</v>
      </c>
      <c r="O732" s="17">
        <v>0.30706393830891299</v>
      </c>
      <c r="P732" s="17">
        <v>0.34355230798696601</v>
      </c>
      <c r="Q732" s="17">
        <v>0.32214618091421598</v>
      </c>
      <c r="R732" s="17"/>
      <c r="S732" s="17">
        <v>0.27899440489938099</v>
      </c>
      <c r="T732" s="17">
        <v>0.33891548087767898</v>
      </c>
      <c r="U732" s="17">
        <v>0.36804850291957097</v>
      </c>
      <c r="V732" s="17">
        <v>0.29572682522777499</v>
      </c>
      <c r="W732" s="17">
        <v>0.33294268632507301</v>
      </c>
      <c r="X732" s="17">
        <v>0.30570440856861703</v>
      </c>
      <c r="Y732" s="17">
        <v>0.25245161152648199</v>
      </c>
      <c r="Z732" s="17">
        <v>0.29207124132655299</v>
      </c>
      <c r="AA732" s="17">
        <v>0.28740355655542998</v>
      </c>
      <c r="AB732" s="17">
        <v>0.33233828450283298</v>
      </c>
      <c r="AC732" s="17">
        <v>0.37600708005009897</v>
      </c>
      <c r="AD732" s="17">
        <v>0.311127887117496</v>
      </c>
      <c r="AE732" s="17"/>
      <c r="AF732" s="17">
        <v>0.30991709980722998</v>
      </c>
      <c r="AG732" s="17">
        <v>0.29961805721326101</v>
      </c>
      <c r="AH732" s="17">
        <v>0.32278148422079</v>
      </c>
      <c r="AI732" s="17">
        <v>0.27506685575406797</v>
      </c>
      <c r="AJ732" s="17">
        <v>0.33469097586437202</v>
      </c>
      <c r="AK732" s="17">
        <v>0.42306028146444902</v>
      </c>
      <c r="AL732" s="17"/>
      <c r="AM732" s="17">
        <v>0.33828545005157401</v>
      </c>
      <c r="AN732" s="17">
        <v>0.313367842279765</v>
      </c>
      <c r="AO732" s="17">
        <v>0.333151424538914</v>
      </c>
      <c r="AP732" s="17">
        <v>0.25421274054648102</v>
      </c>
      <c r="AQ732" s="17">
        <v>0.321099502985353</v>
      </c>
      <c r="AR732" s="17"/>
      <c r="AS732" s="17">
        <v>0.28679250028268299</v>
      </c>
      <c r="AT732" s="17">
        <v>0.43837328435350997</v>
      </c>
      <c r="AU732" s="17"/>
      <c r="AV732" s="17">
        <v>0.29042099877612798</v>
      </c>
      <c r="AW732" s="17">
        <v>0.37536167862556102</v>
      </c>
      <c r="AX732" s="17"/>
      <c r="AY732" s="17">
        <v>0.35757776254788698</v>
      </c>
      <c r="AZ732" s="17">
        <v>0.302440681802017</v>
      </c>
      <c r="BA732" s="17">
        <v>0.24236331228899</v>
      </c>
      <c r="BB732" s="17"/>
      <c r="BC732" s="17">
        <v>0.30676467765691301</v>
      </c>
      <c r="BD732" s="17">
        <v>0.297041415498904</v>
      </c>
      <c r="BE732" s="17">
        <v>0.33786088864877101</v>
      </c>
      <c r="BF732" s="17"/>
      <c r="BG732" s="17">
        <v>0.38342070565266401</v>
      </c>
      <c r="BH732" s="17">
        <v>0.28626493076368398</v>
      </c>
      <c r="BI732" s="17"/>
      <c r="BJ732" s="17">
        <v>0.29307367285546798</v>
      </c>
      <c r="BK732" s="17">
        <v>0.322441396270294</v>
      </c>
      <c r="BL732" s="17"/>
      <c r="BM732" s="17">
        <v>0.29863054297836999</v>
      </c>
      <c r="BN732" s="17">
        <v>0.327125955046565</v>
      </c>
      <c r="BO732" s="17">
        <v>0.30685662861121898</v>
      </c>
      <c r="BP732" s="17">
        <v>0.40261042255173202</v>
      </c>
      <c r="BQ732" s="17">
        <v>0.26183680536951298</v>
      </c>
      <c r="BR732" s="17">
        <v>0.29487067304678899</v>
      </c>
      <c r="BS732" s="17">
        <v>0.388627619145204</v>
      </c>
      <c r="BT732" s="17"/>
      <c r="BU732" s="17">
        <v>0.31888637163346301</v>
      </c>
      <c r="BV732" s="17">
        <v>0.378728381996007</v>
      </c>
      <c r="BW732" s="17"/>
      <c r="BX732" s="17">
        <v>0.36902310577771802</v>
      </c>
      <c r="BY732" s="17">
        <v>0.32708580313114699</v>
      </c>
      <c r="BZ732" s="17">
        <v>0.29980582996930299</v>
      </c>
      <c r="CA732" s="17">
        <v>0.28484368556646</v>
      </c>
    </row>
    <row r="733" spans="2:79" x14ac:dyDescent="0.3">
      <c r="B733" t="s">
        <v>366</v>
      </c>
      <c r="C733" s="17">
        <v>0.37709284535334298</v>
      </c>
      <c r="D733" s="17">
        <v>0.38615516209180401</v>
      </c>
      <c r="E733" s="17">
        <v>0.36826185380224802</v>
      </c>
      <c r="F733" s="17"/>
      <c r="G733" s="17">
        <v>0.36282099501057502</v>
      </c>
      <c r="H733" s="17">
        <v>0.37941448068958999</v>
      </c>
      <c r="I733" s="17">
        <v>0.33606526022861899</v>
      </c>
      <c r="J733" s="17">
        <v>0.37562924707973699</v>
      </c>
      <c r="K733" s="17">
        <v>0.37908525996781001</v>
      </c>
      <c r="L733" s="17">
        <v>0.41780970889219898</v>
      </c>
      <c r="M733" s="17"/>
      <c r="N733" s="17">
        <v>0.42114602010406899</v>
      </c>
      <c r="O733" s="17">
        <v>0.38612083234694999</v>
      </c>
      <c r="P733" s="17">
        <v>0.34416798790481901</v>
      </c>
      <c r="Q733" s="17">
        <v>0.35085925357776798</v>
      </c>
      <c r="R733" s="17"/>
      <c r="S733" s="17">
        <v>0.37330065127335399</v>
      </c>
      <c r="T733" s="17">
        <v>0.37145734256408203</v>
      </c>
      <c r="U733" s="17">
        <v>0.34751975472296098</v>
      </c>
      <c r="V733" s="17">
        <v>0.36144237816697</v>
      </c>
      <c r="W733" s="17">
        <v>0.39149108420664502</v>
      </c>
      <c r="X733" s="17">
        <v>0.39215586347159398</v>
      </c>
      <c r="Y733" s="17">
        <v>0.419648529198695</v>
      </c>
      <c r="Z733" s="17">
        <v>0.28836969183934802</v>
      </c>
      <c r="AA733" s="17">
        <v>0.416658180580737</v>
      </c>
      <c r="AB733" s="17">
        <v>0.35448596722357001</v>
      </c>
      <c r="AC733" s="17">
        <v>0.37803239946568701</v>
      </c>
      <c r="AD733" s="17">
        <v>0.39163617699067299</v>
      </c>
      <c r="AE733" s="17"/>
      <c r="AF733" s="17">
        <v>0.36739392899383</v>
      </c>
      <c r="AG733" s="17">
        <v>0.39794109072113099</v>
      </c>
      <c r="AH733" s="17">
        <v>0.37101772091371099</v>
      </c>
      <c r="AI733" s="17">
        <v>0.389934781464087</v>
      </c>
      <c r="AJ733" s="17">
        <v>0.36279514550717701</v>
      </c>
      <c r="AK733" s="17">
        <v>0.318375705714183</v>
      </c>
      <c r="AL733" s="17"/>
      <c r="AM733" s="17">
        <v>0.34894055516232603</v>
      </c>
      <c r="AN733" s="17">
        <v>0.35818415220423999</v>
      </c>
      <c r="AO733" s="17">
        <v>0.40736875139492301</v>
      </c>
      <c r="AP733" s="17">
        <v>0.43265158399230202</v>
      </c>
      <c r="AQ733" s="17">
        <v>0.4011868369837</v>
      </c>
      <c r="AR733" s="17"/>
      <c r="AS733" s="17">
        <v>0.40055669068495098</v>
      </c>
      <c r="AT733" s="17">
        <v>0.31925402303913097</v>
      </c>
      <c r="AU733" s="17"/>
      <c r="AV733" s="17">
        <v>0.38990268775395098</v>
      </c>
      <c r="AW733" s="17">
        <v>0.35225900371729801</v>
      </c>
      <c r="AX733" s="17"/>
      <c r="AY733" s="17">
        <v>0.33540711528653999</v>
      </c>
      <c r="AZ733" s="17">
        <v>0.38421359565188101</v>
      </c>
      <c r="BA733" s="17">
        <v>0.45218262889701899</v>
      </c>
      <c r="BB733" s="17"/>
      <c r="BC733" s="17">
        <v>0.38873367688254801</v>
      </c>
      <c r="BD733" s="17">
        <v>0.35602900566012802</v>
      </c>
      <c r="BE733" s="17">
        <v>0.37303170331806901</v>
      </c>
      <c r="BF733" s="17"/>
      <c r="BG733" s="17">
        <v>0.34636640581432399</v>
      </c>
      <c r="BH733" s="17">
        <v>0.39547316017074002</v>
      </c>
      <c r="BI733" s="17"/>
      <c r="BJ733" s="17">
        <v>0.409137728425156</v>
      </c>
      <c r="BK733" s="17">
        <v>0.37256135096512</v>
      </c>
      <c r="BL733" s="17"/>
      <c r="BM733" s="17">
        <v>0.37729710304326203</v>
      </c>
      <c r="BN733" s="17">
        <v>0.39606501146199002</v>
      </c>
      <c r="BO733" s="17">
        <v>0.322182095782581</v>
      </c>
      <c r="BP733" s="17">
        <v>0.23891910495680799</v>
      </c>
      <c r="BQ733" s="17">
        <v>0.34562053807788201</v>
      </c>
      <c r="BR733" s="17">
        <v>0.41422961465775998</v>
      </c>
      <c r="BS733" s="17">
        <v>0.37778534363063299</v>
      </c>
      <c r="BT733" s="17"/>
      <c r="BU733" s="17">
        <v>0.44148744747894803</v>
      </c>
      <c r="BV733" s="17">
        <v>0.34538194736125699</v>
      </c>
      <c r="BW733" s="17"/>
      <c r="BX733" s="17">
        <v>0.353713254057614</v>
      </c>
      <c r="BY733" s="17">
        <v>0.35901562587623498</v>
      </c>
      <c r="BZ733" s="17">
        <v>0.40145742381090499</v>
      </c>
      <c r="CA733" s="17">
        <v>0.40241218497707298</v>
      </c>
    </row>
    <row r="734" spans="2:79" x14ac:dyDescent="0.3">
      <c r="B734" t="s">
        <v>367</v>
      </c>
      <c r="C734" s="17">
        <v>0.17951687081488099</v>
      </c>
      <c r="D734" s="17">
        <v>0.234873498026646</v>
      </c>
      <c r="E734" s="17">
        <v>0.12640602559390299</v>
      </c>
      <c r="F734" s="17"/>
      <c r="G734" s="17">
        <v>0.21379926948865399</v>
      </c>
      <c r="H734" s="17">
        <v>0.18469182754727201</v>
      </c>
      <c r="I734" s="17">
        <v>0.197033372129609</v>
      </c>
      <c r="J734" s="17">
        <v>0.19204251196876601</v>
      </c>
      <c r="K734" s="17">
        <v>0.15296741003967501</v>
      </c>
      <c r="L734" s="17">
        <v>0.14604215926851399</v>
      </c>
      <c r="M734" s="17"/>
      <c r="N734" s="17">
        <v>0.18010615279598999</v>
      </c>
      <c r="O734" s="17">
        <v>0.183751845195295</v>
      </c>
      <c r="P734" s="17">
        <v>0.19067965579139401</v>
      </c>
      <c r="Q734" s="17">
        <v>0.16263304618668301</v>
      </c>
      <c r="R734" s="17"/>
      <c r="S734" s="17">
        <v>0.19454302138724</v>
      </c>
      <c r="T734" s="17">
        <v>0.186157518264711</v>
      </c>
      <c r="U734" s="17">
        <v>0.13103562474292399</v>
      </c>
      <c r="V734" s="17">
        <v>0.20045329614875401</v>
      </c>
      <c r="W734" s="17">
        <v>0.18325843131926001</v>
      </c>
      <c r="X734" s="17">
        <v>0.13547098094537499</v>
      </c>
      <c r="Y734" s="17">
        <v>0.183498648991578</v>
      </c>
      <c r="Z734" s="17">
        <v>0.27167683299902601</v>
      </c>
      <c r="AA734" s="17">
        <v>0.19620290798219001</v>
      </c>
      <c r="AB734" s="17">
        <v>0.205404099382896</v>
      </c>
      <c r="AC734" s="17">
        <v>0.11728069484599001</v>
      </c>
      <c r="AD734" s="17">
        <v>0.10290970092243</v>
      </c>
      <c r="AE734" s="17"/>
      <c r="AF734" s="17">
        <v>0.17389761938394199</v>
      </c>
      <c r="AG734" s="17">
        <v>0.18181366554278899</v>
      </c>
      <c r="AH734" s="17">
        <v>0.167541957444794</v>
      </c>
      <c r="AI734" s="17">
        <v>0.219232986599496</v>
      </c>
      <c r="AJ734" s="17">
        <v>0.16312891892695999</v>
      </c>
      <c r="AK734" s="17">
        <v>0.12339823725497701</v>
      </c>
      <c r="AL734" s="17"/>
      <c r="AM734" s="17">
        <v>0.19078985985819999</v>
      </c>
      <c r="AN734" s="17">
        <v>0.17146000642756401</v>
      </c>
      <c r="AO734" s="17">
        <v>0.16443930640319099</v>
      </c>
      <c r="AP734" s="17">
        <v>0.17762580785996901</v>
      </c>
      <c r="AQ734" s="17">
        <v>0.196494439796879</v>
      </c>
      <c r="AR734" s="17"/>
      <c r="AS734" s="17">
        <v>0.18881102843449299</v>
      </c>
      <c r="AT734" s="17">
        <v>0.12646389000595601</v>
      </c>
      <c r="AU734" s="17"/>
      <c r="AV734" s="17">
        <v>0.18977741362853801</v>
      </c>
      <c r="AW734" s="17">
        <v>0.156704930956892</v>
      </c>
      <c r="AX734" s="17"/>
      <c r="AY734" s="17">
        <v>0.15514807305810499</v>
      </c>
      <c r="AZ734" s="17">
        <v>0.184568698806305</v>
      </c>
      <c r="BA734" s="17">
        <v>0.20417341609408099</v>
      </c>
      <c r="BB734" s="17"/>
      <c r="BC734" s="17">
        <v>0.17025686723606601</v>
      </c>
      <c r="BD734" s="17">
        <v>0.194566579991169</v>
      </c>
      <c r="BE734" s="17">
        <v>0.18526252104683899</v>
      </c>
      <c r="BF734" s="17"/>
      <c r="BG734" s="17">
        <v>0.13365010514088499</v>
      </c>
      <c r="BH734" s="17">
        <v>0.19470874051258999</v>
      </c>
      <c r="BI734" s="17"/>
      <c r="BJ734" s="17">
        <v>0.15884306432322301</v>
      </c>
      <c r="BK734" s="17">
        <v>0.18195187847894301</v>
      </c>
      <c r="BL734" s="17"/>
      <c r="BM734" s="17">
        <v>0.200228090431569</v>
      </c>
      <c r="BN734" s="17">
        <v>0.15207407631528599</v>
      </c>
      <c r="BO734" s="17">
        <v>0.245781387175876</v>
      </c>
      <c r="BP734" s="17">
        <v>0.18190953730262899</v>
      </c>
      <c r="BQ734" s="17">
        <v>0.172801113940484</v>
      </c>
      <c r="BR734" s="17">
        <v>0.15847110054997701</v>
      </c>
      <c r="BS734" s="17">
        <v>0.120310328826517</v>
      </c>
      <c r="BT734" s="17"/>
      <c r="BU734" s="17">
        <v>0.15256936395673701</v>
      </c>
      <c r="BV734" s="17">
        <v>0.16810277000305299</v>
      </c>
      <c r="BW734" s="17"/>
      <c r="BX734" s="17">
        <v>0.16098514391066501</v>
      </c>
      <c r="BY734" s="17">
        <v>0.208095214766222</v>
      </c>
      <c r="BZ734" s="17">
        <v>0.17977885612050001</v>
      </c>
      <c r="CA734" s="17">
        <v>0.18514277854831901</v>
      </c>
    </row>
    <row r="735" spans="2:79" x14ac:dyDescent="0.3">
      <c r="B735" t="s">
        <v>368</v>
      </c>
      <c r="C735" s="17">
        <v>5.0806217278662497E-2</v>
      </c>
      <c r="D735" s="17">
        <v>5.2971425143071703E-2</v>
      </c>
      <c r="E735" s="17">
        <v>4.8944472155034599E-2</v>
      </c>
      <c r="F735" s="17"/>
      <c r="G735" s="17">
        <v>4.8924648150788001E-2</v>
      </c>
      <c r="H735" s="17">
        <v>7.4585514590609997E-2</v>
      </c>
      <c r="I735" s="17">
        <v>5.6353816535066797E-2</v>
      </c>
      <c r="J735" s="17">
        <v>3.61734527241825E-2</v>
      </c>
      <c r="K735" s="17">
        <v>4.5515765389772402E-2</v>
      </c>
      <c r="L735" s="17">
        <v>4.36603267634793E-2</v>
      </c>
      <c r="M735" s="17"/>
      <c r="N735" s="17">
        <v>6.7706216530099506E-2</v>
      </c>
      <c r="O735" s="17">
        <v>4.35911688208208E-2</v>
      </c>
      <c r="P735" s="17">
        <v>4.3929912666810997E-2</v>
      </c>
      <c r="Q735" s="17">
        <v>4.7530656796897899E-2</v>
      </c>
      <c r="R735" s="17"/>
      <c r="S735" s="17">
        <v>7.0860644037898796E-2</v>
      </c>
      <c r="T735" s="17">
        <v>3.5938942870404299E-2</v>
      </c>
      <c r="U735" s="17">
        <v>5.3939340393317999E-2</v>
      </c>
      <c r="V735" s="17">
        <v>5.2251237630687002E-2</v>
      </c>
      <c r="W735" s="17">
        <v>1.30629267906241E-2</v>
      </c>
      <c r="X735" s="17">
        <v>4.6253151762909499E-2</v>
      </c>
      <c r="Y735" s="17">
        <v>5.1390686847246299E-2</v>
      </c>
      <c r="Z735" s="17">
        <v>7.9298214065065598E-2</v>
      </c>
      <c r="AA735" s="17">
        <v>3.0574807226959499E-2</v>
      </c>
      <c r="AB735" s="17">
        <v>6.5873318168696696E-2</v>
      </c>
      <c r="AC735" s="17">
        <v>4.3301063448925203E-2</v>
      </c>
      <c r="AD735" s="17">
        <v>0.113363726957144</v>
      </c>
      <c r="AE735" s="17"/>
      <c r="AF735" s="17">
        <v>6.5627060098453704E-2</v>
      </c>
      <c r="AG735" s="17">
        <v>4.2554194377160202E-2</v>
      </c>
      <c r="AH735" s="17">
        <v>4.8697564384055703E-2</v>
      </c>
      <c r="AI735" s="17">
        <v>4.6503647483543999E-2</v>
      </c>
      <c r="AJ735" s="17">
        <v>3.8291392505495903E-2</v>
      </c>
      <c r="AK735" s="17">
        <v>7.1192192423801606E-2</v>
      </c>
      <c r="AL735" s="17"/>
      <c r="AM735" s="17">
        <v>3.5341280201077602E-2</v>
      </c>
      <c r="AN735" s="17">
        <v>6.6908311521611405E-2</v>
      </c>
      <c r="AO735" s="17">
        <v>2.8847140698538401E-2</v>
      </c>
      <c r="AP735" s="17">
        <v>6.78945751626608E-2</v>
      </c>
      <c r="AQ735" s="17">
        <v>4.1193594358007603E-2</v>
      </c>
      <c r="AR735" s="17"/>
      <c r="AS735" s="17">
        <v>5.6458219791207603E-2</v>
      </c>
      <c r="AT735" s="17">
        <v>4.00310485376719E-2</v>
      </c>
      <c r="AU735" s="17"/>
      <c r="AV735" s="17">
        <v>5.50830934269156E-2</v>
      </c>
      <c r="AW735" s="17">
        <v>3.4441820143066203E-2</v>
      </c>
      <c r="AX735" s="17"/>
      <c r="AY735" s="17">
        <v>4.7011909000305697E-2</v>
      </c>
      <c r="AZ735" s="17">
        <v>5.4349147672883298E-2</v>
      </c>
      <c r="BA735" s="17">
        <v>4.2933978551837303E-2</v>
      </c>
      <c r="BB735" s="17"/>
      <c r="BC735" s="17">
        <v>4.2595635621796399E-2</v>
      </c>
      <c r="BD735" s="17">
        <v>7.5112319018579801E-2</v>
      </c>
      <c r="BE735" s="17">
        <v>4.9357707740151899E-2</v>
      </c>
      <c r="BF735" s="17"/>
      <c r="BG735" s="17">
        <v>5.0329501654624E-2</v>
      </c>
      <c r="BH735" s="17">
        <v>5.0545801267834201E-2</v>
      </c>
      <c r="BI735" s="17"/>
      <c r="BJ735" s="17">
        <v>6.47536949765255E-2</v>
      </c>
      <c r="BK735" s="17">
        <v>4.5211256579324399E-2</v>
      </c>
      <c r="BL735" s="17"/>
      <c r="BM735" s="17">
        <v>6.3163660394471299E-2</v>
      </c>
      <c r="BN735" s="17">
        <v>4.3494722802772903E-2</v>
      </c>
      <c r="BO735" s="17">
        <v>3.55728738239953E-2</v>
      </c>
      <c r="BP735" s="17">
        <v>5.32749060749984E-2</v>
      </c>
      <c r="BQ735" s="17">
        <v>5.6059279574163602E-2</v>
      </c>
      <c r="BR735" s="17">
        <v>4.1381325365525898E-2</v>
      </c>
      <c r="BS735" s="17">
        <v>2.1750629297555599E-2</v>
      </c>
      <c r="BT735" s="17"/>
      <c r="BU735" s="17">
        <v>4.4307843238161899E-2</v>
      </c>
      <c r="BV735" s="17">
        <v>5.3909304199406198E-2</v>
      </c>
      <c r="BW735" s="17"/>
      <c r="BX735" s="17">
        <v>3.19294614691557E-2</v>
      </c>
      <c r="BY735" s="17">
        <v>5.2419285052037398E-2</v>
      </c>
      <c r="BZ735" s="17">
        <v>5.9609689369827003E-2</v>
      </c>
      <c r="CA735" s="17">
        <v>6.7402013962510998E-2</v>
      </c>
    </row>
    <row r="736" spans="2:79" x14ac:dyDescent="0.3">
      <c r="B736" t="s">
        <v>369</v>
      </c>
      <c r="C736" s="17">
        <v>1.46011611254564E-2</v>
      </c>
      <c r="D736" s="17">
        <v>8.5739466941091406E-3</v>
      </c>
      <c r="E736" s="17">
        <v>2.0552015207593598E-2</v>
      </c>
      <c r="F736" s="17"/>
      <c r="G736" s="17">
        <v>1.31805570293805E-2</v>
      </c>
      <c r="H736" s="17">
        <v>3.4006824131897803E-2</v>
      </c>
      <c r="I736" s="17">
        <v>6.0502309160216103E-3</v>
      </c>
      <c r="J736" s="17">
        <v>9.1817044053080898E-3</v>
      </c>
      <c r="K736" s="17">
        <v>1.07639899859381E-2</v>
      </c>
      <c r="L736" s="17">
        <v>1.37059597851824E-2</v>
      </c>
      <c r="M736" s="17"/>
      <c r="N736" s="17">
        <v>1.3521174308705799E-2</v>
      </c>
      <c r="O736" s="17">
        <v>1.5244649231406299E-2</v>
      </c>
      <c r="P736" s="17">
        <v>1.36687123663759E-2</v>
      </c>
      <c r="Q736" s="17">
        <v>1.6328423306284701E-2</v>
      </c>
      <c r="R736" s="17"/>
      <c r="S736" s="17">
        <v>9.6594160289875108E-3</v>
      </c>
      <c r="T736" s="17">
        <v>2.1521538509845999E-2</v>
      </c>
      <c r="U736" s="17">
        <v>1.8542173103200402E-2</v>
      </c>
      <c r="V736" s="17">
        <v>1.6162288022596501E-2</v>
      </c>
      <c r="W736" s="17">
        <v>7.4144707652711401E-3</v>
      </c>
      <c r="X736" s="17">
        <v>0</v>
      </c>
      <c r="Y736" s="17">
        <v>6.1981078588461604E-3</v>
      </c>
      <c r="Z736" s="17">
        <v>0</v>
      </c>
      <c r="AA736" s="17">
        <v>2.2953131267745099E-2</v>
      </c>
      <c r="AB736" s="17">
        <v>1.2167720044745501E-2</v>
      </c>
      <c r="AC736" s="17">
        <v>2.0793257902242301E-2</v>
      </c>
      <c r="AD736" s="17">
        <v>6.1461490592115198E-2</v>
      </c>
      <c r="AE736" s="17"/>
      <c r="AF736" s="17">
        <v>2.0401343641532101E-2</v>
      </c>
      <c r="AG736" s="17">
        <v>1.32575924232661E-2</v>
      </c>
      <c r="AH736" s="17">
        <v>1.8330117827411199E-2</v>
      </c>
      <c r="AI736" s="17">
        <v>7.5120051946560703E-3</v>
      </c>
      <c r="AJ736" s="17">
        <v>9.5926349603373696E-3</v>
      </c>
      <c r="AK736" s="17">
        <v>1.9833799299447199E-2</v>
      </c>
      <c r="AL736" s="17"/>
      <c r="AM736" s="17">
        <v>1.7326137398368101E-2</v>
      </c>
      <c r="AN736" s="17">
        <v>1.4148254409475199E-2</v>
      </c>
      <c r="AO736" s="17">
        <v>1.36081033718703E-2</v>
      </c>
      <c r="AP736" s="17">
        <v>2.0275702662890999E-2</v>
      </c>
      <c r="AQ736" s="17">
        <v>0</v>
      </c>
      <c r="AR736" s="17"/>
      <c r="AS736" s="17">
        <v>1.3965505054071301E-2</v>
      </c>
      <c r="AT736" s="17">
        <v>1.18061217803965E-2</v>
      </c>
      <c r="AU736" s="17"/>
      <c r="AV736" s="17">
        <v>1.5719524098681398E-2</v>
      </c>
      <c r="AW736" s="17">
        <v>1.7658273445701599E-2</v>
      </c>
      <c r="AX736" s="17"/>
      <c r="AY736" s="17">
        <v>1.71312464857949E-2</v>
      </c>
      <c r="AZ736" s="17">
        <v>1.5115869425412499E-2</v>
      </c>
      <c r="BA736" s="17">
        <v>5.3455418500081304E-3</v>
      </c>
      <c r="BB736" s="17"/>
      <c r="BC736" s="17">
        <v>1.45002002641935E-2</v>
      </c>
      <c r="BD736" s="17">
        <v>2.0325756216851801E-2</v>
      </c>
      <c r="BE736" s="17">
        <v>9.4586157923892498E-3</v>
      </c>
      <c r="BF736" s="17"/>
      <c r="BG736" s="17">
        <v>1.18259566088243E-2</v>
      </c>
      <c r="BH736" s="17">
        <v>1.48191696723612E-2</v>
      </c>
      <c r="BI736" s="17"/>
      <c r="BJ736" s="17">
        <v>1.7133877642323402E-2</v>
      </c>
      <c r="BK736" s="17">
        <v>1.16535501242441E-2</v>
      </c>
      <c r="BL736" s="17"/>
      <c r="BM736" s="17">
        <v>1.38460838469697E-2</v>
      </c>
      <c r="BN736" s="17">
        <v>3.14560603444465E-2</v>
      </c>
      <c r="BO736" s="17">
        <v>0</v>
      </c>
      <c r="BP736" s="17">
        <v>2.0813449385669501E-2</v>
      </c>
      <c r="BQ736" s="17">
        <v>0</v>
      </c>
      <c r="BR736" s="17">
        <v>1.10636480542601E-2</v>
      </c>
      <c r="BS736" s="17">
        <v>8.9363762470254793E-3</v>
      </c>
      <c r="BT736" s="17"/>
      <c r="BU736" s="17">
        <v>1.1313841508733999E-2</v>
      </c>
      <c r="BV736" s="17">
        <v>1.3190781874964299E-2</v>
      </c>
      <c r="BW736" s="17"/>
      <c r="BX736" s="17">
        <v>2.1790897920806601E-2</v>
      </c>
      <c r="BY736" s="17">
        <v>1.02124467416381E-2</v>
      </c>
      <c r="BZ736" s="17">
        <v>1.84376177895192E-2</v>
      </c>
      <c r="CA736" s="17">
        <v>1.67101501082054E-2</v>
      </c>
    </row>
    <row r="737" spans="2:79" x14ac:dyDescent="0.3">
      <c r="B737" t="s">
        <v>101</v>
      </c>
      <c r="C737" s="17">
        <v>6.64218845760077E-2</v>
      </c>
      <c r="D737" s="17">
        <v>7.0948674107626106E-2</v>
      </c>
      <c r="E737" s="17">
        <v>6.2333551890066903E-2</v>
      </c>
      <c r="F737" s="17"/>
      <c r="G737" s="17">
        <v>7.9068708068845306E-2</v>
      </c>
      <c r="H737" s="17">
        <v>5.2161804627367803E-2</v>
      </c>
      <c r="I737" s="17">
        <v>6.8793818454810293E-2</v>
      </c>
      <c r="J737" s="17">
        <v>4.7662384818845702E-2</v>
      </c>
      <c r="K737" s="17">
        <v>7.47653816401192E-2</v>
      </c>
      <c r="L737" s="17">
        <v>7.7230168126190796E-2</v>
      </c>
      <c r="M737" s="17"/>
      <c r="N737" s="17">
        <v>3.90665381838163E-2</v>
      </c>
      <c r="O737" s="17">
        <v>6.4227566096613606E-2</v>
      </c>
      <c r="P737" s="17">
        <v>6.4001423283633799E-2</v>
      </c>
      <c r="Q737" s="17">
        <v>0.10050243921815</v>
      </c>
      <c r="R737" s="17"/>
      <c r="S737" s="17">
        <v>7.2641862373139604E-2</v>
      </c>
      <c r="T737" s="17">
        <v>4.60091769132773E-2</v>
      </c>
      <c r="U737" s="17">
        <v>8.0914604118026201E-2</v>
      </c>
      <c r="V737" s="17">
        <v>7.3963974803216898E-2</v>
      </c>
      <c r="W737" s="17">
        <v>7.1830400593126897E-2</v>
      </c>
      <c r="X737" s="17">
        <v>0.120415595251504</v>
      </c>
      <c r="Y737" s="17">
        <v>8.6812415577153301E-2</v>
      </c>
      <c r="Z737" s="17">
        <v>6.8584019770007401E-2</v>
      </c>
      <c r="AA737" s="17">
        <v>4.6207416386937997E-2</v>
      </c>
      <c r="AB737" s="17">
        <v>2.9730610677258899E-2</v>
      </c>
      <c r="AC737" s="17">
        <v>6.4585504287057005E-2</v>
      </c>
      <c r="AD737" s="17">
        <v>1.9501017420141799E-2</v>
      </c>
      <c r="AE737" s="17"/>
      <c r="AF737" s="17">
        <v>6.2762948075011898E-2</v>
      </c>
      <c r="AG737" s="17">
        <v>6.48153997223921E-2</v>
      </c>
      <c r="AH737" s="17">
        <v>7.1631155209237393E-2</v>
      </c>
      <c r="AI737" s="17">
        <v>6.1749723504148098E-2</v>
      </c>
      <c r="AJ737" s="17">
        <v>9.1500932235657806E-2</v>
      </c>
      <c r="AK737" s="17">
        <v>4.4139783843141697E-2</v>
      </c>
      <c r="AL737" s="17"/>
      <c r="AM737" s="17">
        <v>6.9316717328454999E-2</v>
      </c>
      <c r="AN737" s="17">
        <v>7.5931433157345199E-2</v>
      </c>
      <c r="AO737" s="17">
        <v>5.2585273592563202E-2</v>
      </c>
      <c r="AP737" s="17">
        <v>4.7339589775695697E-2</v>
      </c>
      <c r="AQ737" s="17">
        <v>4.0025625876059998E-2</v>
      </c>
      <c r="AR737" s="17"/>
      <c r="AS737" s="17">
        <v>5.3416055752593797E-2</v>
      </c>
      <c r="AT737" s="17">
        <v>6.4071632283333804E-2</v>
      </c>
      <c r="AU737" s="17"/>
      <c r="AV737" s="17">
        <v>5.9096282315786799E-2</v>
      </c>
      <c r="AW737" s="17">
        <v>6.3574293111481203E-2</v>
      </c>
      <c r="AX737" s="17"/>
      <c r="AY737" s="17">
        <v>8.7723893621367593E-2</v>
      </c>
      <c r="AZ737" s="17">
        <v>5.9312006641501797E-2</v>
      </c>
      <c r="BA737" s="17">
        <v>5.3001122318064302E-2</v>
      </c>
      <c r="BB737" s="17"/>
      <c r="BC737" s="17">
        <v>7.7148942338484294E-2</v>
      </c>
      <c r="BD737" s="17">
        <v>5.69249236143674E-2</v>
      </c>
      <c r="BE737" s="17">
        <v>4.5028563453779702E-2</v>
      </c>
      <c r="BF737" s="17"/>
      <c r="BG737" s="17">
        <v>7.4407325128678495E-2</v>
      </c>
      <c r="BH737" s="17">
        <v>5.8188197612790503E-2</v>
      </c>
      <c r="BI737" s="17"/>
      <c r="BJ737" s="17">
        <v>5.7057961777304302E-2</v>
      </c>
      <c r="BK737" s="17">
        <v>6.6180567582073996E-2</v>
      </c>
      <c r="BL737" s="17"/>
      <c r="BM737" s="17">
        <v>4.6834519305357099E-2</v>
      </c>
      <c r="BN737" s="17">
        <v>4.9784174028940101E-2</v>
      </c>
      <c r="BO737" s="17">
        <v>8.9607014606329097E-2</v>
      </c>
      <c r="BP737" s="17">
        <v>0.102472579728164</v>
      </c>
      <c r="BQ737" s="17">
        <v>0.16368226303795799</v>
      </c>
      <c r="BR737" s="17">
        <v>7.9983638325688194E-2</v>
      </c>
      <c r="BS737" s="17">
        <v>8.25897028530648E-2</v>
      </c>
      <c r="BT737" s="17"/>
      <c r="BU737" s="17">
        <v>3.14351321839565E-2</v>
      </c>
      <c r="BV737" s="17">
        <v>4.0686814565312E-2</v>
      </c>
      <c r="BW737" s="17"/>
      <c r="BX737" s="17">
        <v>6.2558136864039895E-2</v>
      </c>
      <c r="BY737" s="17">
        <v>4.3171624432720802E-2</v>
      </c>
      <c r="BZ737" s="17">
        <v>4.0910582939946802E-2</v>
      </c>
      <c r="CA737" s="17">
        <v>4.3489186837432803E-2</v>
      </c>
    </row>
    <row r="738" spans="2:79" x14ac:dyDescent="0.3">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c r="BD738" s="17"/>
      <c r="BE738" s="17"/>
      <c r="BF738" s="17"/>
      <c r="BG738" s="17"/>
      <c r="BH738" s="17"/>
      <c r="BI738" s="17"/>
      <c r="BJ738" s="17"/>
      <c r="BK738" s="17"/>
      <c r="BL738" s="17"/>
      <c r="BM738" s="17"/>
      <c r="BN738" s="17"/>
      <c r="BO738" s="17"/>
      <c r="BP738" s="17"/>
      <c r="BQ738" s="17"/>
      <c r="BR738" s="17"/>
      <c r="BS738" s="17"/>
      <c r="BT738" s="17"/>
      <c r="BU738" s="17"/>
      <c r="BV738" s="17"/>
      <c r="BW738" s="17"/>
      <c r="BX738" s="17"/>
      <c r="BY738" s="17"/>
      <c r="BZ738" s="17"/>
      <c r="CA738" s="17"/>
    </row>
    <row r="739" spans="2:79" x14ac:dyDescent="0.3">
      <c r="B739" s="6" t="s">
        <v>384</v>
      </c>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c r="BH739" s="17"/>
      <c r="BI739" s="17"/>
      <c r="BJ739" s="17"/>
      <c r="BK739" s="17"/>
      <c r="BL739" s="17"/>
      <c r="BM739" s="17"/>
      <c r="BN739" s="17"/>
      <c r="BO739" s="17"/>
      <c r="BP739" s="17"/>
      <c r="BQ739" s="17"/>
      <c r="BR739" s="17"/>
      <c r="BS739" s="17"/>
      <c r="BT739" s="17"/>
      <c r="BU739" s="17"/>
      <c r="BV739" s="17"/>
      <c r="BW739" s="17"/>
      <c r="BX739" s="17"/>
      <c r="BY739" s="17"/>
      <c r="BZ739" s="17"/>
      <c r="CA739" s="17"/>
    </row>
    <row r="740" spans="2:79" x14ac:dyDescent="0.3">
      <c r="B740" s="24" t="s">
        <v>98</v>
      </c>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c r="BH740" s="17"/>
      <c r="BI740" s="17"/>
      <c r="BJ740" s="17"/>
      <c r="BK740" s="17"/>
      <c r="BL740" s="17"/>
      <c r="BM740" s="17"/>
      <c r="BN740" s="17"/>
      <c r="BO740" s="17"/>
      <c r="BP740" s="17"/>
      <c r="BQ740" s="17"/>
      <c r="BR740" s="17"/>
      <c r="BS740" s="17"/>
      <c r="BT740" s="17"/>
      <c r="BU740" s="17"/>
      <c r="BV740" s="17"/>
      <c r="BW740" s="17"/>
      <c r="BX740" s="17"/>
      <c r="BY740" s="17"/>
      <c r="BZ740" s="17"/>
      <c r="CA740" s="17"/>
    </row>
    <row r="741" spans="2:79" hidden="1" x14ac:dyDescent="0.3">
      <c r="B741" t="s">
        <v>376</v>
      </c>
      <c r="C741" s="17">
        <v>0</v>
      </c>
      <c r="D741" s="17">
        <v>0</v>
      </c>
      <c r="E741" s="17">
        <v>0</v>
      </c>
      <c r="F741" s="17"/>
      <c r="G741" s="17">
        <v>0</v>
      </c>
      <c r="H741" s="17">
        <v>0</v>
      </c>
      <c r="I741" s="17">
        <v>0</v>
      </c>
      <c r="J741" s="17">
        <v>0</v>
      </c>
      <c r="K741" s="17">
        <v>0</v>
      </c>
      <c r="L741" s="17">
        <v>0</v>
      </c>
      <c r="M741" s="17"/>
      <c r="N741" s="17">
        <v>0</v>
      </c>
      <c r="O741" s="17">
        <v>0</v>
      </c>
      <c r="P741" s="17">
        <v>0</v>
      </c>
      <c r="Q741" s="17">
        <v>0</v>
      </c>
      <c r="R741" s="17"/>
      <c r="S741" s="17">
        <v>0</v>
      </c>
      <c r="T741" s="17">
        <v>0</v>
      </c>
      <c r="U741" s="17">
        <v>0</v>
      </c>
      <c r="V741" s="17">
        <v>0</v>
      </c>
      <c r="W741" s="17">
        <v>0</v>
      </c>
      <c r="X741" s="17">
        <v>0</v>
      </c>
      <c r="Y741" s="17">
        <v>0</v>
      </c>
      <c r="Z741" s="17">
        <v>0</v>
      </c>
      <c r="AA741" s="17">
        <v>0</v>
      </c>
      <c r="AB741" s="17">
        <v>0</v>
      </c>
      <c r="AC741" s="17">
        <v>0</v>
      </c>
      <c r="AD741" s="17">
        <v>0</v>
      </c>
      <c r="AE741" s="17"/>
      <c r="AF741" s="17">
        <v>0</v>
      </c>
      <c r="AG741" s="17">
        <v>0</v>
      </c>
      <c r="AH741" s="17">
        <v>0</v>
      </c>
      <c r="AI741" s="17">
        <v>0</v>
      </c>
      <c r="AJ741" s="17">
        <v>0</v>
      </c>
      <c r="AK741" s="17">
        <v>0</v>
      </c>
      <c r="AL741" s="17"/>
      <c r="AM741" s="17">
        <v>0</v>
      </c>
      <c r="AN741" s="17">
        <v>0</v>
      </c>
      <c r="AO741" s="17">
        <v>0</v>
      </c>
      <c r="AP741" s="17">
        <v>0</v>
      </c>
      <c r="AQ741" s="17">
        <v>0</v>
      </c>
      <c r="AR741" s="17"/>
      <c r="AS741" s="17">
        <v>0</v>
      </c>
      <c r="AT741" s="17">
        <v>0</v>
      </c>
      <c r="AU741" s="17"/>
      <c r="AV741" s="17">
        <v>0</v>
      </c>
      <c r="AW741" s="17">
        <v>0</v>
      </c>
      <c r="AX741" s="17"/>
      <c r="AY741" s="17">
        <v>0</v>
      </c>
      <c r="AZ741" s="17">
        <v>0</v>
      </c>
      <c r="BA741" s="17">
        <v>0</v>
      </c>
      <c r="BB741" s="17"/>
      <c r="BC741" s="17">
        <v>0</v>
      </c>
      <c r="BD741" s="17">
        <v>0</v>
      </c>
      <c r="BE741" s="17">
        <v>0</v>
      </c>
      <c r="BF741" s="17"/>
      <c r="BG741" s="17">
        <v>0</v>
      </c>
      <c r="BH741" s="17">
        <v>0</v>
      </c>
      <c r="BI741" s="17"/>
      <c r="BJ741" s="17">
        <v>0</v>
      </c>
      <c r="BK741" s="17">
        <v>0</v>
      </c>
      <c r="BL741" s="17"/>
      <c r="BM741" s="17">
        <v>0</v>
      </c>
      <c r="BN741" s="17">
        <v>0</v>
      </c>
      <c r="BO741" s="17">
        <v>0</v>
      </c>
      <c r="BP741" s="17">
        <v>0</v>
      </c>
      <c r="BQ741" s="17">
        <v>0</v>
      </c>
      <c r="BR741" s="17">
        <v>0</v>
      </c>
      <c r="BS741" s="17">
        <v>0</v>
      </c>
      <c r="BT741" s="17"/>
      <c r="BU741" s="17">
        <v>0</v>
      </c>
      <c r="BV741" s="17">
        <v>0</v>
      </c>
      <c r="BW741" s="17"/>
      <c r="BX741" s="17">
        <v>0</v>
      </c>
      <c r="BY741" s="17">
        <v>0</v>
      </c>
      <c r="BZ741" s="17">
        <v>0</v>
      </c>
      <c r="CA741" s="17">
        <v>0</v>
      </c>
    </row>
    <row r="742" spans="2:79" hidden="1" x14ac:dyDescent="0.3">
      <c r="B742" t="s">
        <v>377</v>
      </c>
      <c r="C742" s="17">
        <v>0</v>
      </c>
      <c r="D742" s="17">
        <v>0</v>
      </c>
      <c r="E742" s="17">
        <v>0</v>
      </c>
      <c r="F742" s="17"/>
      <c r="G742" s="17">
        <v>0</v>
      </c>
      <c r="H742" s="17">
        <v>0</v>
      </c>
      <c r="I742" s="17">
        <v>0</v>
      </c>
      <c r="J742" s="17">
        <v>0</v>
      </c>
      <c r="K742" s="17">
        <v>0</v>
      </c>
      <c r="L742" s="17">
        <v>0</v>
      </c>
      <c r="M742" s="17"/>
      <c r="N742" s="17">
        <v>0</v>
      </c>
      <c r="O742" s="17">
        <v>0</v>
      </c>
      <c r="P742" s="17">
        <v>0</v>
      </c>
      <c r="Q742" s="17">
        <v>0</v>
      </c>
      <c r="R742" s="17"/>
      <c r="S742" s="17">
        <v>0</v>
      </c>
      <c r="T742" s="17">
        <v>0</v>
      </c>
      <c r="U742" s="17">
        <v>0</v>
      </c>
      <c r="V742" s="17">
        <v>0</v>
      </c>
      <c r="W742" s="17">
        <v>0</v>
      </c>
      <c r="X742" s="17">
        <v>0</v>
      </c>
      <c r="Y742" s="17">
        <v>0</v>
      </c>
      <c r="Z742" s="17">
        <v>0</v>
      </c>
      <c r="AA742" s="17">
        <v>0</v>
      </c>
      <c r="AB742" s="17">
        <v>0</v>
      </c>
      <c r="AC742" s="17">
        <v>0</v>
      </c>
      <c r="AD742" s="17">
        <v>0</v>
      </c>
      <c r="AE742" s="17"/>
      <c r="AF742" s="17">
        <v>0</v>
      </c>
      <c r="AG742" s="17">
        <v>0</v>
      </c>
      <c r="AH742" s="17">
        <v>0</v>
      </c>
      <c r="AI742" s="17">
        <v>0</v>
      </c>
      <c r="AJ742" s="17">
        <v>0</v>
      </c>
      <c r="AK742" s="17">
        <v>0</v>
      </c>
      <c r="AL742" s="17"/>
      <c r="AM742" s="17">
        <v>0</v>
      </c>
      <c r="AN742" s="17">
        <v>0</v>
      </c>
      <c r="AO742" s="17">
        <v>0</v>
      </c>
      <c r="AP742" s="17">
        <v>0</v>
      </c>
      <c r="AQ742" s="17">
        <v>0</v>
      </c>
      <c r="AR742" s="17"/>
      <c r="AS742" s="17">
        <v>0</v>
      </c>
      <c r="AT742" s="17">
        <v>0</v>
      </c>
      <c r="AU742" s="17"/>
      <c r="AV742" s="17">
        <v>0</v>
      </c>
      <c r="AW742" s="17">
        <v>0</v>
      </c>
      <c r="AX742" s="17"/>
      <c r="AY742" s="17">
        <v>0</v>
      </c>
      <c r="AZ742" s="17">
        <v>0</v>
      </c>
      <c r="BA742" s="17">
        <v>0</v>
      </c>
      <c r="BB742" s="17"/>
      <c r="BC742" s="17">
        <v>0</v>
      </c>
      <c r="BD742" s="17">
        <v>0</v>
      </c>
      <c r="BE742" s="17">
        <v>0</v>
      </c>
      <c r="BF742" s="17"/>
      <c r="BG742" s="17">
        <v>0</v>
      </c>
      <c r="BH742" s="17">
        <v>0</v>
      </c>
      <c r="BI742" s="17"/>
      <c r="BJ742" s="17">
        <v>0</v>
      </c>
      <c r="BK742" s="17">
        <v>0</v>
      </c>
      <c r="BL742" s="17"/>
      <c r="BM742" s="17">
        <v>0</v>
      </c>
      <c r="BN742" s="17">
        <v>0</v>
      </c>
      <c r="BO742" s="17">
        <v>0</v>
      </c>
      <c r="BP742" s="17">
        <v>0</v>
      </c>
      <c r="BQ742" s="17">
        <v>0</v>
      </c>
      <c r="BR742" s="17">
        <v>0</v>
      </c>
      <c r="BS742" s="17">
        <v>0</v>
      </c>
      <c r="BT742" s="17"/>
      <c r="BU742" s="17">
        <v>0</v>
      </c>
      <c r="BV742" s="17">
        <v>0</v>
      </c>
      <c r="BW742" s="17"/>
      <c r="BX742" s="17">
        <v>0</v>
      </c>
      <c r="BY742" s="17">
        <v>0</v>
      </c>
      <c r="BZ742" s="17">
        <v>0</v>
      </c>
      <c r="CA742" s="17">
        <v>0</v>
      </c>
    </row>
    <row r="743" spans="2:79" hidden="1" x14ac:dyDescent="0.3">
      <c r="B743" t="s">
        <v>378</v>
      </c>
      <c r="C743" s="17">
        <v>0</v>
      </c>
      <c r="D743" s="17">
        <v>0</v>
      </c>
      <c r="E743" s="17">
        <v>0</v>
      </c>
      <c r="F743" s="17"/>
      <c r="G743" s="17">
        <v>0</v>
      </c>
      <c r="H743" s="17">
        <v>0</v>
      </c>
      <c r="I743" s="17">
        <v>0</v>
      </c>
      <c r="J743" s="17">
        <v>0</v>
      </c>
      <c r="K743" s="17">
        <v>0</v>
      </c>
      <c r="L743" s="17">
        <v>0</v>
      </c>
      <c r="M743" s="17"/>
      <c r="N743" s="17">
        <v>0</v>
      </c>
      <c r="O743" s="17">
        <v>0</v>
      </c>
      <c r="P743" s="17">
        <v>0</v>
      </c>
      <c r="Q743" s="17">
        <v>0</v>
      </c>
      <c r="R743" s="17"/>
      <c r="S743" s="17">
        <v>0</v>
      </c>
      <c r="T743" s="17">
        <v>0</v>
      </c>
      <c r="U743" s="17">
        <v>0</v>
      </c>
      <c r="V743" s="17">
        <v>0</v>
      </c>
      <c r="W743" s="17">
        <v>0</v>
      </c>
      <c r="X743" s="17">
        <v>0</v>
      </c>
      <c r="Y743" s="17">
        <v>0</v>
      </c>
      <c r="Z743" s="17">
        <v>0</v>
      </c>
      <c r="AA743" s="17">
        <v>0</v>
      </c>
      <c r="AB743" s="17">
        <v>0</v>
      </c>
      <c r="AC743" s="17">
        <v>0</v>
      </c>
      <c r="AD743" s="17">
        <v>0</v>
      </c>
      <c r="AE743" s="17"/>
      <c r="AF743" s="17">
        <v>0</v>
      </c>
      <c r="AG743" s="17">
        <v>0</v>
      </c>
      <c r="AH743" s="17">
        <v>0</v>
      </c>
      <c r="AI743" s="17">
        <v>0</v>
      </c>
      <c r="AJ743" s="17">
        <v>0</v>
      </c>
      <c r="AK743" s="17">
        <v>0</v>
      </c>
      <c r="AL743" s="17"/>
      <c r="AM743" s="17">
        <v>0</v>
      </c>
      <c r="AN743" s="17">
        <v>0</v>
      </c>
      <c r="AO743" s="17">
        <v>0</v>
      </c>
      <c r="AP743" s="17">
        <v>0</v>
      </c>
      <c r="AQ743" s="17">
        <v>0</v>
      </c>
      <c r="AR743" s="17"/>
      <c r="AS743" s="17">
        <v>0</v>
      </c>
      <c r="AT743" s="17">
        <v>0</v>
      </c>
      <c r="AU743" s="17"/>
      <c r="AV743" s="17">
        <v>0</v>
      </c>
      <c r="AW743" s="17">
        <v>0</v>
      </c>
      <c r="AX743" s="17"/>
      <c r="AY743" s="17">
        <v>0</v>
      </c>
      <c r="AZ743" s="17">
        <v>0</v>
      </c>
      <c r="BA743" s="17">
        <v>0</v>
      </c>
      <c r="BB743" s="17"/>
      <c r="BC743" s="17">
        <v>0</v>
      </c>
      <c r="BD743" s="17">
        <v>0</v>
      </c>
      <c r="BE743" s="17">
        <v>0</v>
      </c>
      <c r="BF743" s="17"/>
      <c r="BG743" s="17">
        <v>0</v>
      </c>
      <c r="BH743" s="17">
        <v>0</v>
      </c>
      <c r="BI743" s="17"/>
      <c r="BJ743" s="17">
        <v>0</v>
      </c>
      <c r="BK743" s="17">
        <v>0</v>
      </c>
      <c r="BL743" s="17"/>
      <c r="BM743" s="17">
        <v>0</v>
      </c>
      <c r="BN743" s="17">
        <v>0</v>
      </c>
      <c r="BO743" s="17">
        <v>0</v>
      </c>
      <c r="BP743" s="17">
        <v>0</v>
      </c>
      <c r="BQ743" s="17">
        <v>0</v>
      </c>
      <c r="BR743" s="17">
        <v>0</v>
      </c>
      <c r="BS743" s="17">
        <v>0</v>
      </c>
      <c r="BT743" s="17"/>
      <c r="BU743" s="17">
        <v>0</v>
      </c>
      <c r="BV743" s="17">
        <v>0</v>
      </c>
      <c r="BW743" s="17"/>
      <c r="BX743" s="17">
        <v>0</v>
      </c>
      <c r="BY743" s="17">
        <v>0</v>
      </c>
      <c r="BZ743" s="17">
        <v>0</v>
      </c>
      <c r="CA743" s="17">
        <v>0</v>
      </c>
    </row>
    <row r="744" spans="2:79" hidden="1" x14ac:dyDescent="0.3">
      <c r="B744" t="s">
        <v>379</v>
      </c>
      <c r="C744" s="17">
        <v>0</v>
      </c>
      <c r="D744" s="17">
        <v>0</v>
      </c>
      <c r="E744" s="17">
        <v>0</v>
      </c>
      <c r="F744" s="17"/>
      <c r="G744" s="17">
        <v>0</v>
      </c>
      <c r="H744" s="17">
        <v>0</v>
      </c>
      <c r="I744" s="17">
        <v>0</v>
      </c>
      <c r="J744" s="17">
        <v>0</v>
      </c>
      <c r="K744" s="17">
        <v>0</v>
      </c>
      <c r="L744" s="17">
        <v>0</v>
      </c>
      <c r="M744" s="17"/>
      <c r="N744" s="17">
        <v>0</v>
      </c>
      <c r="O744" s="17">
        <v>0</v>
      </c>
      <c r="P744" s="17">
        <v>0</v>
      </c>
      <c r="Q744" s="17">
        <v>0</v>
      </c>
      <c r="R744" s="17"/>
      <c r="S744" s="17">
        <v>0</v>
      </c>
      <c r="T744" s="17">
        <v>0</v>
      </c>
      <c r="U744" s="17">
        <v>0</v>
      </c>
      <c r="V744" s="17">
        <v>0</v>
      </c>
      <c r="W744" s="17">
        <v>0</v>
      </c>
      <c r="X744" s="17">
        <v>0</v>
      </c>
      <c r="Y744" s="17">
        <v>0</v>
      </c>
      <c r="Z744" s="17">
        <v>0</v>
      </c>
      <c r="AA744" s="17">
        <v>0</v>
      </c>
      <c r="AB744" s="17">
        <v>0</v>
      </c>
      <c r="AC744" s="17">
        <v>0</v>
      </c>
      <c r="AD744" s="17">
        <v>0</v>
      </c>
      <c r="AE744" s="17"/>
      <c r="AF744" s="17">
        <v>0</v>
      </c>
      <c r="AG744" s="17">
        <v>0</v>
      </c>
      <c r="AH744" s="17">
        <v>0</v>
      </c>
      <c r="AI744" s="17">
        <v>0</v>
      </c>
      <c r="AJ744" s="17">
        <v>0</v>
      </c>
      <c r="AK744" s="17">
        <v>0</v>
      </c>
      <c r="AL744" s="17"/>
      <c r="AM744" s="17">
        <v>0</v>
      </c>
      <c r="AN744" s="17">
        <v>0</v>
      </c>
      <c r="AO744" s="17">
        <v>0</v>
      </c>
      <c r="AP744" s="17">
        <v>0</v>
      </c>
      <c r="AQ744" s="17">
        <v>0</v>
      </c>
      <c r="AR744" s="17"/>
      <c r="AS744" s="17">
        <v>0</v>
      </c>
      <c r="AT744" s="17">
        <v>0</v>
      </c>
      <c r="AU744" s="17"/>
      <c r="AV744" s="17">
        <v>0</v>
      </c>
      <c r="AW744" s="17">
        <v>0</v>
      </c>
      <c r="AX744" s="17"/>
      <c r="AY744" s="17">
        <v>0</v>
      </c>
      <c r="AZ744" s="17">
        <v>0</v>
      </c>
      <c r="BA744" s="17">
        <v>0</v>
      </c>
      <c r="BB744" s="17"/>
      <c r="BC744" s="17">
        <v>0</v>
      </c>
      <c r="BD744" s="17">
        <v>0</v>
      </c>
      <c r="BE744" s="17">
        <v>0</v>
      </c>
      <c r="BF744" s="17"/>
      <c r="BG744" s="17">
        <v>0</v>
      </c>
      <c r="BH744" s="17">
        <v>0</v>
      </c>
      <c r="BI744" s="17"/>
      <c r="BJ744" s="17">
        <v>0</v>
      </c>
      <c r="BK744" s="17">
        <v>0</v>
      </c>
      <c r="BL744" s="17"/>
      <c r="BM744" s="17">
        <v>0</v>
      </c>
      <c r="BN744" s="17">
        <v>0</v>
      </c>
      <c r="BO744" s="17">
        <v>0</v>
      </c>
      <c r="BP744" s="17">
        <v>0</v>
      </c>
      <c r="BQ744" s="17">
        <v>0</v>
      </c>
      <c r="BR744" s="17">
        <v>0</v>
      </c>
      <c r="BS744" s="17">
        <v>0</v>
      </c>
      <c r="BT744" s="17"/>
      <c r="BU744" s="17">
        <v>0</v>
      </c>
      <c r="BV744" s="17">
        <v>0</v>
      </c>
      <c r="BW744" s="17"/>
      <c r="BX744" s="17">
        <v>0</v>
      </c>
      <c r="BY744" s="17">
        <v>0</v>
      </c>
      <c r="BZ744" s="17">
        <v>0</v>
      </c>
      <c r="CA744" s="17">
        <v>0</v>
      </c>
    </row>
    <row r="745" spans="2:79" x14ac:dyDescent="0.3">
      <c r="B745" t="s">
        <v>101</v>
      </c>
      <c r="C745" s="17">
        <v>0.11851802195762901</v>
      </c>
      <c r="D745" s="17">
        <v>0.107881270562191</v>
      </c>
      <c r="E745" s="17">
        <v>0.12857918662802201</v>
      </c>
      <c r="F745" s="17"/>
      <c r="G745" s="17">
        <v>7.8867605852808303E-2</v>
      </c>
      <c r="H745" s="17">
        <v>9.6656565105722902E-2</v>
      </c>
      <c r="I745" s="17">
        <v>0.12828526952027799</v>
      </c>
      <c r="J745" s="17">
        <v>0.14088028465764399</v>
      </c>
      <c r="K745" s="17">
        <v>0.12725512966944699</v>
      </c>
      <c r="L745" s="17">
        <v>0.13069708632643001</v>
      </c>
      <c r="M745" s="17"/>
      <c r="N745" s="17">
        <v>6.8492269554687193E-2</v>
      </c>
      <c r="O745" s="17">
        <v>9.9768535296514804E-2</v>
      </c>
      <c r="P745" s="17">
        <v>0.139023041912128</v>
      </c>
      <c r="Q745" s="17">
        <v>0.17367377158459699</v>
      </c>
      <c r="R745" s="17"/>
      <c r="S745" s="17">
        <v>0.108511349832474</v>
      </c>
      <c r="T745" s="17">
        <v>0.110009191829678</v>
      </c>
      <c r="U745" s="17">
        <v>0.16436285729825501</v>
      </c>
      <c r="V745" s="17">
        <v>0.15566450944173901</v>
      </c>
      <c r="W745" s="17">
        <v>0.14732770231075501</v>
      </c>
      <c r="X745" s="17">
        <v>0.15330185499104099</v>
      </c>
      <c r="Y745" s="17">
        <v>0.108568149287449</v>
      </c>
      <c r="Z745" s="17">
        <v>0.109446663946622</v>
      </c>
      <c r="AA745" s="17">
        <v>9.7339732412859106E-2</v>
      </c>
      <c r="AB745" s="17">
        <v>9.7239363433823403E-2</v>
      </c>
      <c r="AC745" s="17">
        <v>4.2312550438348299E-2</v>
      </c>
      <c r="AD745" s="17">
        <v>0.10396723962469399</v>
      </c>
      <c r="AE745" s="17"/>
      <c r="AF745" s="17">
        <v>9.7478771410462906E-2</v>
      </c>
      <c r="AG745" s="17">
        <v>0.12274871125926801</v>
      </c>
      <c r="AH745" s="17">
        <v>0.12788756472728</v>
      </c>
      <c r="AI745" s="17">
        <v>0.10977836245266499</v>
      </c>
      <c r="AJ745" s="17">
        <v>0.159282762883142</v>
      </c>
      <c r="AK745" s="17">
        <v>0.11776346709713401</v>
      </c>
      <c r="AL745" s="17"/>
      <c r="AM745" s="17">
        <v>0.13288754663968499</v>
      </c>
      <c r="AN745" s="17">
        <v>0.151643909091838</v>
      </c>
      <c r="AO745" s="17">
        <v>9.5499501221429695E-2</v>
      </c>
      <c r="AP745" s="17">
        <v>5.0791085692181402E-2</v>
      </c>
      <c r="AQ745" s="17">
        <v>5.8720177113192003E-2</v>
      </c>
      <c r="AR745" s="17"/>
      <c r="AS745" s="17">
        <v>0.10362433438561899</v>
      </c>
      <c r="AT745" s="17">
        <v>0.152545066492732</v>
      </c>
      <c r="AU745" s="17"/>
      <c r="AV745" s="17">
        <v>0.118639745719062</v>
      </c>
      <c r="AW745" s="17">
        <v>0.117069954667091</v>
      </c>
      <c r="AX745" s="17"/>
      <c r="AY745" s="17">
        <v>0.15692797603897901</v>
      </c>
      <c r="AZ745" s="17">
        <v>9.6472297925370196E-2</v>
      </c>
      <c r="BA745" s="17">
        <v>0.15386039131165599</v>
      </c>
      <c r="BB745" s="17"/>
      <c r="BC745" s="17">
        <v>0.13238190447779799</v>
      </c>
      <c r="BD745" s="17">
        <v>0.107113893330678</v>
      </c>
      <c r="BE745" s="17">
        <v>9.0568997171042206E-2</v>
      </c>
      <c r="BF745" s="17"/>
      <c r="BG745" s="17">
        <v>0.118198801023878</v>
      </c>
      <c r="BH745" s="17">
        <v>0.111624211142026</v>
      </c>
      <c r="BI745" s="17"/>
      <c r="BJ745" s="17">
        <v>9.3673759628739403E-2</v>
      </c>
      <c r="BK745" s="17">
        <v>0.12423715486270299</v>
      </c>
      <c r="BL745" s="17"/>
      <c r="BM745" s="17">
        <v>9.5673737310376802E-2</v>
      </c>
      <c r="BN745" s="17">
        <v>0.110571096564637</v>
      </c>
      <c r="BO745" s="17">
        <v>0.127505844094423</v>
      </c>
      <c r="BP745" s="17">
        <v>0.20626626000756701</v>
      </c>
      <c r="BQ745" s="17">
        <v>0.11604671845279201</v>
      </c>
      <c r="BR745" s="17">
        <v>0.13646679094052599</v>
      </c>
      <c r="BS745" s="17">
        <v>0.165678120579899</v>
      </c>
      <c r="BT745" s="17"/>
      <c r="BU745" s="17">
        <v>5.3091481126187001E-2</v>
      </c>
      <c r="BV745" s="17">
        <v>8.2616272650472403E-2</v>
      </c>
      <c r="BW745" s="17"/>
      <c r="BX745" s="17">
        <v>0.134512985051253</v>
      </c>
      <c r="BY745" s="17">
        <v>8.3595095001521902E-2</v>
      </c>
      <c r="BZ745" s="17">
        <v>7.8809696995431E-2</v>
      </c>
      <c r="CA745" s="17">
        <v>6.7366748154344805E-2</v>
      </c>
    </row>
    <row r="746" spans="2:79" x14ac:dyDescent="0.3">
      <c r="B746" t="s">
        <v>380</v>
      </c>
      <c r="C746" s="17">
        <v>0.16475410766461701</v>
      </c>
      <c r="D746" s="17">
        <v>0.15259906514042099</v>
      </c>
      <c r="E746" s="17">
        <v>0.17641534341822701</v>
      </c>
      <c r="F746" s="17"/>
      <c r="G746" s="17">
        <v>0.20770418780744199</v>
      </c>
      <c r="H746" s="17">
        <v>0.23560547240952601</v>
      </c>
      <c r="I746" s="17">
        <v>0.19709933385717601</v>
      </c>
      <c r="J746" s="17">
        <v>0.152021071184474</v>
      </c>
      <c r="K746" s="17">
        <v>0.127230785996688</v>
      </c>
      <c r="L746" s="17">
        <v>8.8044912726121694E-2</v>
      </c>
      <c r="M746" s="17"/>
      <c r="N746" s="17">
        <v>0.18299575517043301</v>
      </c>
      <c r="O746" s="17">
        <v>0.15760456286383501</v>
      </c>
      <c r="P746" s="17">
        <v>0.17997038600491</v>
      </c>
      <c r="Q746" s="17">
        <v>0.14372199756819901</v>
      </c>
      <c r="R746" s="17"/>
      <c r="S746" s="17">
        <v>0.225362270098004</v>
      </c>
      <c r="T746" s="17">
        <v>0.17818781350900101</v>
      </c>
      <c r="U746" s="17">
        <v>0.13199287975516599</v>
      </c>
      <c r="V746" s="17">
        <v>0.150590441484689</v>
      </c>
      <c r="W746" s="17">
        <v>0.11300095489527399</v>
      </c>
      <c r="X746" s="17">
        <v>0.154850234139395</v>
      </c>
      <c r="Y746" s="17">
        <v>0.14655626373177999</v>
      </c>
      <c r="Z746" s="17">
        <v>0.120046276455094</v>
      </c>
      <c r="AA746" s="17">
        <v>0.188374401967324</v>
      </c>
      <c r="AB746" s="17">
        <v>0.150652198003555</v>
      </c>
      <c r="AC746" s="17">
        <v>0.16606321286419001</v>
      </c>
      <c r="AD746" s="17">
        <v>0.16638971190922799</v>
      </c>
      <c r="AE746" s="17"/>
      <c r="AF746" s="17">
        <v>0.242236692634342</v>
      </c>
      <c r="AG746" s="17">
        <v>0.132964514292361</v>
      </c>
      <c r="AH746" s="17">
        <v>0.16846939435584901</v>
      </c>
      <c r="AI746" s="17">
        <v>0.114612233590291</v>
      </c>
      <c r="AJ746" s="17">
        <v>0.143415764778799</v>
      </c>
      <c r="AK746" s="17">
        <v>0.17988123763267999</v>
      </c>
      <c r="AL746" s="17"/>
      <c r="AM746" s="17">
        <v>0.13983570291002601</v>
      </c>
      <c r="AN746" s="17">
        <v>0.14603739944841099</v>
      </c>
      <c r="AO746" s="17">
        <v>0.18403837319494001</v>
      </c>
      <c r="AP746" s="17">
        <v>0.241481297316779</v>
      </c>
      <c r="AQ746" s="17">
        <v>0.298927673868151</v>
      </c>
      <c r="AR746" s="17"/>
      <c r="AS746" s="17">
        <v>0.17673673803419801</v>
      </c>
      <c r="AT746" s="17">
        <v>0.19421432247786299</v>
      </c>
      <c r="AU746" s="17"/>
      <c r="AV746" s="17">
        <v>0.17686684138782899</v>
      </c>
      <c r="AW746" s="17">
        <v>0.183781385416003</v>
      </c>
      <c r="AX746" s="17"/>
      <c r="AY746" s="17">
        <v>0.20725770083752501</v>
      </c>
      <c r="AZ746" s="17">
        <v>0.155876248296523</v>
      </c>
      <c r="BA746" s="17">
        <v>0.10076669229419299</v>
      </c>
      <c r="BB746" s="17"/>
      <c r="BC746" s="17">
        <v>0.16143307263856699</v>
      </c>
      <c r="BD746" s="17">
        <v>0.14910777928873101</v>
      </c>
      <c r="BE746" s="17">
        <v>0.190202249754366</v>
      </c>
      <c r="BF746" s="17"/>
      <c r="BG746" s="17">
        <v>0.162622689110651</v>
      </c>
      <c r="BH746" s="17">
        <v>0.16819807863914901</v>
      </c>
      <c r="BI746" s="17"/>
      <c r="BJ746" s="17">
        <v>0.22872465859709501</v>
      </c>
      <c r="BK746" s="17">
        <v>0.14547581022314399</v>
      </c>
      <c r="BL746" s="17"/>
      <c r="BM746" s="17">
        <v>0.19181192676655101</v>
      </c>
      <c r="BN746" s="17">
        <v>0.21743239803296699</v>
      </c>
      <c r="BO746" s="17">
        <v>0.162773950742751</v>
      </c>
      <c r="BP746" s="17">
        <v>0.140818577957039</v>
      </c>
      <c r="BQ746" s="17">
        <v>0.115662929723337</v>
      </c>
      <c r="BR746" s="17">
        <v>9.7040864774083496E-2</v>
      </c>
      <c r="BS746" s="17">
        <v>0.13053312765548</v>
      </c>
      <c r="BT746" s="17"/>
      <c r="BU746" s="17">
        <v>0.176599026969286</v>
      </c>
      <c r="BV746" s="17">
        <v>0.26133448911804302</v>
      </c>
      <c r="BW746" s="17"/>
      <c r="BX746" s="17">
        <v>0.19165070230304099</v>
      </c>
      <c r="BY746" s="17">
        <v>0.179619509271223</v>
      </c>
      <c r="BZ746" s="17">
        <v>0.202012455447833</v>
      </c>
      <c r="CA746" s="17">
        <v>0.176095737007056</v>
      </c>
    </row>
    <row r="747" spans="2:79" x14ac:dyDescent="0.3">
      <c r="B747" t="s">
        <v>381</v>
      </c>
      <c r="C747" s="17">
        <v>0.45050946295927502</v>
      </c>
      <c r="D747" s="17">
        <v>0.45479668291597802</v>
      </c>
      <c r="E747" s="17">
        <v>0.44552541865180301</v>
      </c>
      <c r="F747" s="17"/>
      <c r="G747" s="17">
        <v>0.46428822917392099</v>
      </c>
      <c r="H747" s="17">
        <v>0.497693815344464</v>
      </c>
      <c r="I747" s="17">
        <v>0.42522595590256501</v>
      </c>
      <c r="J747" s="17">
        <v>0.42310024038988597</v>
      </c>
      <c r="K747" s="17">
        <v>0.421288948957659</v>
      </c>
      <c r="L747" s="17">
        <v>0.465388166664572</v>
      </c>
      <c r="M747" s="17"/>
      <c r="N747" s="17">
        <v>0.51899512633512901</v>
      </c>
      <c r="O747" s="17">
        <v>0.45032827465623199</v>
      </c>
      <c r="P747" s="17">
        <v>0.42666780813655197</v>
      </c>
      <c r="Q747" s="17">
        <v>0.39117146898158001</v>
      </c>
      <c r="R747" s="17"/>
      <c r="S747" s="17">
        <v>0.40666001570040999</v>
      </c>
      <c r="T747" s="17">
        <v>0.47510243908792699</v>
      </c>
      <c r="U747" s="17">
        <v>0.47827164212123702</v>
      </c>
      <c r="V747" s="17">
        <v>0.42274004627323303</v>
      </c>
      <c r="W747" s="17">
        <v>0.46154997394591102</v>
      </c>
      <c r="X747" s="17">
        <v>0.41392514232614103</v>
      </c>
      <c r="Y747" s="17">
        <v>0.52057640922915405</v>
      </c>
      <c r="Z747" s="17">
        <v>0.56293715324132398</v>
      </c>
      <c r="AA747" s="17">
        <v>0.42719235401722</v>
      </c>
      <c r="AB747" s="17">
        <v>0.46412888403781399</v>
      </c>
      <c r="AC747" s="17">
        <v>0.38545132904471102</v>
      </c>
      <c r="AD747" s="17">
        <v>0.45897913076927999</v>
      </c>
      <c r="AE747" s="17"/>
      <c r="AF747" s="17">
        <v>0.43166351484510401</v>
      </c>
      <c r="AG747" s="17">
        <v>0.45938655938941497</v>
      </c>
      <c r="AH747" s="17">
        <v>0.42740495544871399</v>
      </c>
      <c r="AI747" s="17">
        <v>0.48294283113504899</v>
      </c>
      <c r="AJ747" s="17">
        <v>0.43215457373084898</v>
      </c>
      <c r="AK747" s="17">
        <v>0.47142646507307501</v>
      </c>
      <c r="AL747" s="17"/>
      <c r="AM747" s="17">
        <v>0.40868975350362702</v>
      </c>
      <c r="AN747" s="17">
        <v>0.457640528901126</v>
      </c>
      <c r="AO747" s="17">
        <v>0.49019344201385001</v>
      </c>
      <c r="AP747" s="17">
        <v>0.477212934965205</v>
      </c>
      <c r="AQ747" s="17">
        <v>0.38007096867411</v>
      </c>
      <c r="AR747" s="17"/>
      <c r="AS747" s="17">
        <v>0.46421325792854201</v>
      </c>
      <c r="AT747" s="17">
        <v>0.427050882485494</v>
      </c>
      <c r="AU747" s="17"/>
      <c r="AV747" s="17">
        <v>0.44155855656860898</v>
      </c>
      <c r="AW747" s="17">
        <v>0.47577370894194498</v>
      </c>
      <c r="AX747" s="17"/>
      <c r="AY747" s="17">
        <v>0.40765068492860101</v>
      </c>
      <c r="AZ747" s="17">
        <v>0.47698473304244199</v>
      </c>
      <c r="BA747" s="17">
        <v>0.40348866295900399</v>
      </c>
      <c r="BB747" s="17"/>
      <c r="BC747" s="17">
        <v>0.44598030399251098</v>
      </c>
      <c r="BD747" s="17">
        <v>0.46080054745760701</v>
      </c>
      <c r="BE747" s="17">
        <v>0.45470060694685699</v>
      </c>
      <c r="BF747" s="17"/>
      <c r="BG747" s="17">
        <v>0.45355397499829397</v>
      </c>
      <c r="BH747" s="17">
        <v>0.45323728348763498</v>
      </c>
      <c r="BI747" s="17"/>
      <c r="BJ747" s="17">
        <v>0.47330110028576799</v>
      </c>
      <c r="BK747" s="17">
        <v>0.44573264082757802</v>
      </c>
      <c r="BL747" s="17"/>
      <c r="BM747" s="17">
        <v>0.471579097707721</v>
      </c>
      <c r="BN747" s="17">
        <v>0.43038494227921997</v>
      </c>
      <c r="BO747" s="17">
        <v>0.47321942416255203</v>
      </c>
      <c r="BP747" s="17">
        <v>0.33520197236314098</v>
      </c>
      <c r="BQ747" s="17">
        <v>0.39709653001249301</v>
      </c>
      <c r="BR747" s="17">
        <v>0.45015168751060702</v>
      </c>
      <c r="BS747" s="17">
        <v>0.45476479766683398</v>
      </c>
      <c r="BT747" s="17"/>
      <c r="BU747" s="17">
        <v>0.48276732885357199</v>
      </c>
      <c r="BV747" s="17">
        <v>0.44718316952565701</v>
      </c>
      <c r="BW747" s="17"/>
      <c r="BX747" s="17">
        <v>0.42631973695153602</v>
      </c>
      <c r="BY747" s="17">
        <v>0.46466566452323699</v>
      </c>
      <c r="BZ747" s="17">
        <v>0.46911980251451302</v>
      </c>
      <c r="CA747" s="17">
        <v>0.48667381515271702</v>
      </c>
    </row>
    <row r="748" spans="2:79" x14ac:dyDescent="0.3">
      <c r="B748" t="s">
        <v>382</v>
      </c>
      <c r="C748" s="17">
        <v>0.229118254014609</v>
      </c>
      <c r="D748" s="17">
        <v>0.23572795216845999</v>
      </c>
      <c r="E748" s="17">
        <v>0.22379946489955299</v>
      </c>
      <c r="F748" s="17"/>
      <c r="G748" s="17">
        <v>0.21579828796817699</v>
      </c>
      <c r="H748" s="17">
        <v>0.154859535913042</v>
      </c>
      <c r="I748" s="17">
        <v>0.21322767549600899</v>
      </c>
      <c r="J748" s="17">
        <v>0.22824598472249899</v>
      </c>
      <c r="K748" s="17">
        <v>0.27472894197325098</v>
      </c>
      <c r="L748" s="17">
        <v>0.28114615157059097</v>
      </c>
      <c r="M748" s="17"/>
      <c r="N748" s="17">
        <v>0.208217581555841</v>
      </c>
      <c r="O748" s="17">
        <v>0.25460489866880698</v>
      </c>
      <c r="P748" s="17">
        <v>0.21036183657347901</v>
      </c>
      <c r="Q748" s="17">
        <v>0.24458316238357</v>
      </c>
      <c r="R748" s="17"/>
      <c r="S748" s="17">
        <v>0.203541152569574</v>
      </c>
      <c r="T748" s="17">
        <v>0.19596502767815199</v>
      </c>
      <c r="U748" s="17">
        <v>0.19549285928492099</v>
      </c>
      <c r="V748" s="17">
        <v>0.255942944149887</v>
      </c>
      <c r="W748" s="17">
        <v>0.25278942216675299</v>
      </c>
      <c r="X748" s="17">
        <v>0.24903649592229299</v>
      </c>
      <c r="Y748" s="17">
        <v>0.17921689584321901</v>
      </c>
      <c r="Z748" s="17">
        <v>0.184979241937762</v>
      </c>
      <c r="AA748" s="17">
        <v>0.25371782693229</v>
      </c>
      <c r="AB748" s="17">
        <v>0.23366851536576499</v>
      </c>
      <c r="AC748" s="17">
        <v>0.37455812525153098</v>
      </c>
      <c r="AD748" s="17">
        <v>0.23029101133812499</v>
      </c>
      <c r="AE748" s="17"/>
      <c r="AF748" s="17">
        <v>0.18864262423045</v>
      </c>
      <c r="AG748" s="17">
        <v>0.24236419603642601</v>
      </c>
      <c r="AH748" s="17">
        <v>0.23666276711154399</v>
      </c>
      <c r="AI748" s="17">
        <v>0.265101298742353</v>
      </c>
      <c r="AJ748" s="17">
        <v>0.229028336728303</v>
      </c>
      <c r="AK748" s="17">
        <v>0.206430641905128</v>
      </c>
      <c r="AL748" s="17"/>
      <c r="AM748" s="17">
        <v>0.27550917895937899</v>
      </c>
      <c r="AN748" s="17">
        <v>0.20763602701287801</v>
      </c>
      <c r="AO748" s="17">
        <v>0.205851452149072</v>
      </c>
      <c r="AP748" s="17">
        <v>0.20437804937484499</v>
      </c>
      <c r="AQ748" s="17">
        <v>0.17512201479690101</v>
      </c>
      <c r="AR748" s="17"/>
      <c r="AS748" s="17">
        <v>0.22521019837809</v>
      </c>
      <c r="AT748" s="17">
        <v>0.18118002181194001</v>
      </c>
      <c r="AU748" s="17"/>
      <c r="AV748" s="17">
        <v>0.22766571743903499</v>
      </c>
      <c r="AW748" s="17">
        <v>0.19058823284420601</v>
      </c>
      <c r="AX748" s="17"/>
      <c r="AY748" s="17">
        <v>0.19824346392164299</v>
      </c>
      <c r="AZ748" s="17">
        <v>0.23293286126586399</v>
      </c>
      <c r="BA748" s="17">
        <v>0.28969252013108099</v>
      </c>
      <c r="BB748" s="17"/>
      <c r="BC748" s="17">
        <v>0.229311071570867</v>
      </c>
      <c r="BD748" s="17">
        <v>0.23306871379348901</v>
      </c>
      <c r="BE748" s="17">
        <v>0.22285165337027199</v>
      </c>
      <c r="BF748" s="17"/>
      <c r="BG748" s="17">
        <v>0.234435475626109</v>
      </c>
      <c r="BH748" s="17">
        <v>0.22698927562652399</v>
      </c>
      <c r="BI748" s="17"/>
      <c r="BJ748" s="17">
        <v>0.16225432495411099</v>
      </c>
      <c r="BK748" s="17">
        <v>0.24800220492862901</v>
      </c>
      <c r="BL748" s="17"/>
      <c r="BM748" s="17">
        <v>0.19862441496772301</v>
      </c>
      <c r="BN748" s="17">
        <v>0.20817755276547201</v>
      </c>
      <c r="BO748" s="17">
        <v>0.20749270833909</v>
      </c>
      <c r="BP748" s="17">
        <v>0.27767143016000201</v>
      </c>
      <c r="BQ748" s="17">
        <v>0.32354924680186598</v>
      </c>
      <c r="BR748" s="17">
        <v>0.28295751764342097</v>
      </c>
      <c r="BS748" s="17">
        <v>0.22929078653004001</v>
      </c>
      <c r="BT748" s="17"/>
      <c r="BU748" s="17">
        <v>0.25540980890973702</v>
      </c>
      <c r="BV748" s="17">
        <v>0.189638394892263</v>
      </c>
      <c r="BW748" s="17"/>
      <c r="BX748" s="17">
        <v>0.21464159908008101</v>
      </c>
      <c r="BY748" s="17">
        <v>0.21713107352435601</v>
      </c>
      <c r="BZ748" s="17">
        <v>0.22891880912957099</v>
      </c>
      <c r="CA748" s="17">
        <v>0.23625767178922899</v>
      </c>
    </row>
    <row r="749" spans="2:79" x14ac:dyDescent="0.3">
      <c r="B749" t="s">
        <v>383</v>
      </c>
      <c r="C749" s="17">
        <v>3.71001534038699E-2</v>
      </c>
      <c r="D749" s="17">
        <v>4.8995029212950097E-2</v>
      </c>
      <c r="E749" s="17">
        <v>2.5680586402395299E-2</v>
      </c>
      <c r="F749" s="17"/>
      <c r="G749" s="17">
        <v>3.3341689197651098E-2</v>
      </c>
      <c r="H749" s="17">
        <v>1.51846112272454E-2</v>
      </c>
      <c r="I749" s="17">
        <v>3.6161765223972901E-2</v>
      </c>
      <c r="J749" s="17">
        <v>5.5752419045496701E-2</v>
      </c>
      <c r="K749" s="17">
        <v>4.9496193402954497E-2</v>
      </c>
      <c r="L749" s="17">
        <v>3.4723682712286E-2</v>
      </c>
      <c r="M749" s="17"/>
      <c r="N749" s="17">
        <v>2.12992673839103E-2</v>
      </c>
      <c r="O749" s="17">
        <v>3.7693728514611599E-2</v>
      </c>
      <c r="P749" s="17">
        <v>4.3976927372930699E-2</v>
      </c>
      <c r="Q749" s="17">
        <v>4.6849599482053597E-2</v>
      </c>
      <c r="R749" s="17"/>
      <c r="S749" s="17">
        <v>5.5925211799538403E-2</v>
      </c>
      <c r="T749" s="17">
        <v>4.0735527895242103E-2</v>
      </c>
      <c r="U749" s="17">
        <v>2.9879761540421299E-2</v>
      </c>
      <c r="V749" s="17">
        <v>1.5062058650452299E-2</v>
      </c>
      <c r="W749" s="17">
        <v>2.5331946681306901E-2</v>
      </c>
      <c r="X749" s="17">
        <v>2.88862726211295E-2</v>
      </c>
      <c r="Y749" s="17">
        <v>4.50822819083979E-2</v>
      </c>
      <c r="Z749" s="17">
        <v>2.2590664419197298E-2</v>
      </c>
      <c r="AA749" s="17">
        <v>3.3375684670306702E-2</v>
      </c>
      <c r="AB749" s="17">
        <v>5.43110391590425E-2</v>
      </c>
      <c r="AC749" s="17">
        <v>3.1614782401220599E-2</v>
      </c>
      <c r="AD749" s="17">
        <v>4.0372906358672397E-2</v>
      </c>
      <c r="AE749" s="17"/>
      <c r="AF749" s="17">
        <v>3.99783968796402E-2</v>
      </c>
      <c r="AG749" s="17">
        <v>4.2536019022530298E-2</v>
      </c>
      <c r="AH749" s="17">
        <v>3.9575318356613598E-2</v>
      </c>
      <c r="AI749" s="17">
        <v>2.75652740796417E-2</v>
      </c>
      <c r="AJ749" s="17">
        <v>3.6118561878907697E-2</v>
      </c>
      <c r="AK749" s="17">
        <v>2.4498188291982401E-2</v>
      </c>
      <c r="AL749" s="17"/>
      <c r="AM749" s="17">
        <v>4.3077817987283398E-2</v>
      </c>
      <c r="AN749" s="17">
        <v>3.7042135545747298E-2</v>
      </c>
      <c r="AO749" s="17">
        <v>2.4417231420708198E-2</v>
      </c>
      <c r="AP749" s="17">
        <v>2.6136632650989401E-2</v>
      </c>
      <c r="AQ749" s="17">
        <v>8.7159165547645495E-2</v>
      </c>
      <c r="AR749" s="17"/>
      <c r="AS749" s="17">
        <v>3.0215471273550201E-2</v>
      </c>
      <c r="AT749" s="17">
        <v>4.5009706731971598E-2</v>
      </c>
      <c r="AU749" s="17"/>
      <c r="AV749" s="17">
        <v>3.5269138885465498E-2</v>
      </c>
      <c r="AW749" s="17">
        <v>3.2786718130754601E-2</v>
      </c>
      <c r="AX749" s="17"/>
      <c r="AY749" s="17">
        <v>2.9920174273251599E-2</v>
      </c>
      <c r="AZ749" s="17">
        <v>3.7733859469800603E-2</v>
      </c>
      <c r="BA749" s="17">
        <v>5.21917333040657E-2</v>
      </c>
      <c r="BB749" s="17"/>
      <c r="BC749" s="17">
        <v>3.0893647320256699E-2</v>
      </c>
      <c r="BD749" s="17">
        <v>4.9909066129495402E-2</v>
      </c>
      <c r="BE749" s="17">
        <v>4.1676492757462602E-2</v>
      </c>
      <c r="BF749" s="17"/>
      <c r="BG749" s="17">
        <v>3.11890592410668E-2</v>
      </c>
      <c r="BH749" s="17">
        <v>3.99511511046656E-2</v>
      </c>
      <c r="BI749" s="17"/>
      <c r="BJ749" s="17">
        <v>4.2046156534285499E-2</v>
      </c>
      <c r="BK749" s="17">
        <v>3.6552189157946301E-2</v>
      </c>
      <c r="BL749" s="17"/>
      <c r="BM749" s="17">
        <v>4.2310823247628797E-2</v>
      </c>
      <c r="BN749" s="17">
        <v>3.3434010357703499E-2</v>
      </c>
      <c r="BO749" s="17">
        <v>2.9008072661184998E-2</v>
      </c>
      <c r="BP749" s="17">
        <v>4.0041759512251501E-2</v>
      </c>
      <c r="BQ749" s="17">
        <v>4.7644575009511698E-2</v>
      </c>
      <c r="BR749" s="17">
        <v>3.3383139131362899E-2</v>
      </c>
      <c r="BS749" s="17">
        <v>1.97331675677473E-2</v>
      </c>
      <c r="BT749" s="17"/>
      <c r="BU749" s="17">
        <v>3.2132354141218497E-2</v>
      </c>
      <c r="BV749" s="17">
        <v>1.9227673813564401E-2</v>
      </c>
      <c r="BW749" s="17"/>
      <c r="BX749" s="17">
        <v>3.2874976614088398E-2</v>
      </c>
      <c r="BY749" s="17">
        <v>5.4988657679661899E-2</v>
      </c>
      <c r="BZ749" s="17">
        <v>2.11392359126523E-2</v>
      </c>
      <c r="CA749" s="17">
        <v>3.36060278966544E-2</v>
      </c>
    </row>
    <row r="750" spans="2:79" x14ac:dyDescent="0.3">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c r="BH750" s="17"/>
      <c r="BI750" s="17"/>
      <c r="BJ750" s="17"/>
      <c r="BK750" s="17"/>
      <c r="BL750" s="17"/>
      <c r="BM750" s="17"/>
      <c r="BN750" s="17"/>
      <c r="BO750" s="17"/>
      <c r="BP750" s="17"/>
      <c r="BQ750" s="17"/>
      <c r="BR750" s="17"/>
      <c r="BS750" s="17"/>
      <c r="BT750" s="17"/>
      <c r="BU750" s="17"/>
      <c r="BV750" s="17"/>
      <c r="BW750" s="17"/>
      <c r="BX750" s="17"/>
      <c r="BY750" s="17"/>
      <c r="BZ750" s="17"/>
      <c r="CA750" s="17"/>
    </row>
    <row r="751" spans="2:79" x14ac:dyDescent="0.3">
      <c r="B751" s="6" t="s">
        <v>393</v>
      </c>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c r="BZ751" s="17"/>
      <c r="CA751" s="17"/>
    </row>
    <row r="752" spans="2:79" x14ac:dyDescent="0.3">
      <c r="B752" s="24" t="s">
        <v>98</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c r="BZ752" s="17"/>
      <c r="CA752" s="17"/>
    </row>
    <row r="753" spans="2:79" hidden="1" x14ac:dyDescent="0.3">
      <c r="B753" t="s">
        <v>385</v>
      </c>
      <c r="C753" s="17">
        <v>0</v>
      </c>
      <c r="D753" s="17">
        <v>0</v>
      </c>
      <c r="E753" s="17">
        <v>0</v>
      </c>
      <c r="F753" s="17"/>
      <c r="G753" s="17">
        <v>0</v>
      </c>
      <c r="H753" s="17">
        <v>0</v>
      </c>
      <c r="I753" s="17">
        <v>0</v>
      </c>
      <c r="J753" s="17">
        <v>0</v>
      </c>
      <c r="K753" s="17">
        <v>0</v>
      </c>
      <c r="L753" s="17">
        <v>0</v>
      </c>
      <c r="M753" s="17"/>
      <c r="N753" s="17">
        <v>0</v>
      </c>
      <c r="O753" s="17">
        <v>0</v>
      </c>
      <c r="P753" s="17">
        <v>0</v>
      </c>
      <c r="Q753" s="17">
        <v>0</v>
      </c>
      <c r="R753" s="17"/>
      <c r="S753" s="17">
        <v>0</v>
      </c>
      <c r="T753" s="17">
        <v>0</v>
      </c>
      <c r="U753" s="17">
        <v>0</v>
      </c>
      <c r="V753" s="17">
        <v>0</v>
      </c>
      <c r="W753" s="17">
        <v>0</v>
      </c>
      <c r="X753" s="17">
        <v>0</v>
      </c>
      <c r="Y753" s="17">
        <v>0</v>
      </c>
      <c r="Z753" s="17">
        <v>0</v>
      </c>
      <c r="AA753" s="17">
        <v>0</v>
      </c>
      <c r="AB753" s="17">
        <v>0</v>
      </c>
      <c r="AC753" s="17">
        <v>0</v>
      </c>
      <c r="AD753" s="17">
        <v>0</v>
      </c>
      <c r="AE753" s="17"/>
      <c r="AF753" s="17">
        <v>0</v>
      </c>
      <c r="AG753" s="17">
        <v>0</v>
      </c>
      <c r="AH753" s="17">
        <v>0</v>
      </c>
      <c r="AI753" s="17">
        <v>0</v>
      </c>
      <c r="AJ753" s="17">
        <v>0</v>
      </c>
      <c r="AK753" s="17">
        <v>0</v>
      </c>
      <c r="AL753" s="17"/>
      <c r="AM753" s="17">
        <v>0</v>
      </c>
      <c r="AN753" s="17">
        <v>0</v>
      </c>
      <c r="AO753" s="17">
        <v>0</v>
      </c>
      <c r="AP753" s="17">
        <v>0</v>
      </c>
      <c r="AQ753" s="17">
        <v>0</v>
      </c>
      <c r="AR753" s="17"/>
      <c r="AS753" s="17">
        <v>0</v>
      </c>
      <c r="AT753" s="17">
        <v>0</v>
      </c>
      <c r="AU753" s="17"/>
      <c r="AV753" s="17">
        <v>0</v>
      </c>
      <c r="AW753" s="17">
        <v>0</v>
      </c>
      <c r="AX753" s="17"/>
      <c r="AY753" s="17">
        <v>0</v>
      </c>
      <c r="AZ753" s="17">
        <v>0</v>
      </c>
      <c r="BA753" s="17">
        <v>0</v>
      </c>
      <c r="BB753" s="17"/>
      <c r="BC753" s="17">
        <v>0</v>
      </c>
      <c r="BD753" s="17">
        <v>0</v>
      </c>
      <c r="BE753" s="17">
        <v>0</v>
      </c>
      <c r="BF753" s="17"/>
      <c r="BG753" s="17">
        <v>0</v>
      </c>
      <c r="BH753" s="17">
        <v>0</v>
      </c>
      <c r="BI753" s="17"/>
      <c r="BJ753" s="17">
        <v>0</v>
      </c>
      <c r="BK753" s="17">
        <v>0</v>
      </c>
      <c r="BL753" s="17"/>
      <c r="BM753" s="17">
        <v>0</v>
      </c>
      <c r="BN753" s="17">
        <v>0</v>
      </c>
      <c r="BO753" s="17">
        <v>0</v>
      </c>
      <c r="BP753" s="17">
        <v>0</v>
      </c>
      <c r="BQ753" s="17">
        <v>0</v>
      </c>
      <c r="BR753" s="17">
        <v>0</v>
      </c>
      <c r="BS753" s="17">
        <v>0</v>
      </c>
      <c r="BT753" s="17"/>
      <c r="BU753" s="17">
        <v>0</v>
      </c>
      <c r="BV753" s="17">
        <v>0</v>
      </c>
      <c r="BW753" s="17"/>
      <c r="BX753" s="17">
        <v>0</v>
      </c>
      <c r="BY753" s="17">
        <v>0</v>
      </c>
      <c r="BZ753" s="17">
        <v>0</v>
      </c>
      <c r="CA753" s="17">
        <v>0</v>
      </c>
    </row>
    <row r="754" spans="2:79" hidden="1" x14ac:dyDescent="0.3">
      <c r="B754" t="s">
        <v>386</v>
      </c>
      <c r="C754" s="17">
        <v>0</v>
      </c>
      <c r="D754" s="17">
        <v>0</v>
      </c>
      <c r="E754" s="17">
        <v>0</v>
      </c>
      <c r="F754" s="17"/>
      <c r="G754" s="17">
        <v>0</v>
      </c>
      <c r="H754" s="17">
        <v>0</v>
      </c>
      <c r="I754" s="17">
        <v>0</v>
      </c>
      <c r="J754" s="17">
        <v>0</v>
      </c>
      <c r="K754" s="17">
        <v>0</v>
      </c>
      <c r="L754" s="17">
        <v>0</v>
      </c>
      <c r="M754" s="17"/>
      <c r="N754" s="17">
        <v>0</v>
      </c>
      <c r="O754" s="17">
        <v>0</v>
      </c>
      <c r="P754" s="17">
        <v>0</v>
      </c>
      <c r="Q754" s="17">
        <v>0</v>
      </c>
      <c r="R754" s="17"/>
      <c r="S754" s="17">
        <v>0</v>
      </c>
      <c r="T754" s="17">
        <v>0</v>
      </c>
      <c r="U754" s="17">
        <v>0</v>
      </c>
      <c r="V754" s="17">
        <v>0</v>
      </c>
      <c r="W754" s="17">
        <v>0</v>
      </c>
      <c r="X754" s="17">
        <v>0</v>
      </c>
      <c r="Y754" s="17">
        <v>0</v>
      </c>
      <c r="Z754" s="17">
        <v>0</v>
      </c>
      <c r="AA754" s="17">
        <v>0</v>
      </c>
      <c r="AB754" s="17">
        <v>0</v>
      </c>
      <c r="AC754" s="17">
        <v>0</v>
      </c>
      <c r="AD754" s="17">
        <v>0</v>
      </c>
      <c r="AE754" s="17"/>
      <c r="AF754" s="17">
        <v>0</v>
      </c>
      <c r="AG754" s="17">
        <v>0</v>
      </c>
      <c r="AH754" s="17">
        <v>0</v>
      </c>
      <c r="AI754" s="17">
        <v>0</v>
      </c>
      <c r="AJ754" s="17">
        <v>0</v>
      </c>
      <c r="AK754" s="17">
        <v>0</v>
      </c>
      <c r="AL754" s="17"/>
      <c r="AM754" s="17">
        <v>0</v>
      </c>
      <c r="AN754" s="17">
        <v>0</v>
      </c>
      <c r="AO754" s="17">
        <v>0</v>
      </c>
      <c r="AP754" s="17">
        <v>0</v>
      </c>
      <c r="AQ754" s="17">
        <v>0</v>
      </c>
      <c r="AR754" s="17"/>
      <c r="AS754" s="17">
        <v>0</v>
      </c>
      <c r="AT754" s="17">
        <v>0</v>
      </c>
      <c r="AU754" s="17"/>
      <c r="AV754" s="17">
        <v>0</v>
      </c>
      <c r="AW754" s="17">
        <v>0</v>
      </c>
      <c r="AX754" s="17"/>
      <c r="AY754" s="17">
        <v>0</v>
      </c>
      <c r="AZ754" s="17">
        <v>0</v>
      </c>
      <c r="BA754" s="17">
        <v>0</v>
      </c>
      <c r="BB754" s="17"/>
      <c r="BC754" s="17">
        <v>0</v>
      </c>
      <c r="BD754" s="17">
        <v>0</v>
      </c>
      <c r="BE754" s="17">
        <v>0</v>
      </c>
      <c r="BF754" s="17"/>
      <c r="BG754" s="17">
        <v>0</v>
      </c>
      <c r="BH754" s="17">
        <v>0</v>
      </c>
      <c r="BI754" s="17"/>
      <c r="BJ754" s="17">
        <v>0</v>
      </c>
      <c r="BK754" s="17">
        <v>0</v>
      </c>
      <c r="BL754" s="17"/>
      <c r="BM754" s="17">
        <v>0</v>
      </c>
      <c r="BN754" s="17">
        <v>0</v>
      </c>
      <c r="BO754" s="17">
        <v>0</v>
      </c>
      <c r="BP754" s="17">
        <v>0</v>
      </c>
      <c r="BQ754" s="17">
        <v>0</v>
      </c>
      <c r="BR754" s="17">
        <v>0</v>
      </c>
      <c r="BS754" s="17">
        <v>0</v>
      </c>
      <c r="BT754" s="17"/>
      <c r="BU754" s="17">
        <v>0</v>
      </c>
      <c r="BV754" s="17">
        <v>0</v>
      </c>
      <c r="BW754" s="17"/>
      <c r="BX754" s="17">
        <v>0</v>
      </c>
      <c r="BY754" s="17">
        <v>0</v>
      </c>
      <c r="BZ754" s="17">
        <v>0</v>
      </c>
      <c r="CA754" s="17">
        <v>0</v>
      </c>
    </row>
    <row r="755" spans="2:79" hidden="1" x14ac:dyDescent="0.3">
      <c r="B755" t="s">
        <v>387</v>
      </c>
      <c r="C755" s="17">
        <v>0</v>
      </c>
      <c r="D755" s="17">
        <v>0</v>
      </c>
      <c r="E755" s="17">
        <v>0</v>
      </c>
      <c r="F755" s="17"/>
      <c r="G755" s="17">
        <v>0</v>
      </c>
      <c r="H755" s="17">
        <v>0</v>
      </c>
      <c r="I755" s="17">
        <v>0</v>
      </c>
      <c r="J755" s="17">
        <v>0</v>
      </c>
      <c r="K755" s="17">
        <v>0</v>
      </c>
      <c r="L755" s="17">
        <v>0</v>
      </c>
      <c r="M755" s="17"/>
      <c r="N755" s="17">
        <v>0</v>
      </c>
      <c r="O755" s="17">
        <v>0</v>
      </c>
      <c r="P755" s="17">
        <v>0</v>
      </c>
      <c r="Q755" s="17">
        <v>0</v>
      </c>
      <c r="R755" s="17"/>
      <c r="S755" s="17">
        <v>0</v>
      </c>
      <c r="T755" s="17">
        <v>0</v>
      </c>
      <c r="U755" s="17">
        <v>0</v>
      </c>
      <c r="V755" s="17">
        <v>0</v>
      </c>
      <c r="W755" s="17">
        <v>0</v>
      </c>
      <c r="X755" s="17">
        <v>0</v>
      </c>
      <c r="Y755" s="17">
        <v>0</v>
      </c>
      <c r="Z755" s="17">
        <v>0</v>
      </c>
      <c r="AA755" s="17">
        <v>0</v>
      </c>
      <c r="AB755" s="17">
        <v>0</v>
      </c>
      <c r="AC755" s="17">
        <v>0</v>
      </c>
      <c r="AD755" s="17">
        <v>0</v>
      </c>
      <c r="AE755" s="17"/>
      <c r="AF755" s="17">
        <v>0</v>
      </c>
      <c r="AG755" s="17">
        <v>0</v>
      </c>
      <c r="AH755" s="17">
        <v>0</v>
      </c>
      <c r="AI755" s="17">
        <v>0</v>
      </c>
      <c r="AJ755" s="17">
        <v>0</v>
      </c>
      <c r="AK755" s="17">
        <v>0</v>
      </c>
      <c r="AL755" s="17"/>
      <c r="AM755" s="17">
        <v>0</v>
      </c>
      <c r="AN755" s="17">
        <v>0</v>
      </c>
      <c r="AO755" s="17">
        <v>0</v>
      </c>
      <c r="AP755" s="17">
        <v>0</v>
      </c>
      <c r="AQ755" s="17">
        <v>0</v>
      </c>
      <c r="AR755" s="17"/>
      <c r="AS755" s="17">
        <v>0</v>
      </c>
      <c r="AT755" s="17">
        <v>0</v>
      </c>
      <c r="AU755" s="17"/>
      <c r="AV755" s="17">
        <v>0</v>
      </c>
      <c r="AW755" s="17">
        <v>0</v>
      </c>
      <c r="AX755" s="17"/>
      <c r="AY755" s="17">
        <v>0</v>
      </c>
      <c r="AZ755" s="17">
        <v>0</v>
      </c>
      <c r="BA755" s="17">
        <v>0</v>
      </c>
      <c r="BB755" s="17"/>
      <c r="BC755" s="17">
        <v>0</v>
      </c>
      <c r="BD755" s="17">
        <v>0</v>
      </c>
      <c r="BE755" s="17">
        <v>0</v>
      </c>
      <c r="BF755" s="17"/>
      <c r="BG755" s="17">
        <v>0</v>
      </c>
      <c r="BH755" s="17">
        <v>0</v>
      </c>
      <c r="BI755" s="17"/>
      <c r="BJ755" s="17">
        <v>0</v>
      </c>
      <c r="BK755" s="17">
        <v>0</v>
      </c>
      <c r="BL755" s="17"/>
      <c r="BM755" s="17">
        <v>0</v>
      </c>
      <c r="BN755" s="17">
        <v>0</v>
      </c>
      <c r="BO755" s="17">
        <v>0</v>
      </c>
      <c r="BP755" s="17">
        <v>0</v>
      </c>
      <c r="BQ755" s="17">
        <v>0</v>
      </c>
      <c r="BR755" s="17">
        <v>0</v>
      </c>
      <c r="BS755" s="17">
        <v>0</v>
      </c>
      <c r="BT755" s="17"/>
      <c r="BU755" s="17">
        <v>0</v>
      </c>
      <c r="BV755" s="17">
        <v>0</v>
      </c>
      <c r="BW755" s="17"/>
      <c r="BX755" s="17">
        <v>0</v>
      </c>
      <c r="BY755" s="17">
        <v>0</v>
      </c>
      <c r="BZ755" s="17">
        <v>0</v>
      </c>
      <c r="CA755" s="17">
        <v>0</v>
      </c>
    </row>
    <row r="756" spans="2:79" hidden="1" x14ac:dyDescent="0.3">
      <c r="B756" t="s">
        <v>388</v>
      </c>
      <c r="C756" s="17">
        <v>0</v>
      </c>
      <c r="D756" s="17">
        <v>0</v>
      </c>
      <c r="E756" s="17">
        <v>0</v>
      </c>
      <c r="F756" s="17"/>
      <c r="G756" s="17">
        <v>0</v>
      </c>
      <c r="H756" s="17">
        <v>0</v>
      </c>
      <c r="I756" s="17">
        <v>0</v>
      </c>
      <c r="J756" s="17">
        <v>0</v>
      </c>
      <c r="K756" s="17">
        <v>0</v>
      </c>
      <c r="L756" s="17">
        <v>0</v>
      </c>
      <c r="M756" s="17"/>
      <c r="N756" s="17">
        <v>0</v>
      </c>
      <c r="O756" s="17">
        <v>0</v>
      </c>
      <c r="P756" s="17">
        <v>0</v>
      </c>
      <c r="Q756" s="17">
        <v>0</v>
      </c>
      <c r="R756" s="17"/>
      <c r="S756" s="17">
        <v>0</v>
      </c>
      <c r="T756" s="17">
        <v>0</v>
      </c>
      <c r="U756" s="17">
        <v>0</v>
      </c>
      <c r="V756" s="17">
        <v>0</v>
      </c>
      <c r="W756" s="17">
        <v>0</v>
      </c>
      <c r="X756" s="17">
        <v>0</v>
      </c>
      <c r="Y756" s="17">
        <v>0</v>
      </c>
      <c r="Z756" s="17">
        <v>0</v>
      </c>
      <c r="AA756" s="17">
        <v>0</v>
      </c>
      <c r="AB756" s="17">
        <v>0</v>
      </c>
      <c r="AC756" s="17">
        <v>0</v>
      </c>
      <c r="AD756" s="17">
        <v>0</v>
      </c>
      <c r="AE756" s="17"/>
      <c r="AF756" s="17">
        <v>0</v>
      </c>
      <c r="AG756" s="17">
        <v>0</v>
      </c>
      <c r="AH756" s="17">
        <v>0</v>
      </c>
      <c r="AI756" s="17">
        <v>0</v>
      </c>
      <c r="AJ756" s="17">
        <v>0</v>
      </c>
      <c r="AK756" s="17">
        <v>0</v>
      </c>
      <c r="AL756" s="17"/>
      <c r="AM756" s="17">
        <v>0</v>
      </c>
      <c r="AN756" s="17">
        <v>0</v>
      </c>
      <c r="AO756" s="17">
        <v>0</v>
      </c>
      <c r="AP756" s="17">
        <v>0</v>
      </c>
      <c r="AQ756" s="17">
        <v>0</v>
      </c>
      <c r="AR756" s="17"/>
      <c r="AS756" s="17">
        <v>0</v>
      </c>
      <c r="AT756" s="17">
        <v>0</v>
      </c>
      <c r="AU756" s="17"/>
      <c r="AV756" s="17">
        <v>0</v>
      </c>
      <c r="AW756" s="17">
        <v>0</v>
      </c>
      <c r="AX756" s="17"/>
      <c r="AY756" s="17">
        <v>0</v>
      </c>
      <c r="AZ756" s="17">
        <v>0</v>
      </c>
      <c r="BA756" s="17">
        <v>0</v>
      </c>
      <c r="BB756" s="17"/>
      <c r="BC756" s="17">
        <v>0</v>
      </c>
      <c r="BD756" s="17">
        <v>0</v>
      </c>
      <c r="BE756" s="17">
        <v>0</v>
      </c>
      <c r="BF756" s="17"/>
      <c r="BG756" s="17">
        <v>0</v>
      </c>
      <c r="BH756" s="17">
        <v>0</v>
      </c>
      <c r="BI756" s="17"/>
      <c r="BJ756" s="17">
        <v>0</v>
      </c>
      <c r="BK756" s="17">
        <v>0</v>
      </c>
      <c r="BL756" s="17"/>
      <c r="BM756" s="17">
        <v>0</v>
      </c>
      <c r="BN756" s="17">
        <v>0</v>
      </c>
      <c r="BO756" s="17">
        <v>0</v>
      </c>
      <c r="BP756" s="17">
        <v>0</v>
      </c>
      <c r="BQ756" s="17">
        <v>0</v>
      </c>
      <c r="BR756" s="17">
        <v>0</v>
      </c>
      <c r="BS756" s="17">
        <v>0</v>
      </c>
      <c r="BT756" s="17"/>
      <c r="BU756" s="17">
        <v>0</v>
      </c>
      <c r="BV756" s="17">
        <v>0</v>
      </c>
      <c r="BW756" s="17"/>
      <c r="BX756" s="17">
        <v>0</v>
      </c>
      <c r="BY756" s="17">
        <v>0</v>
      </c>
      <c r="BZ756" s="17">
        <v>0</v>
      </c>
      <c r="CA756" s="17">
        <v>0</v>
      </c>
    </row>
    <row r="757" spans="2:79" x14ac:dyDescent="0.3">
      <c r="B757" t="s">
        <v>101</v>
      </c>
      <c r="C757" s="17">
        <v>0.108498384100427</v>
      </c>
      <c r="D757" s="17">
        <v>0.103835400561891</v>
      </c>
      <c r="E757" s="17">
        <v>0.11358097242220599</v>
      </c>
      <c r="F757" s="17"/>
      <c r="G757" s="17">
        <v>4.0314639375859503E-2</v>
      </c>
      <c r="H757" s="17">
        <v>7.9062568541012998E-2</v>
      </c>
      <c r="I757" s="17">
        <v>9.2502148135840401E-2</v>
      </c>
      <c r="J757" s="17">
        <v>0.13867551270679901</v>
      </c>
      <c r="K757" s="17">
        <v>0.145411194481888</v>
      </c>
      <c r="L757" s="17">
        <v>0.141433464894997</v>
      </c>
      <c r="M757" s="17"/>
      <c r="N757" s="17">
        <v>8.1087023297217495E-2</v>
      </c>
      <c r="O757" s="17">
        <v>8.9163633935868694E-2</v>
      </c>
      <c r="P757" s="17">
        <v>0.106204427372075</v>
      </c>
      <c r="Q757" s="17">
        <v>0.15961219088131001</v>
      </c>
      <c r="R757" s="17"/>
      <c r="S757" s="17">
        <v>0.103927777094122</v>
      </c>
      <c r="T757" s="17">
        <v>0.110418216367098</v>
      </c>
      <c r="U757" s="17">
        <v>0.133282087677009</v>
      </c>
      <c r="V757" s="17">
        <v>0.12614976935214001</v>
      </c>
      <c r="W757" s="17">
        <v>8.8387080022656897E-2</v>
      </c>
      <c r="X757" s="17">
        <v>0.14848216341890799</v>
      </c>
      <c r="Y757" s="17">
        <v>0.13270918554200301</v>
      </c>
      <c r="Z757" s="17">
        <v>6.6066714696048801E-2</v>
      </c>
      <c r="AA757" s="17">
        <v>8.7566162508558698E-2</v>
      </c>
      <c r="AB757" s="17">
        <v>9.1311873343006597E-2</v>
      </c>
      <c r="AC757" s="17">
        <v>7.5867405532406298E-2</v>
      </c>
      <c r="AD757" s="17">
        <v>0.103934252100306</v>
      </c>
      <c r="AE757" s="17"/>
      <c r="AF757" s="17">
        <v>7.9314714510285905E-2</v>
      </c>
      <c r="AG757" s="17">
        <v>0.103578474519224</v>
      </c>
      <c r="AH757" s="17">
        <v>0.125734660809703</v>
      </c>
      <c r="AI757" s="17">
        <v>0.114511550900115</v>
      </c>
      <c r="AJ757" s="17">
        <v>0.15586571495299001</v>
      </c>
      <c r="AK757" s="17">
        <v>0.108220950471327</v>
      </c>
      <c r="AL757" s="17"/>
      <c r="AM757" s="17">
        <v>0.13057116912819799</v>
      </c>
      <c r="AN757" s="17">
        <v>0.12304797541889199</v>
      </c>
      <c r="AO757" s="17">
        <v>8.2949304914628305E-2</v>
      </c>
      <c r="AP757" s="17">
        <v>6.1113373114638402E-2</v>
      </c>
      <c r="AQ757" s="17">
        <v>5.9537903710742697E-2</v>
      </c>
      <c r="AR757" s="17"/>
      <c r="AS757" s="17">
        <v>9.9012029096490803E-2</v>
      </c>
      <c r="AT757" s="17">
        <v>0.124283177514925</v>
      </c>
      <c r="AU757" s="17"/>
      <c r="AV757" s="17">
        <v>0.118234400891623</v>
      </c>
      <c r="AW757" s="17">
        <v>7.0671424959310294E-2</v>
      </c>
      <c r="AX757" s="17"/>
      <c r="AY757" s="17">
        <v>0.13361226286972999</v>
      </c>
      <c r="AZ757" s="17">
        <v>9.6831226651716201E-2</v>
      </c>
      <c r="BA757" s="17">
        <v>0.11428423653913</v>
      </c>
      <c r="BB757" s="17"/>
      <c r="BC757" s="17">
        <v>0.12170841326949</v>
      </c>
      <c r="BD757" s="17">
        <v>0.10351226498723499</v>
      </c>
      <c r="BE757" s="17">
        <v>7.0941592590333599E-2</v>
      </c>
      <c r="BF757" s="17"/>
      <c r="BG757" s="17">
        <v>0.115346167514912</v>
      </c>
      <c r="BH757" s="17">
        <v>0.101783364910339</v>
      </c>
      <c r="BI757" s="17"/>
      <c r="BJ757" s="17">
        <v>8.1374213906242707E-2</v>
      </c>
      <c r="BK757" s="17">
        <v>0.11402342074705001</v>
      </c>
      <c r="BL757" s="17"/>
      <c r="BM757" s="17">
        <v>7.8094403152822706E-2</v>
      </c>
      <c r="BN757" s="17">
        <v>0.10440256184886899</v>
      </c>
      <c r="BO757" s="17">
        <v>8.8393323848036498E-2</v>
      </c>
      <c r="BP757" s="17">
        <v>0.184084299624308</v>
      </c>
      <c r="BQ757" s="17">
        <v>7.8464096144936504E-2</v>
      </c>
      <c r="BR757" s="17">
        <v>0.15198084915133001</v>
      </c>
      <c r="BS757" s="17">
        <v>0.165969760389963</v>
      </c>
      <c r="BT757" s="17"/>
      <c r="BU757" s="17">
        <v>2.37451639622435E-2</v>
      </c>
      <c r="BV757" s="17">
        <v>5.3213758296984999E-2</v>
      </c>
      <c r="BW757" s="17"/>
      <c r="BX757" s="17">
        <v>9.4882147303186198E-2</v>
      </c>
      <c r="BY757" s="17">
        <v>7.7986605321139602E-2</v>
      </c>
      <c r="BZ757" s="17">
        <v>7.1037947397556103E-2</v>
      </c>
      <c r="CA757" s="17">
        <v>6.99020134578026E-2</v>
      </c>
    </row>
    <row r="758" spans="2:79" x14ac:dyDescent="0.3">
      <c r="B758" t="s">
        <v>389</v>
      </c>
      <c r="C758" s="17">
        <v>0.22611329122870399</v>
      </c>
      <c r="D758" s="17">
        <v>0.19172933570880801</v>
      </c>
      <c r="E758" s="17">
        <v>0.25673792914573601</v>
      </c>
      <c r="F758" s="17"/>
      <c r="G758" s="17">
        <v>0.31685750406851299</v>
      </c>
      <c r="H758" s="17">
        <v>0.33848671077754</v>
      </c>
      <c r="I758" s="17">
        <v>0.25318763922268001</v>
      </c>
      <c r="J758" s="17">
        <v>0.207212731107286</v>
      </c>
      <c r="K758" s="17">
        <v>0.14064673272811301</v>
      </c>
      <c r="L758" s="17">
        <v>0.12544713646010899</v>
      </c>
      <c r="M758" s="17"/>
      <c r="N758" s="17">
        <v>0.25587248728455803</v>
      </c>
      <c r="O758" s="17">
        <v>0.19378445346127901</v>
      </c>
      <c r="P758" s="17">
        <v>0.24843272330442001</v>
      </c>
      <c r="Q758" s="17">
        <v>0.214301298289126</v>
      </c>
      <c r="R758" s="17"/>
      <c r="S758" s="17">
        <v>0.288703367020896</v>
      </c>
      <c r="T758" s="17">
        <v>0.22563035782839</v>
      </c>
      <c r="U758" s="17">
        <v>0.17782661859061399</v>
      </c>
      <c r="V758" s="17">
        <v>0.189129465115317</v>
      </c>
      <c r="W758" s="17">
        <v>0.23243220403153</v>
      </c>
      <c r="X758" s="17">
        <v>0.23077882256187501</v>
      </c>
      <c r="Y758" s="17">
        <v>0.226127156438482</v>
      </c>
      <c r="Z758" s="17">
        <v>0.23776554243156101</v>
      </c>
      <c r="AA758" s="17">
        <v>0.24593546028377999</v>
      </c>
      <c r="AB758" s="17">
        <v>0.191582107661597</v>
      </c>
      <c r="AC758" s="17">
        <v>0.197336999650327</v>
      </c>
      <c r="AD758" s="17">
        <v>0.211341036205169</v>
      </c>
      <c r="AE758" s="17"/>
      <c r="AF758" s="17">
        <v>0.29451126841243902</v>
      </c>
      <c r="AG758" s="17">
        <v>0.20043769006800299</v>
      </c>
      <c r="AH758" s="17">
        <v>0.19570943455637199</v>
      </c>
      <c r="AI758" s="17">
        <v>0.18987047943650601</v>
      </c>
      <c r="AJ758" s="17">
        <v>0.18838883758200001</v>
      </c>
      <c r="AK758" s="17">
        <v>0.32471579694904901</v>
      </c>
      <c r="AL758" s="17"/>
      <c r="AM758" s="17">
        <v>0.19558536801058901</v>
      </c>
      <c r="AN758" s="17">
        <v>0.21953200685287799</v>
      </c>
      <c r="AO758" s="17">
        <v>0.23337699015600999</v>
      </c>
      <c r="AP758" s="17">
        <v>0.30619939354654102</v>
      </c>
      <c r="AQ758" s="17">
        <v>0.38249248645616402</v>
      </c>
      <c r="AR758" s="17"/>
      <c r="AS758" s="17">
        <v>0.23829846956491599</v>
      </c>
      <c r="AT758" s="17">
        <v>0.231215025338883</v>
      </c>
      <c r="AU758" s="17"/>
      <c r="AV758" s="17">
        <v>0.20560098206525801</v>
      </c>
      <c r="AW758" s="17">
        <v>0.37150765044593298</v>
      </c>
      <c r="AX758" s="17"/>
      <c r="AY758" s="17">
        <v>0.26441631962735002</v>
      </c>
      <c r="AZ758" s="17">
        <v>0.21756354613002801</v>
      </c>
      <c r="BA758" s="17">
        <v>0.16245138351142799</v>
      </c>
      <c r="BB758" s="17"/>
      <c r="BC758" s="17">
        <v>0.20729527588553801</v>
      </c>
      <c r="BD758" s="17">
        <v>0.21658226561923499</v>
      </c>
      <c r="BE758" s="17">
        <v>0.29077068329376299</v>
      </c>
      <c r="BF758" s="17"/>
      <c r="BG758" s="17">
        <v>0.23784742557241001</v>
      </c>
      <c r="BH758" s="17">
        <v>0.22297226565671099</v>
      </c>
      <c r="BI758" s="17"/>
      <c r="BJ758" s="17">
        <v>0.29347213321894999</v>
      </c>
      <c r="BK758" s="17">
        <v>0.206703779571352</v>
      </c>
      <c r="BL758" s="17"/>
      <c r="BM758" s="17">
        <v>0.26101053760896498</v>
      </c>
      <c r="BN758" s="17">
        <v>0.24318691919840499</v>
      </c>
      <c r="BO758" s="17">
        <v>0.22286657211640801</v>
      </c>
      <c r="BP758" s="17">
        <v>0.26867062256623497</v>
      </c>
      <c r="BQ758" s="17">
        <v>0.31213586945035299</v>
      </c>
      <c r="BR758" s="17">
        <v>0.119597982457293</v>
      </c>
      <c r="BS758" s="17">
        <v>0.20358455783760701</v>
      </c>
      <c r="BT758" s="17"/>
      <c r="BU758" s="17">
        <v>0.216199165868842</v>
      </c>
      <c r="BV758" s="17">
        <v>0.31626290362127202</v>
      </c>
      <c r="BW758" s="17"/>
      <c r="BX758" s="17">
        <v>0.26421631111018401</v>
      </c>
      <c r="BY758" s="17">
        <v>0.25576637253663997</v>
      </c>
      <c r="BZ758" s="17">
        <v>0.26425013082818499</v>
      </c>
      <c r="CA758" s="17">
        <v>0.225576063734784</v>
      </c>
    </row>
    <row r="759" spans="2:79" x14ac:dyDescent="0.3">
      <c r="B759" t="s">
        <v>390</v>
      </c>
      <c r="C759" s="17">
        <v>0.42425399928824797</v>
      </c>
      <c r="D759" s="17">
        <v>0.42649774632741499</v>
      </c>
      <c r="E759" s="17">
        <v>0.42325714323415498</v>
      </c>
      <c r="F759" s="17"/>
      <c r="G759" s="17">
        <v>0.41975453010407299</v>
      </c>
      <c r="H759" s="17">
        <v>0.44502498333680701</v>
      </c>
      <c r="I759" s="17">
        <v>0.453740131883827</v>
      </c>
      <c r="J759" s="17">
        <v>0.44657478164379799</v>
      </c>
      <c r="K759" s="17">
        <v>0.41462963796790298</v>
      </c>
      <c r="L759" s="17">
        <v>0.37489913726558499</v>
      </c>
      <c r="M759" s="17"/>
      <c r="N759" s="17">
        <v>0.44270635457281998</v>
      </c>
      <c r="O759" s="17">
        <v>0.46829219457517102</v>
      </c>
      <c r="P759" s="17">
        <v>0.400366220368856</v>
      </c>
      <c r="Q759" s="17">
        <v>0.376169863831399</v>
      </c>
      <c r="R759" s="17"/>
      <c r="S759" s="17">
        <v>0.40059764362977401</v>
      </c>
      <c r="T759" s="17">
        <v>0.44272841896926601</v>
      </c>
      <c r="U759" s="17">
        <v>0.41847630677689501</v>
      </c>
      <c r="V759" s="17">
        <v>0.41505879146942198</v>
      </c>
      <c r="W759" s="17">
        <v>0.44301529241195697</v>
      </c>
      <c r="X759" s="17">
        <v>0.37017591857688598</v>
      </c>
      <c r="Y759" s="17">
        <v>0.40881452480777603</v>
      </c>
      <c r="Z759" s="17">
        <v>0.438626264579212</v>
      </c>
      <c r="AA759" s="17">
        <v>0.461058262743818</v>
      </c>
      <c r="AB759" s="17">
        <v>0.45871341205772997</v>
      </c>
      <c r="AC759" s="17">
        <v>0.40364269486452498</v>
      </c>
      <c r="AD759" s="17">
        <v>0.43440252803893697</v>
      </c>
      <c r="AE759" s="17"/>
      <c r="AF759" s="17">
        <v>0.42807243231280701</v>
      </c>
      <c r="AG759" s="17">
        <v>0.43606696122604199</v>
      </c>
      <c r="AH759" s="17">
        <v>0.43442922043632298</v>
      </c>
      <c r="AI759" s="17">
        <v>0.42971518648828</v>
      </c>
      <c r="AJ759" s="17">
        <v>0.41116284499378902</v>
      </c>
      <c r="AK759" s="17">
        <v>0.322568869037413</v>
      </c>
      <c r="AL759" s="17"/>
      <c r="AM759" s="17">
        <v>0.41401323995429301</v>
      </c>
      <c r="AN759" s="17">
        <v>0.42665332981973397</v>
      </c>
      <c r="AO759" s="17">
        <v>0.46773223662962599</v>
      </c>
      <c r="AP759" s="17">
        <v>0.42364608865786602</v>
      </c>
      <c r="AQ759" s="17">
        <v>0.325605028411385</v>
      </c>
      <c r="AR759" s="17"/>
      <c r="AS759" s="17">
        <v>0.42143041740193699</v>
      </c>
      <c r="AT759" s="17">
        <v>0.42830232857489903</v>
      </c>
      <c r="AU759" s="17"/>
      <c r="AV759" s="17">
        <v>0.41075249587066698</v>
      </c>
      <c r="AW759" s="17">
        <v>0.41097774945246501</v>
      </c>
      <c r="AX759" s="17"/>
      <c r="AY759" s="17">
        <v>0.39821500651104003</v>
      </c>
      <c r="AZ759" s="17">
        <v>0.43312024882691502</v>
      </c>
      <c r="BA759" s="17">
        <v>0.43673488569994601</v>
      </c>
      <c r="BB759" s="17"/>
      <c r="BC759" s="17">
        <v>0.42643373916737498</v>
      </c>
      <c r="BD759" s="17">
        <v>0.41066197341140198</v>
      </c>
      <c r="BE759" s="17">
        <v>0.429845983443983</v>
      </c>
      <c r="BF759" s="17"/>
      <c r="BG759" s="17">
        <v>0.415319185970558</v>
      </c>
      <c r="BH759" s="17">
        <v>0.42985061479784797</v>
      </c>
      <c r="BI759" s="17"/>
      <c r="BJ759" s="17">
        <v>0.42481238559145401</v>
      </c>
      <c r="BK759" s="17">
        <v>0.42714645155301501</v>
      </c>
      <c r="BL759" s="17"/>
      <c r="BM759" s="17">
        <v>0.44019280677051498</v>
      </c>
      <c r="BN759" s="17">
        <v>0.44129534523612801</v>
      </c>
      <c r="BO759" s="17">
        <v>0.48019317788470001</v>
      </c>
      <c r="BP759" s="17">
        <v>0.349871688804132</v>
      </c>
      <c r="BQ759" s="17">
        <v>0.39463253088968497</v>
      </c>
      <c r="BR759" s="17">
        <v>0.36926529181378498</v>
      </c>
      <c r="BS759" s="17">
        <v>0.484261800806223</v>
      </c>
      <c r="BT759" s="17"/>
      <c r="BU759" s="17">
        <v>0.489507239993965</v>
      </c>
      <c r="BV759" s="17">
        <v>0.43840452045911998</v>
      </c>
      <c r="BW759" s="17"/>
      <c r="BX759" s="17">
        <v>0.42727371855492202</v>
      </c>
      <c r="BY759" s="17">
        <v>0.40237199870798301</v>
      </c>
      <c r="BZ759" s="17">
        <v>0.45389650318364699</v>
      </c>
      <c r="CA759" s="17">
        <v>0.41347586078259901</v>
      </c>
    </row>
    <row r="760" spans="2:79" x14ac:dyDescent="0.3">
      <c r="B760" t="s">
        <v>391</v>
      </c>
      <c r="C760" s="17">
        <v>0.19952941553971101</v>
      </c>
      <c r="D760" s="17">
        <v>0.22885537106258499</v>
      </c>
      <c r="E760" s="17">
        <v>0.17190745971799101</v>
      </c>
      <c r="F760" s="17"/>
      <c r="G760" s="17">
        <v>0.20047031356381501</v>
      </c>
      <c r="H760" s="17">
        <v>0.107221349550218</v>
      </c>
      <c r="I760" s="17">
        <v>0.182614134446028</v>
      </c>
      <c r="J760" s="17">
        <v>0.16072046838989101</v>
      </c>
      <c r="K760" s="17">
        <v>0.23606848263713501</v>
      </c>
      <c r="L760" s="17">
        <v>0.29431000257599399</v>
      </c>
      <c r="M760" s="17"/>
      <c r="N760" s="17">
        <v>0.191289704633931</v>
      </c>
      <c r="O760" s="17">
        <v>0.21171236023152001</v>
      </c>
      <c r="P760" s="17">
        <v>0.19029519242960799</v>
      </c>
      <c r="Q760" s="17">
        <v>0.20205036502410301</v>
      </c>
      <c r="R760" s="17"/>
      <c r="S760" s="17">
        <v>0.17231866244509</v>
      </c>
      <c r="T760" s="17">
        <v>0.178238813405761</v>
      </c>
      <c r="U760" s="17">
        <v>0.241755746014615</v>
      </c>
      <c r="V760" s="17">
        <v>0.20921162620085601</v>
      </c>
      <c r="W760" s="17">
        <v>0.19168074122958501</v>
      </c>
      <c r="X760" s="17">
        <v>0.211426426460807</v>
      </c>
      <c r="Y760" s="17">
        <v>0.18766618595208101</v>
      </c>
      <c r="Z760" s="17">
        <v>0.22309885618164299</v>
      </c>
      <c r="AA760" s="17">
        <v>0.17808823860463699</v>
      </c>
      <c r="AB760" s="17">
        <v>0.20894526671003699</v>
      </c>
      <c r="AC760" s="17">
        <v>0.24772637702724401</v>
      </c>
      <c r="AD760" s="17">
        <v>0.229459887436227</v>
      </c>
      <c r="AE760" s="17"/>
      <c r="AF760" s="17">
        <v>0.16909439024727099</v>
      </c>
      <c r="AG760" s="17">
        <v>0.19988838988097099</v>
      </c>
      <c r="AH760" s="17">
        <v>0.20451981500774799</v>
      </c>
      <c r="AI760" s="17">
        <v>0.23041470870549499</v>
      </c>
      <c r="AJ760" s="17">
        <v>0.199790761911846</v>
      </c>
      <c r="AK760" s="17">
        <v>0.22007443469277099</v>
      </c>
      <c r="AL760" s="17"/>
      <c r="AM760" s="17">
        <v>0.21263851286527599</v>
      </c>
      <c r="AN760" s="17">
        <v>0.18932695575432101</v>
      </c>
      <c r="AO760" s="17">
        <v>0.18479836932528401</v>
      </c>
      <c r="AP760" s="17">
        <v>0.17406901688222401</v>
      </c>
      <c r="AQ760" s="17">
        <v>0.15077246482871401</v>
      </c>
      <c r="AR760" s="17"/>
      <c r="AS760" s="17">
        <v>0.205047943022173</v>
      </c>
      <c r="AT760" s="17">
        <v>0.180134289900759</v>
      </c>
      <c r="AU760" s="17"/>
      <c r="AV760" s="17">
        <v>0.21916748753089599</v>
      </c>
      <c r="AW760" s="17">
        <v>0.13339459831289899</v>
      </c>
      <c r="AX760" s="17"/>
      <c r="AY760" s="17">
        <v>0.166489067635228</v>
      </c>
      <c r="AZ760" s="17">
        <v>0.21050830841853799</v>
      </c>
      <c r="BA760" s="17">
        <v>0.23124793369445901</v>
      </c>
      <c r="BB760" s="17"/>
      <c r="BC760" s="17">
        <v>0.20661826752281001</v>
      </c>
      <c r="BD760" s="17">
        <v>0.20771993362501101</v>
      </c>
      <c r="BE760" s="17">
        <v>0.17858818566006801</v>
      </c>
      <c r="BF760" s="17"/>
      <c r="BG760" s="17">
        <v>0.20696718062616701</v>
      </c>
      <c r="BH760" s="17">
        <v>0.19845961845516999</v>
      </c>
      <c r="BI760" s="17"/>
      <c r="BJ760" s="17">
        <v>0.16655397428936899</v>
      </c>
      <c r="BK760" s="17">
        <v>0.20761421865093599</v>
      </c>
      <c r="BL760" s="17"/>
      <c r="BM760" s="17">
        <v>0.18596561290703501</v>
      </c>
      <c r="BN760" s="17">
        <v>0.16668017968409701</v>
      </c>
      <c r="BO760" s="17">
        <v>0.13662443910589001</v>
      </c>
      <c r="BP760" s="17">
        <v>0.186188338714743</v>
      </c>
      <c r="BQ760" s="17">
        <v>0.19451713311900101</v>
      </c>
      <c r="BR760" s="17">
        <v>0.29355372145741798</v>
      </c>
      <c r="BS760" s="17">
        <v>0.12603524191881399</v>
      </c>
      <c r="BT760" s="17"/>
      <c r="BU760" s="17">
        <v>0.21893151265593899</v>
      </c>
      <c r="BV760" s="17">
        <v>0.16703594701357499</v>
      </c>
      <c r="BW760" s="17"/>
      <c r="BX760" s="17">
        <v>0.17186577472373199</v>
      </c>
      <c r="BY760" s="17">
        <v>0.20496269407012399</v>
      </c>
      <c r="BZ760" s="17">
        <v>0.19446044757157399</v>
      </c>
      <c r="CA760" s="17">
        <v>0.24503180625045001</v>
      </c>
    </row>
    <row r="761" spans="2:79" x14ac:dyDescent="0.3">
      <c r="B761" t="s">
        <v>392</v>
      </c>
      <c r="C761" s="17">
        <v>4.1604909842909099E-2</v>
      </c>
      <c r="D761" s="17">
        <v>4.90821463393026E-2</v>
      </c>
      <c r="E761" s="17">
        <v>3.4516495479911001E-2</v>
      </c>
      <c r="F761" s="17"/>
      <c r="G761" s="17">
        <v>2.2603012887739801E-2</v>
      </c>
      <c r="H761" s="17">
        <v>3.0204387794422902E-2</v>
      </c>
      <c r="I761" s="17">
        <v>1.79559463116249E-2</v>
      </c>
      <c r="J761" s="17">
        <v>4.6816506152226101E-2</v>
      </c>
      <c r="K761" s="17">
        <v>6.3243952184962093E-2</v>
      </c>
      <c r="L761" s="17">
        <v>6.3910258803315106E-2</v>
      </c>
      <c r="M761" s="17"/>
      <c r="N761" s="17">
        <v>2.90444302114732E-2</v>
      </c>
      <c r="O761" s="17">
        <v>3.7047357796160502E-2</v>
      </c>
      <c r="P761" s="17">
        <v>5.4701436525041197E-2</v>
      </c>
      <c r="Q761" s="17">
        <v>4.7866281974061398E-2</v>
      </c>
      <c r="R761" s="17"/>
      <c r="S761" s="17">
        <v>3.4452549810117902E-2</v>
      </c>
      <c r="T761" s="17">
        <v>4.2984193429484598E-2</v>
      </c>
      <c r="U761" s="17">
        <v>2.86592409408668E-2</v>
      </c>
      <c r="V761" s="17">
        <v>6.04503478622649E-2</v>
      </c>
      <c r="W761" s="17">
        <v>4.4484682304269899E-2</v>
      </c>
      <c r="X761" s="17">
        <v>3.9136668981524202E-2</v>
      </c>
      <c r="Y761" s="17">
        <v>4.4682947259659003E-2</v>
      </c>
      <c r="Z761" s="17">
        <v>3.4442622111534801E-2</v>
      </c>
      <c r="AA761" s="17">
        <v>2.7351875859206801E-2</v>
      </c>
      <c r="AB761" s="17">
        <v>4.9447340227629102E-2</v>
      </c>
      <c r="AC761" s="17">
        <v>7.5426522925498493E-2</v>
      </c>
      <c r="AD761" s="17">
        <v>2.0862296219361198E-2</v>
      </c>
      <c r="AE761" s="17"/>
      <c r="AF761" s="17">
        <v>2.9007194517196699E-2</v>
      </c>
      <c r="AG761" s="17">
        <v>6.0028484305759203E-2</v>
      </c>
      <c r="AH761" s="17">
        <v>3.9606869189853802E-2</v>
      </c>
      <c r="AI761" s="17">
        <v>3.5488074469604697E-2</v>
      </c>
      <c r="AJ761" s="17">
        <v>4.4791840559374997E-2</v>
      </c>
      <c r="AK761" s="17">
        <v>2.4419948849439401E-2</v>
      </c>
      <c r="AL761" s="17"/>
      <c r="AM761" s="17">
        <v>4.7191710041644103E-2</v>
      </c>
      <c r="AN761" s="17">
        <v>4.1439732154175499E-2</v>
      </c>
      <c r="AO761" s="17">
        <v>3.1143098974452402E-2</v>
      </c>
      <c r="AP761" s="17">
        <v>3.4972127798730199E-2</v>
      </c>
      <c r="AQ761" s="17">
        <v>8.1592116592993896E-2</v>
      </c>
      <c r="AR761" s="17"/>
      <c r="AS761" s="17">
        <v>3.6211140914482499E-2</v>
      </c>
      <c r="AT761" s="17">
        <v>3.6065178670534902E-2</v>
      </c>
      <c r="AU761" s="17"/>
      <c r="AV761" s="17">
        <v>4.6244633641556301E-2</v>
      </c>
      <c r="AW761" s="17">
        <v>1.3448576829392701E-2</v>
      </c>
      <c r="AX761" s="17"/>
      <c r="AY761" s="17">
        <v>3.7267343356651599E-2</v>
      </c>
      <c r="AZ761" s="17">
        <v>4.1976669972802298E-2</v>
      </c>
      <c r="BA761" s="17">
        <v>5.52815605550371E-2</v>
      </c>
      <c r="BB761" s="17"/>
      <c r="BC761" s="17">
        <v>3.7944304154786702E-2</v>
      </c>
      <c r="BD761" s="17">
        <v>6.1523562357116403E-2</v>
      </c>
      <c r="BE761" s="17">
        <v>2.9853555011852301E-2</v>
      </c>
      <c r="BF761" s="17"/>
      <c r="BG761" s="17">
        <v>2.4520040315953499E-2</v>
      </c>
      <c r="BH761" s="17">
        <v>4.69341361799318E-2</v>
      </c>
      <c r="BI761" s="17"/>
      <c r="BJ761" s="17">
        <v>3.3787292993984301E-2</v>
      </c>
      <c r="BK761" s="17">
        <v>4.4512129477647398E-2</v>
      </c>
      <c r="BL761" s="17"/>
      <c r="BM761" s="17">
        <v>3.4736639560661899E-2</v>
      </c>
      <c r="BN761" s="17">
        <v>4.4434994032500903E-2</v>
      </c>
      <c r="BO761" s="17">
        <v>7.19224870449654E-2</v>
      </c>
      <c r="BP761" s="17">
        <v>1.11850502905817E-2</v>
      </c>
      <c r="BQ761" s="17">
        <v>2.0250370396024401E-2</v>
      </c>
      <c r="BR761" s="17">
        <v>6.5602155120174893E-2</v>
      </c>
      <c r="BS761" s="17">
        <v>2.0148639047392301E-2</v>
      </c>
      <c r="BT761" s="17"/>
      <c r="BU761" s="17">
        <v>5.1616917519011103E-2</v>
      </c>
      <c r="BV761" s="17">
        <v>2.5082870609048302E-2</v>
      </c>
      <c r="BW761" s="17"/>
      <c r="BX761" s="17">
        <v>4.1762048307976501E-2</v>
      </c>
      <c r="BY761" s="17">
        <v>5.8912329364113301E-2</v>
      </c>
      <c r="BZ761" s="17">
        <v>1.6354971019037799E-2</v>
      </c>
      <c r="CA761" s="17">
        <v>4.6014255774364403E-2</v>
      </c>
    </row>
    <row r="762" spans="2:79" x14ac:dyDescent="0.3">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c r="BK762" s="17"/>
      <c r="BL762" s="17"/>
      <c r="BM762" s="17"/>
      <c r="BN762" s="17"/>
      <c r="BO762" s="17"/>
      <c r="BP762" s="17"/>
      <c r="BQ762" s="17"/>
      <c r="BR762" s="17"/>
      <c r="BS762" s="17"/>
      <c r="BT762" s="17"/>
      <c r="BU762" s="17"/>
      <c r="BV762" s="17"/>
      <c r="BW762" s="17"/>
      <c r="BX762" s="17"/>
      <c r="BY762" s="17"/>
      <c r="BZ762" s="17"/>
      <c r="CA762" s="17"/>
    </row>
    <row r="763" spans="2:79" x14ac:dyDescent="0.3">
      <c r="B763" s="6" t="s">
        <v>396</v>
      </c>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c r="BH763" s="17"/>
      <c r="BI763" s="17"/>
      <c r="BJ763" s="17"/>
      <c r="BK763" s="17"/>
      <c r="BL763" s="17"/>
      <c r="BM763" s="17"/>
      <c r="BN763" s="17"/>
      <c r="BO763" s="17"/>
      <c r="BP763" s="17"/>
      <c r="BQ763" s="17"/>
      <c r="BR763" s="17"/>
      <c r="BS763" s="17"/>
      <c r="BT763" s="17"/>
      <c r="BU763" s="17"/>
      <c r="BV763" s="17"/>
      <c r="BW763" s="17"/>
      <c r="BX763" s="17"/>
      <c r="BY763" s="17"/>
      <c r="BZ763" s="17"/>
      <c r="CA763" s="17"/>
    </row>
    <row r="764" spans="2:79" x14ac:dyDescent="0.3">
      <c r="B764" s="24" t="s">
        <v>98</v>
      </c>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c r="BD764" s="17"/>
      <c r="BE764" s="17"/>
      <c r="BF764" s="17"/>
      <c r="BG764" s="17"/>
      <c r="BH764" s="17"/>
      <c r="BI764" s="17"/>
      <c r="BJ764" s="17"/>
      <c r="BK764" s="17"/>
      <c r="BL764" s="17"/>
      <c r="BM764" s="17"/>
      <c r="BN764" s="17"/>
      <c r="BO764" s="17"/>
      <c r="BP764" s="17"/>
      <c r="BQ764" s="17"/>
      <c r="BR764" s="17"/>
      <c r="BS764" s="17"/>
      <c r="BT764" s="17"/>
      <c r="BU764" s="17"/>
      <c r="BV764" s="17"/>
      <c r="BW764" s="17"/>
      <c r="BX764" s="17"/>
      <c r="BY764" s="17"/>
      <c r="BZ764" s="17"/>
      <c r="CA764" s="17"/>
    </row>
    <row r="765" spans="2:79" x14ac:dyDescent="0.3">
      <c r="B765" t="s">
        <v>292</v>
      </c>
      <c r="C765" s="17">
        <v>0.267212517782419</v>
      </c>
      <c r="D765" s="17">
        <v>0.231134699919435</v>
      </c>
      <c r="E765" s="17">
        <v>0.30164894446658702</v>
      </c>
      <c r="F765" s="17"/>
      <c r="G765" s="17">
        <v>0.345315674056554</v>
      </c>
      <c r="H765" s="17">
        <v>0.35519350008888101</v>
      </c>
      <c r="I765" s="17">
        <v>0.29126545359612599</v>
      </c>
      <c r="J765" s="17">
        <v>0.26414506025871998</v>
      </c>
      <c r="K765" s="17">
        <v>0.220354312065276</v>
      </c>
      <c r="L765" s="17">
        <v>0.15845602223244101</v>
      </c>
      <c r="M765" s="17"/>
      <c r="N765" s="17">
        <v>0.28821254135530699</v>
      </c>
      <c r="O765" s="17">
        <v>0.241740264229935</v>
      </c>
      <c r="P765" s="17">
        <v>0.26444901014448402</v>
      </c>
      <c r="Q765" s="17">
        <v>0.27412903677574602</v>
      </c>
      <c r="R765" s="17"/>
      <c r="S765" s="17">
        <v>0.29805827293402898</v>
      </c>
      <c r="T765" s="17">
        <v>0.254557213411645</v>
      </c>
      <c r="U765" s="17">
        <v>0.23194078430569001</v>
      </c>
      <c r="V765" s="17">
        <v>0.20757996224761099</v>
      </c>
      <c r="W765" s="17">
        <v>0.198648328451769</v>
      </c>
      <c r="X765" s="17">
        <v>0.263398193543667</v>
      </c>
      <c r="Y765" s="17">
        <v>0.28521316901051003</v>
      </c>
      <c r="Z765" s="17">
        <v>0.34370469497184097</v>
      </c>
      <c r="AA765" s="17">
        <v>0.325648317857616</v>
      </c>
      <c r="AB765" s="17">
        <v>0.241169731342152</v>
      </c>
      <c r="AC765" s="17">
        <v>0.26094734828632998</v>
      </c>
      <c r="AD765" s="17">
        <v>0.34854530133161499</v>
      </c>
      <c r="AE765" s="17"/>
      <c r="AF765" s="17">
        <v>0.364631189913452</v>
      </c>
      <c r="AG765" s="17">
        <v>0.2195425132846</v>
      </c>
      <c r="AH765" s="17">
        <v>0.26323368754568799</v>
      </c>
      <c r="AI765" s="17">
        <v>0.22860529748899</v>
      </c>
      <c r="AJ765" s="17">
        <v>0.24712994056047599</v>
      </c>
      <c r="AK765" s="17">
        <v>0.24241643852856401</v>
      </c>
      <c r="AL765" s="17"/>
      <c r="AM765" s="17">
        <v>0.215155982398442</v>
      </c>
      <c r="AN765" s="17">
        <v>0.27772006344803002</v>
      </c>
      <c r="AO765" s="17">
        <v>0.304192855527678</v>
      </c>
      <c r="AP765" s="17">
        <v>0.32145220332389801</v>
      </c>
      <c r="AQ765" s="17">
        <v>0.47094637832486103</v>
      </c>
      <c r="AR765" s="17"/>
      <c r="AS765" s="17">
        <v>0.27160577800984997</v>
      </c>
      <c r="AT765" s="17">
        <v>0.29223250444717103</v>
      </c>
      <c r="AU765" s="17"/>
      <c r="AV765" s="17">
        <v>0.25799218846638999</v>
      </c>
      <c r="AW765" s="17">
        <v>0.321489949992949</v>
      </c>
      <c r="AX765" s="17"/>
      <c r="AY765" s="17">
        <v>0.35075164709057999</v>
      </c>
      <c r="AZ765" s="17">
        <v>0.242009803217826</v>
      </c>
      <c r="BA765" s="17">
        <v>0.198207066383977</v>
      </c>
      <c r="BB765" s="17"/>
      <c r="BC765" s="17">
        <v>0.26951148084100301</v>
      </c>
      <c r="BD765" s="17">
        <v>0.217818049813887</v>
      </c>
      <c r="BE765" s="17">
        <v>0.31536547313432201</v>
      </c>
      <c r="BF765" s="17"/>
      <c r="BG765" s="17">
        <v>0.29991080503885198</v>
      </c>
      <c r="BH765" s="17">
        <v>0.25536107455031298</v>
      </c>
      <c r="BI765" s="17"/>
      <c r="BJ765" s="17">
        <v>0.30927094598064803</v>
      </c>
      <c r="BK765" s="17">
        <v>0.25772561467555299</v>
      </c>
      <c r="BL765" s="17"/>
      <c r="BM765" s="17">
        <v>0.29852445279415901</v>
      </c>
      <c r="BN765" s="17">
        <v>0.300213490302151</v>
      </c>
      <c r="BO765" s="17">
        <v>0.21881473799517501</v>
      </c>
      <c r="BP765" s="17">
        <v>0.317308281681633</v>
      </c>
      <c r="BQ765" s="17">
        <v>0.34861093971171497</v>
      </c>
      <c r="BR765" s="17">
        <v>0.155683329965803</v>
      </c>
      <c r="BS765" s="17">
        <v>0.278582473302946</v>
      </c>
      <c r="BT765" s="17"/>
      <c r="BU765" s="17">
        <v>0.27702498225973998</v>
      </c>
      <c r="BV765" s="17">
        <v>0.39133542911125102</v>
      </c>
      <c r="BW765" s="17"/>
      <c r="BX765" s="17">
        <v>0.28534702850371502</v>
      </c>
      <c r="BY765" s="17">
        <v>0.25609314961055202</v>
      </c>
      <c r="BZ765" s="17">
        <v>0.34800017052994098</v>
      </c>
      <c r="CA765" s="17">
        <v>0.239517951100437</v>
      </c>
    </row>
    <row r="766" spans="2:79" x14ac:dyDescent="0.3">
      <c r="B766" t="s">
        <v>293</v>
      </c>
      <c r="C766" s="17">
        <v>0.44143692084173702</v>
      </c>
      <c r="D766" s="17">
        <v>0.43506091364598298</v>
      </c>
      <c r="E766" s="17">
        <v>0.44697520108011202</v>
      </c>
      <c r="F766" s="17"/>
      <c r="G766" s="17">
        <v>0.47494292019587803</v>
      </c>
      <c r="H766" s="17">
        <v>0.460243220031752</v>
      </c>
      <c r="I766" s="17">
        <v>0.42190224086169997</v>
      </c>
      <c r="J766" s="17">
        <v>0.46140213370730598</v>
      </c>
      <c r="K766" s="17">
        <v>0.43890641544672099</v>
      </c>
      <c r="L766" s="17">
        <v>0.40535013819901</v>
      </c>
      <c r="M766" s="17"/>
      <c r="N766" s="17">
        <v>0.44714696843051799</v>
      </c>
      <c r="O766" s="17">
        <v>0.46864646105975</v>
      </c>
      <c r="P766" s="17">
        <v>0.43173826941826998</v>
      </c>
      <c r="Q766" s="17">
        <v>0.41887088083239798</v>
      </c>
      <c r="R766" s="17"/>
      <c r="S766" s="17">
        <v>0.43664421150011301</v>
      </c>
      <c r="T766" s="17">
        <v>0.433546405415078</v>
      </c>
      <c r="U766" s="17">
        <v>0.39850613292099102</v>
      </c>
      <c r="V766" s="17">
        <v>0.494576961101172</v>
      </c>
      <c r="W766" s="17">
        <v>0.51031351135419001</v>
      </c>
      <c r="X766" s="17">
        <v>0.46645605481826302</v>
      </c>
      <c r="Y766" s="17">
        <v>0.425045221717815</v>
      </c>
      <c r="Z766" s="17">
        <v>0.39385324933504701</v>
      </c>
      <c r="AA766" s="17">
        <v>0.37633848658685798</v>
      </c>
      <c r="AB766" s="17">
        <v>0.45183057838947399</v>
      </c>
      <c r="AC766" s="17">
        <v>0.49263275927078098</v>
      </c>
      <c r="AD766" s="17">
        <v>0.44544691777128498</v>
      </c>
      <c r="AE766" s="17"/>
      <c r="AF766" s="17">
        <v>0.44442923516537403</v>
      </c>
      <c r="AG766" s="17">
        <v>0.47454452260407198</v>
      </c>
      <c r="AH766" s="17">
        <v>0.42461333359663</v>
      </c>
      <c r="AI766" s="17">
        <v>0.42715497790491302</v>
      </c>
      <c r="AJ766" s="17">
        <v>0.40327834274871099</v>
      </c>
      <c r="AK766" s="17">
        <v>0.43021627569201598</v>
      </c>
      <c r="AL766" s="17"/>
      <c r="AM766" s="17">
        <v>0.43639780789227101</v>
      </c>
      <c r="AN766" s="17">
        <v>0.42271781523767799</v>
      </c>
      <c r="AO766" s="17">
        <v>0.46885644486976302</v>
      </c>
      <c r="AP766" s="17">
        <v>0.45562852866838399</v>
      </c>
      <c r="AQ766" s="17">
        <v>0.40520197580871098</v>
      </c>
      <c r="AR766" s="17"/>
      <c r="AS766" s="17">
        <v>0.444371064345219</v>
      </c>
      <c r="AT766" s="17">
        <v>0.43702230545980603</v>
      </c>
      <c r="AU766" s="17"/>
      <c r="AV766" s="17">
        <v>0.43890760520010003</v>
      </c>
      <c r="AW766" s="17">
        <v>0.44141731901814601</v>
      </c>
      <c r="AX766" s="17"/>
      <c r="AY766" s="17">
        <v>0.37981125763339801</v>
      </c>
      <c r="AZ766" s="17">
        <v>0.47393702933391202</v>
      </c>
      <c r="BA766" s="17">
        <v>0.40778227342270201</v>
      </c>
      <c r="BB766" s="17"/>
      <c r="BC766" s="17">
        <v>0.42600895762005198</v>
      </c>
      <c r="BD766" s="17">
        <v>0.43736596615560203</v>
      </c>
      <c r="BE766" s="17">
        <v>0.48267214209536302</v>
      </c>
      <c r="BF766" s="17"/>
      <c r="BG766" s="17">
        <v>0.42440487073023397</v>
      </c>
      <c r="BH766" s="17">
        <v>0.45455600286175002</v>
      </c>
      <c r="BI766" s="17"/>
      <c r="BJ766" s="17">
        <v>0.47945137434523699</v>
      </c>
      <c r="BK766" s="17">
        <v>0.43206364028611999</v>
      </c>
      <c r="BL766" s="17"/>
      <c r="BM766" s="17">
        <v>0.45898900324122199</v>
      </c>
      <c r="BN766" s="17">
        <v>0.45057892904450902</v>
      </c>
      <c r="BO766" s="17">
        <v>0.50225926266922105</v>
      </c>
      <c r="BP766" s="17">
        <v>0.38846452440425899</v>
      </c>
      <c r="BQ766" s="17">
        <v>0.48092195567165402</v>
      </c>
      <c r="BR766" s="17">
        <v>0.408332477097479</v>
      </c>
      <c r="BS766" s="17">
        <v>0.37677523780188299</v>
      </c>
      <c r="BT766" s="17"/>
      <c r="BU766" s="17">
        <v>0.49197285991476303</v>
      </c>
      <c r="BV766" s="17">
        <v>0.41445377404522399</v>
      </c>
      <c r="BW766" s="17"/>
      <c r="BX766" s="17">
        <v>0.459223563378931</v>
      </c>
      <c r="BY766" s="17">
        <v>0.426660801646987</v>
      </c>
      <c r="BZ766" s="17">
        <v>0.47446102416764602</v>
      </c>
      <c r="CA766" s="17">
        <v>0.43522856418560302</v>
      </c>
    </row>
    <row r="767" spans="2:79" x14ac:dyDescent="0.3">
      <c r="B767" t="s">
        <v>294</v>
      </c>
      <c r="C767" s="17">
        <v>0.186279051279791</v>
      </c>
      <c r="D767" s="17">
        <v>0.21428873698843701</v>
      </c>
      <c r="E767" s="17">
        <v>0.15987573326102</v>
      </c>
      <c r="F767" s="17"/>
      <c r="G767" s="17">
        <v>0.106414720939997</v>
      </c>
      <c r="H767" s="17">
        <v>0.115707168116731</v>
      </c>
      <c r="I767" s="17">
        <v>0.18583038060621701</v>
      </c>
      <c r="J767" s="17">
        <v>0.164040026876142</v>
      </c>
      <c r="K767" s="17">
        <v>0.22251459340198401</v>
      </c>
      <c r="L767" s="17">
        <v>0.290534770045212</v>
      </c>
      <c r="M767" s="17"/>
      <c r="N767" s="17">
        <v>0.15997113502395999</v>
      </c>
      <c r="O767" s="17">
        <v>0.190011776373117</v>
      </c>
      <c r="P767" s="17">
        <v>0.206619355844013</v>
      </c>
      <c r="Q767" s="17">
        <v>0.19129262557440299</v>
      </c>
      <c r="R767" s="17"/>
      <c r="S767" s="17">
        <v>0.185342946631639</v>
      </c>
      <c r="T767" s="17">
        <v>0.17917792613311201</v>
      </c>
      <c r="U767" s="17">
        <v>0.26776425985025298</v>
      </c>
      <c r="V767" s="17">
        <v>0.200417464130797</v>
      </c>
      <c r="W767" s="17">
        <v>0.196324725990628</v>
      </c>
      <c r="X767" s="17">
        <v>0.150175791928503</v>
      </c>
      <c r="Y767" s="17">
        <v>0.183338652097602</v>
      </c>
      <c r="Z767" s="17">
        <v>0.14393062670569901</v>
      </c>
      <c r="AA767" s="17">
        <v>0.172204576193139</v>
      </c>
      <c r="AB767" s="17">
        <v>0.21055609764086999</v>
      </c>
      <c r="AC767" s="17">
        <v>0.14081870832923901</v>
      </c>
      <c r="AD767" s="17">
        <v>0.165035731471043</v>
      </c>
      <c r="AE767" s="17"/>
      <c r="AF767" s="17">
        <v>0.121775355744052</v>
      </c>
      <c r="AG767" s="17">
        <v>0.198309421858653</v>
      </c>
      <c r="AH767" s="17">
        <v>0.18079101587157601</v>
      </c>
      <c r="AI767" s="17">
        <v>0.21464616686771701</v>
      </c>
      <c r="AJ767" s="17">
        <v>0.231750232649448</v>
      </c>
      <c r="AK767" s="17">
        <v>0.246723432209733</v>
      </c>
      <c r="AL767" s="17"/>
      <c r="AM767" s="17">
        <v>0.22451912280060901</v>
      </c>
      <c r="AN767" s="17">
        <v>0.18040930200074601</v>
      </c>
      <c r="AO767" s="17">
        <v>0.14431198432631001</v>
      </c>
      <c r="AP767" s="17">
        <v>0.15422335802850101</v>
      </c>
      <c r="AQ767" s="17">
        <v>2.7257221265529E-2</v>
      </c>
      <c r="AR767" s="17"/>
      <c r="AS767" s="17">
        <v>0.18446477931639799</v>
      </c>
      <c r="AT767" s="17">
        <v>0.151785033251292</v>
      </c>
      <c r="AU767" s="17"/>
      <c r="AV767" s="17">
        <v>0.190884073114932</v>
      </c>
      <c r="AW767" s="17">
        <v>0.163960437535321</v>
      </c>
      <c r="AX767" s="17"/>
      <c r="AY767" s="17">
        <v>0.159743344710126</v>
      </c>
      <c r="AZ767" s="17">
        <v>0.18674460045081201</v>
      </c>
      <c r="BA767" s="17">
        <v>0.25939410990376899</v>
      </c>
      <c r="BB767" s="17"/>
      <c r="BC767" s="17">
        <v>0.19578298156219201</v>
      </c>
      <c r="BD767" s="17">
        <v>0.21455971064906801</v>
      </c>
      <c r="BE767" s="17">
        <v>0.13345088407179201</v>
      </c>
      <c r="BF767" s="17"/>
      <c r="BG767" s="17">
        <v>0.164653039347335</v>
      </c>
      <c r="BH767" s="17">
        <v>0.19203143686794799</v>
      </c>
      <c r="BI767" s="17"/>
      <c r="BJ767" s="17">
        <v>0.13699772986491901</v>
      </c>
      <c r="BK767" s="17">
        <v>0.19822706234750501</v>
      </c>
      <c r="BL767" s="17"/>
      <c r="BM767" s="17">
        <v>0.154299103804069</v>
      </c>
      <c r="BN767" s="17">
        <v>0.16243469660646601</v>
      </c>
      <c r="BO767" s="17">
        <v>0.17141644621154001</v>
      </c>
      <c r="BP767" s="17">
        <v>0.16459195866211601</v>
      </c>
      <c r="BQ767" s="17">
        <v>9.9181596982021294E-2</v>
      </c>
      <c r="BR767" s="17">
        <v>0.291653117816639</v>
      </c>
      <c r="BS767" s="17">
        <v>0.20412680861552099</v>
      </c>
      <c r="BT767" s="17"/>
      <c r="BU767" s="17">
        <v>0.12451775521710499</v>
      </c>
      <c r="BV767" s="17">
        <v>0.132833730916119</v>
      </c>
      <c r="BW767" s="17"/>
      <c r="BX767" s="17">
        <v>0.15912582766079</v>
      </c>
      <c r="BY767" s="17">
        <v>0.18693247095812099</v>
      </c>
      <c r="BZ767" s="17">
        <v>0.12858323949008299</v>
      </c>
      <c r="CA767" s="17">
        <v>0.20739293241013801</v>
      </c>
    </row>
    <row r="768" spans="2:79" x14ac:dyDescent="0.3">
      <c r="B768" t="s">
        <v>295</v>
      </c>
      <c r="C768" s="17">
        <v>4.8751039352838303E-2</v>
      </c>
      <c r="D768" s="17">
        <v>6.1033268565884299E-2</v>
      </c>
      <c r="E768" s="17">
        <v>3.70110234886687E-2</v>
      </c>
      <c r="F768" s="17"/>
      <c r="G768" s="17">
        <v>3.1725913961830797E-2</v>
      </c>
      <c r="H768" s="17">
        <v>2.8199611738750598E-2</v>
      </c>
      <c r="I768" s="17">
        <v>2.8032319195907901E-2</v>
      </c>
      <c r="J768" s="17">
        <v>4.04412511318809E-2</v>
      </c>
      <c r="K768" s="17">
        <v>7.3553426075895906E-2</v>
      </c>
      <c r="L768" s="17">
        <v>8.3594474232104504E-2</v>
      </c>
      <c r="M768" s="17"/>
      <c r="N768" s="17">
        <v>5.4513090967853998E-2</v>
      </c>
      <c r="O768" s="17">
        <v>4.89339496386769E-2</v>
      </c>
      <c r="P768" s="17">
        <v>4.9175629372079498E-2</v>
      </c>
      <c r="Q768" s="17">
        <v>3.9656275701453102E-2</v>
      </c>
      <c r="R768" s="17"/>
      <c r="S768" s="17">
        <v>4.1818615738858603E-2</v>
      </c>
      <c r="T768" s="17">
        <v>8.6308911732061094E-2</v>
      </c>
      <c r="U768" s="17">
        <v>4.8576199839447998E-2</v>
      </c>
      <c r="V768" s="17">
        <v>5.5673095787129298E-2</v>
      </c>
      <c r="W768" s="17">
        <v>2.8017915338103001E-2</v>
      </c>
      <c r="X768" s="17">
        <v>4.5285596534042703E-2</v>
      </c>
      <c r="Y768" s="17">
        <v>3.2352681013044102E-2</v>
      </c>
      <c r="Z768" s="17">
        <v>5.16261485469343E-2</v>
      </c>
      <c r="AA768" s="17">
        <v>5.1979736982659203E-2</v>
      </c>
      <c r="AB768" s="17">
        <v>3.5936005767880697E-2</v>
      </c>
      <c r="AC768" s="17">
        <v>6.2741741903796097E-2</v>
      </c>
      <c r="AD768" s="17">
        <v>0</v>
      </c>
      <c r="AE768" s="17"/>
      <c r="AF768" s="17">
        <v>3.4775648363421202E-2</v>
      </c>
      <c r="AG768" s="17">
        <v>5.5976239706716197E-2</v>
      </c>
      <c r="AH768" s="17">
        <v>4.6747610659653799E-2</v>
      </c>
      <c r="AI768" s="17">
        <v>7.0750125955959198E-2</v>
      </c>
      <c r="AJ768" s="17">
        <v>4.3722628214440402E-2</v>
      </c>
      <c r="AK768" s="17">
        <v>1.6251349152330299E-2</v>
      </c>
      <c r="AL768" s="17"/>
      <c r="AM768" s="17">
        <v>5.4018283344154698E-2</v>
      </c>
      <c r="AN768" s="17">
        <v>5.7075936730841201E-2</v>
      </c>
      <c r="AO768" s="17">
        <v>3.6485222306787302E-2</v>
      </c>
      <c r="AP768" s="17">
        <v>3.50044141670156E-2</v>
      </c>
      <c r="AQ768" s="17">
        <v>3.7418752059688601E-2</v>
      </c>
      <c r="AR768" s="17"/>
      <c r="AS768" s="17">
        <v>5.0476028528997498E-2</v>
      </c>
      <c r="AT768" s="17">
        <v>4.9798762260676602E-2</v>
      </c>
      <c r="AU768" s="17"/>
      <c r="AV768" s="17">
        <v>5.6919340089993699E-2</v>
      </c>
      <c r="AW768" s="17">
        <v>2.8586960667291099E-2</v>
      </c>
      <c r="AX768" s="17"/>
      <c r="AY768" s="17">
        <v>4.0406870104755299E-2</v>
      </c>
      <c r="AZ768" s="17">
        <v>4.6282917945948299E-2</v>
      </c>
      <c r="BA768" s="17">
        <v>8.3949886929509998E-2</v>
      </c>
      <c r="BB768" s="17"/>
      <c r="BC768" s="17">
        <v>4.9201418321781099E-2</v>
      </c>
      <c r="BD768" s="17">
        <v>5.99605303514111E-2</v>
      </c>
      <c r="BE768" s="17">
        <v>3.7596762533555601E-2</v>
      </c>
      <c r="BF768" s="17"/>
      <c r="BG768" s="17">
        <v>5.1195889011658502E-2</v>
      </c>
      <c r="BH768" s="17">
        <v>4.6320498118086001E-2</v>
      </c>
      <c r="BI768" s="17"/>
      <c r="BJ768" s="17">
        <v>3.0184920400727101E-2</v>
      </c>
      <c r="BK768" s="17">
        <v>5.5179657859643599E-2</v>
      </c>
      <c r="BL768" s="17"/>
      <c r="BM768" s="17">
        <v>4.0375428852846902E-2</v>
      </c>
      <c r="BN768" s="17">
        <v>3.7051478475723897E-2</v>
      </c>
      <c r="BO768" s="17">
        <v>3.1696356632525402E-2</v>
      </c>
      <c r="BP768" s="17">
        <v>5.8057243054026798E-2</v>
      </c>
      <c r="BQ768" s="17">
        <v>3.0389334150594499E-2</v>
      </c>
      <c r="BR768" s="17">
        <v>9.0579658382833203E-2</v>
      </c>
      <c r="BS768" s="17">
        <v>1.9997600922343099E-2</v>
      </c>
      <c r="BT768" s="17"/>
      <c r="BU768" s="17">
        <v>5.87243162967458E-2</v>
      </c>
      <c r="BV768" s="17">
        <v>3.9899444068686903E-2</v>
      </c>
      <c r="BW768" s="17"/>
      <c r="BX768" s="17">
        <v>4.29627963927212E-2</v>
      </c>
      <c r="BY768" s="17">
        <v>7.9300530543180398E-2</v>
      </c>
      <c r="BZ768" s="17">
        <v>2.1406563079047401E-2</v>
      </c>
      <c r="CA768" s="17">
        <v>7.4918340694624705E-2</v>
      </c>
    </row>
    <row r="769" spans="2:79" x14ac:dyDescent="0.3">
      <c r="B769" t="s">
        <v>296</v>
      </c>
      <c r="C769" s="17">
        <v>1.71856598147298E-2</v>
      </c>
      <c r="D769" s="17">
        <v>2.3490539507884201E-2</v>
      </c>
      <c r="E769" s="17">
        <v>1.11205081353494E-2</v>
      </c>
      <c r="F769" s="17"/>
      <c r="G769" s="17">
        <v>1.21261542871534E-2</v>
      </c>
      <c r="H769" s="17">
        <v>1.12297889395136E-2</v>
      </c>
      <c r="I769" s="17">
        <v>2.2154948345444601E-2</v>
      </c>
      <c r="J769" s="17">
        <v>1.35978745416573E-2</v>
      </c>
      <c r="K769" s="17">
        <v>1.4610177441339099E-2</v>
      </c>
      <c r="L769" s="17">
        <v>2.59703742066093E-2</v>
      </c>
      <c r="M769" s="17"/>
      <c r="N769" s="17">
        <v>1.8443497903897599E-2</v>
      </c>
      <c r="O769" s="17">
        <v>2.0112403763856701E-2</v>
      </c>
      <c r="P769" s="17">
        <v>9.0138581730315904E-3</v>
      </c>
      <c r="Q769" s="17">
        <v>1.87626707444838E-2</v>
      </c>
      <c r="R769" s="17"/>
      <c r="S769" s="17">
        <v>7.2511630476138102E-3</v>
      </c>
      <c r="T769" s="17">
        <v>6.87494024084626E-3</v>
      </c>
      <c r="U769" s="17">
        <v>2.94647173754219E-2</v>
      </c>
      <c r="V769" s="17">
        <v>0</v>
      </c>
      <c r="W769" s="17">
        <v>6.2555719936933599E-3</v>
      </c>
      <c r="X769" s="17">
        <v>2.73672963880718E-2</v>
      </c>
      <c r="Y769" s="17">
        <v>3.8993798479002403E-2</v>
      </c>
      <c r="Z769" s="17">
        <v>3.0629539258286501E-2</v>
      </c>
      <c r="AA769" s="17">
        <v>1.6125119420358401E-2</v>
      </c>
      <c r="AB769" s="17">
        <v>3.0357413149441601E-2</v>
      </c>
      <c r="AC769" s="17">
        <v>1.08215244989783E-2</v>
      </c>
      <c r="AD769" s="17">
        <v>2.0862296219361198E-2</v>
      </c>
      <c r="AE769" s="17"/>
      <c r="AF769" s="17">
        <v>8.3134272076770908E-3</v>
      </c>
      <c r="AG769" s="17">
        <v>1.6837852563465899E-2</v>
      </c>
      <c r="AH769" s="17">
        <v>2.4237059083193999E-2</v>
      </c>
      <c r="AI769" s="17">
        <v>2.0642385608188599E-2</v>
      </c>
      <c r="AJ769" s="17">
        <v>2.85476777196625E-2</v>
      </c>
      <c r="AK769" s="17">
        <v>6.9993244393851796E-3</v>
      </c>
      <c r="AL769" s="17"/>
      <c r="AM769" s="17">
        <v>1.8977615723845799E-2</v>
      </c>
      <c r="AN769" s="17">
        <v>1.9723636604069599E-2</v>
      </c>
      <c r="AO769" s="17">
        <v>1.5533872708518E-2</v>
      </c>
      <c r="AP769" s="17">
        <v>1.7986985293056E-2</v>
      </c>
      <c r="AQ769" s="17">
        <v>2.1500122264362001E-2</v>
      </c>
      <c r="AR769" s="17"/>
      <c r="AS769" s="17">
        <v>1.2470798691805901E-2</v>
      </c>
      <c r="AT769" s="17">
        <v>3.10359881175446E-2</v>
      </c>
      <c r="AU769" s="17"/>
      <c r="AV769" s="17">
        <v>1.6284984957952501E-2</v>
      </c>
      <c r="AW769" s="17">
        <v>1.0671701316815101E-2</v>
      </c>
      <c r="AX769" s="17"/>
      <c r="AY769" s="17">
        <v>1.12752728440283E-2</v>
      </c>
      <c r="AZ769" s="17">
        <v>1.81315941120067E-2</v>
      </c>
      <c r="BA769" s="17">
        <v>2.5624610208029499E-2</v>
      </c>
      <c r="BB769" s="17"/>
      <c r="BC769" s="17">
        <v>1.46129235926184E-2</v>
      </c>
      <c r="BD769" s="17">
        <v>2.4592097809191499E-2</v>
      </c>
      <c r="BE769" s="17">
        <v>1.6987477360562098E-2</v>
      </c>
      <c r="BF769" s="17"/>
      <c r="BG769" s="17">
        <v>1.4291970072066E-2</v>
      </c>
      <c r="BH769" s="17">
        <v>1.8931875168894999E-2</v>
      </c>
      <c r="BI769" s="17"/>
      <c r="BJ769" s="17">
        <v>1.6811088345700401E-2</v>
      </c>
      <c r="BK769" s="17">
        <v>1.6609480619818599E-2</v>
      </c>
      <c r="BL769" s="17"/>
      <c r="BM769" s="17">
        <v>1.7949907606904202E-2</v>
      </c>
      <c r="BN769" s="17">
        <v>1.7290115909002701E-2</v>
      </c>
      <c r="BO769" s="17">
        <v>2.8531875830407501E-2</v>
      </c>
      <c r="BP769" s="17">
        <v>1.0925578299063401E-2</v>
      </c>
      <c r="BQ769" s="17">
        <v>0</v>
      </c>
      <c r="BR769" s="17">
        <v>2.1446517106925401E-2</v>
      </c>
      <c r="BS769" s="17">
        <v>6.78122175809979E-3</v>
      </c>
      <c r="BT769" s="17"/>
      <c r="BU769" s="17">
        <v>1.7744510348284701E-2</v>
      </c>
      <c r="BV769" s="17">
        <v>4.5739264518966502E-3</v>
      </c>
      <c r="BW769" s="17"/>
      <c r="BX769" s="17">
        <v>1.52762563677606E-2</v>
      </c>
      <c r="BY769" s="17">
        <v>3.2172672806581003E-2</v>
      </c>
      <c r="BZ769" s="17">
        <v>8.0227314105730998E-3</v>
      </c>
      <c r="CA769" s="17">
        <v>1.9245059187412299E-2</v>
      </c>
    </row>
    <row r="770" spans="2:79" x14ac:dyDescent="0.3">
      <c r="B770" t="s">
        <v>101</v>
      </c>
      <c r="C770" s="17">
        <v>3.9134810928484899E-2</v>
      </c>
      <c r="D770" s="17">
        <v>3.4991841372376403E-2</v>
      </c>
      <c r="E770" s="17">
        <v>4.3368589568262901E-2</v>
      </c>
      <c r="F770" s="17"/>
      <c r="G770" s="17">
        <v>2.9474616558587099E-2</v>
      </c>
      <c r="H770" s="17">
        <v>2.94267110843714E-2</v>
      </c>
      <c r="I770" s="17">
        <v>5.0814657394605403E-2</v>
      </c>
      <c r="J770" s="17">
        <v>5.6373653484293303E-2</v>
      </c>
      <c r="K770" s="17">
        <v>3.00610755687836E-2</v>
      </c>
      <c r="L770" s="17">
        <v>3.60942210846232E-2</v>
      </c>
      <c r="M770" s="17"/>
      <c r="N770" s="17">
        <v>3.1712766318463002E-2</v>
      </c>
      <c r="O770" s="17">
        <v>3.0555144934664099E-2</v>
      </c>
      <c r="P770" s="17">
        <v>3.9003877048121999E-2</v>
      </c>
      <c r="Q770" s="17">
        <v>5.7288510371516797E-2</v>
      </c>
      <c r="R770" s="17"/>
      <c r="S770" s="17">
        <v>3.08847901477474E-2</v>
      </c>
      <c r="T770" s="17">
        <v>3.9534603067258298E-2</v>
      </c>
      <c r="U770" s="17">
        <v>2.3747905708195901E-2</v>
      </c>
      <c r="V770" s="17">
        <v>4.1752516733290598E-2</v>
      </c>
      <c r="W770" s="17">
        <v>6.0439946871617398E-2</v>
      </c>
      <c r="X770" s="17">
        <v>4.7317066787452303E-2</v>
      </c>
      <c r="Y770" s="17">
        <v>3.50564776820265E-2</v>
      </c>
      <c r="Z770" s="17">
        <v>3.62557411821917E-2</v>
      </c>
      <c r="AA770" s="17">
        <v>5.77037629593697E-2</v>
      </c>
      <c r="AB770" s="17">
        <v>3.01501737101811E-2</v>
      </c>
      <c r="AC770" s="17">
        <v>3.2037917710876003E-2</v>
      </c>
      <c r="AD770" s="17">
        <v>2.01097532066958E-2</v>
      </c>
      <c r="AE770" s="17"/>
      <c r="AF770" s="17">
        <v>2.6075143606023199E-2</v>
      </c>
      <c r="AG770" s="17">
        <v>3.4789449982493101E-2</v>
      </c>
      <c r="AH770" s="17">
        <v>6.0377293243258898E-2</v>
      </c>
      <c r="AI770" s="17">
        <v>3.8201046174231201E-2</v>
      </c>
      <c r="AJ770" s="17">
        <v>4.5571178107262203E-2</v>
      </c>
      <c r="AK770" s="17">
        <v>5.73931799779724E-2</v>
      </c>
      <c r="AL770" s="17"/>
      <c r="AM770" s="17">
        <v>5.0931187840677898E-2</v>
      </c>
      <c r="AN770" s="17">
        <v>4.2353245978635302E-2</v>
      </c>
      <c r="AO770" s="17">
        <v>3.0619620260943201E-2</v>
      </c>
      <c r="AP770" s="17">
        <v>1.5704510519144801E-2</v>
      </c>
      <c r="AQ770" s="17">
        <v>3.7675550276847998E-2</v>
      </c>
      <c r="AR770" s="17"/>
      <c r="AS770" s="17">
        <v>3.6611551107729498E-2</v>
      </c>
      <c r="AT770" s="17">
        <v>3.8125406463509398E-2</v>
      </c>
      <c r="AU770" s="17"/>
      <c r="AV770" s="17">
        <v>3.90118081706314E-2</v>
      </c>
      <c r="AW770" s="17">
        <v>3.3873631469477097E-2</v>
      </c>
      <c r="AX770" s="17"/>
      <c r="AY770" s="17">
        <v>5.8011607617112597E-2</v>
      </c>
      <c r="AZ770" s="17">
        <v>3.2894054939494197E-2</v>
      </c>
      <c r="BA770" s="17">
        <v>2.50420531520123E-2</v>
      </c>
      <c r="BB770" s="17"/>
      <c r="BC770" s="17">
        <v>4.4882238062352503E-2</v>
      </c>
      <c r="BD770" s="17">
        <v>4.5703645220840403E-2</v>
      </c>
      <c r="BE770" s="17">
        <v>1.39272608044045E-2</v>
      </c>
      <c r="BF770" s="17"/>
      <c r="BG770" s="17">
        <v>4.5543425799854001E-2</v>
      </c>
      <c r="BH770" s="17">
        <v>3.27991124330081E-2</v>
      </c>
      <c r="BI770" s="17"/>
      <c r="BJ770" s="17">
        <v>2.7283941062769299E-2</v>
      </c>
      <c r="BK770" s="17">
        <v>4.0194544211360803E-2</v>
      </c>
      <c r="BL770" s="17"/>
      <c r="BM770" s="17">
        <v>2.9862103700798899E-2</v>
      </c>
      <c r="BN770" s="17">
        <v>3.2431289662147499E-2</v>
      </c>
      <c r="BO770" s="17">
        <v>4.7281320661130798E-2</v>
      </c>
      <c r="BP770" s="17">
        <v>6.0652413898902399E-2</v>
      </c>
      <c r="BQ770" s="17">
        <v>4.0896173484015703E-2</v>
      </c>
      <c r="BR770" s="17">
        <v>3.2304899630320398E-2</v>
      </c>
      <c r="BS770" s="17">
        <v>0.11373665759920799</v>
      </c>
      <c r="BT770" s="17"/>
      <c r="BU770" s="17">
        <v>3.0015575963361098E-2</v>
      </c>
      <c r="BV770" s="17">
        <v>1.69036954068226E-2</v>
      </c>
      <c r="BW770" s="17"/>
      <c r="BX770" s="17">
        <v>3.8064527696082401E-2</v>
      </c>
      <c r="BY770" s="17">
        <v>1.8840374434578099E-2</v>
      </c>
      <c r="BZ770" s="17">
        <v>1.9526271322708798E-2</v>
      </c>
      <c r="CA770" s="17">
        <v>2.3697152421783899E-2</v>
      </c>
    </row>
    <row r="771" spans="2:79" x14ac:dyDescent="0.3">
      <c r="B771" t="s">
        <v>297</v>
      </c>
      <c r="C771" s="17">
        <v>0.70864943862415597</v>
      </c>
      <c r="D771" s="17">
        <v>0.66619561356541801</v>
      </c>
      <c r="E771" s="17">
        <v>0.74862414554669898</v>
      </c>
      <c r="F771" s="17"/>
      <c r="G771" s="17">
        <v>0.82025859425243197</v>
      </c>
      <c r="H771" s="17">
        <v>0.81543672012063395</v>
      </c>
      <c r="I771" s="17">
        <v>0.71316769445782502</v>
      </c>
      <c r="J771" s="17">
        <v>0.72554719396602696</v>
      </c>
      <c r="K771" s="17">
        <v>0.65926072751199705</v>
      </c>
      <c r="L771" s="17">
        <v>0.56380616043145104</v>
      </c>
      <c r="M771" s="17"/>
      <c r="N771" s="17">
        <v>0.73535950978582498</v>
      </c>
      <c r="O771" s="17">
        <v>0.71038672528968505</v>
      </c>
      <c r="P771" s="17">
        <v>0.69618727956275395</v>
      </c>
      <c r="Q771" s="17">
        <v>0.69299991760814394</v>
      </c>
      <c r="R771" s="17"/>
      <c r="S771" s="17">
        <v>0.73470248443414099</v>
      </c>
      <c r="T771" s="17">
        <v>0.688103618826722</v>
      </c>
      <c r="U771" s="17">
        <v>0.630446917226682</v>
      </c>
      <c r="V771" s="17">
        <v>0.70215692334878299</v>
      </c>
      <c r="W771" s="17">
        <v>0.70896183980595895</v>
      </c>
      <c r="X771" s="17">
        <v>0.72985424836193002</v>
      </c>
      <c r="Y771" s="17">
        <v>0.71025839072832497</v>
      </c>
      <c r="Z771" s="17">
        <v>0.73755794430688804</v>
      </c>
      <c r="AA771" s="17">
        <v>0.70198680444447403</v>
      </c>
      <c r="AB771" s="17">
        <v>0.69300030973162696</v>
      </c>
      <c r="AC771" s="17">
        <v>0.75358010755711102</v>
      </c>
      <c r="AD771" s="17">
        <v>0.79399221910289997</v>
      </c>
      <c r="AE771" s="17"/>
      <c r="AF771" s="17">
        <v>0.80906042507882603</v>
      </c>
      <c r="AG771" s="17">
        <v>0.69408703588867204</v>
      </c>
      <c r="AH771" s="17">
        <v>0.68784702114231799</v>
      </c>
      <c r="AI771" s="17">
        <v>0.65576027539390402</v>
      </c>
      <c r="AJ771" s="17">
        <v>0.65040828330918699</v>
      </c>
      <c r="AK771" s="17">
        <v>0.67263271422057902</v>
      </c>
      <c r="AL771" s="17"/>
      <c r="AM771" s="17">
        <v>0.65155379029071203</v>
      </c>
      <c r="AN771" s="17">
        <v>0.70043787868570795</v>
      </c>
      <c r="AO771" s="17">
        <v>0.77304930039744202</v>
      </c>
      <c r="AP771" s="17">
        <v>0.777080731992282</v>
      </c>
      <c r="AQ771" s="17">
        <v>0.87614835413357195</v>
      </c>
      <c r="AR771" s="17"/>
      <c r="AS771" s="17">
        <v>0.71597684235506898</v>
      </c>
      <c r="AT771" s="17">
        <v>0.729254809906977</v>
      </c>
      <c r="AU771" s="17"/>
      <c r="AV771" s="17">
        <v>0.69689979366649002</v>
      </c>
      <c r="AW771" s="17">
        <v>0.76290726901109496</v>
      </c>
      <c r="AX771" s="17"/>
      <c r="AY771" s="17">
        <v>0.730562904723978</v>
      </c>
      <c r="AZ771" s="17">
        <v>0.71594683255173897</v>
      </c>
      <c r="BA771" s="17">
        <v>0.60598933980667902</v>
      </c>
      <c r="BB771" s="17"/>
      <c r="BC771" s="17">
        <v>0.69552043846105505</v>
      </c>
      <c r="BD771" s="17">
        <v>0.65518401596948905</v>
      </c>
      <c r="BE771" s="17">
        <v>0.79803761522968497</v>
      </c>
      <c r="BF771" s="17"/>
      <c r="BG771" s="17">
        <v>0.72431567576908595</v>
      </c>
      <c r="BH771" s="17">
        <v>0.709917077412063</v>
      </c>
      <c r="BI771" s="17"/>
      <c r="BJ771" s="17">
        <v>0.78872232032588396</v>
      </c>
      <c r="BK771" s="17">
        <v>0.68978925496167198</v>
      </c>
      <c r="BL771" s="17"/>
      <c r="BM771" s="17">
        <v>0.757513456035382</v>
      </c>
      <c r="BN771" s="17">
        <v>0.75079241934665997</v>
      </c>
      <c r="BO771" s="17">
        <v>0.72107400066439598</v>
      </c>
      <c r="BP771" s="17">
        <v>0.70577280608589099</v>
      </c>
      <c r="BQ771" s="17">
        <v>0.82953289538336805</v>
      </c>
      <c r="BR771" s="17">
        <v>0.56401580706328203</v>
      </c>
      <c r="BS771" s="17">
        <v>0.65535771110482899</v>
      </c>
      <c r="BT771" s="17"/>
      <c r="BU771" s="17">
        <v>0.76899784217450295</v>
      </c>
      <c r="BV771" s="17">
        <v>0.80578920315647495</v>
      </c>
      <c r="BW771" s="17"/>
      <c r="BX771" s="17">
        <v>0.74457059188264596</v>
      </c>
      <c r="BY771" s="17">
        <v>0.68275395125753902</v>
      </c>
      <c r="BZ771" s="17">
        <v>0.82246119469758705</v>
      </c>
      <c r="CA771" s="17">
        <v>0.67474651528604102</v>
      </c>
    </row>
    <row r="772" spans="2:79" x14ac:dyDescent="0.3">
      <c r="B772" t="s">
        <v>298</v>
      </c>
      <c r="C772" s="17">
        <v>6.5936699167568003E-2</v>
      </c>
      <c r="D772" s="17">
        <v>8.4523808073768497E-2</v>
      </c>
      <c r="E772" s="17">
        <v>4.8131531624018099E-2</v>
      </c>
      <c r="F772" s="17"/>
      <c r="G772" s="17">
        <v>4.3852068248984098E-2</v>
      </c>
      <c r="H772" s="17">
        <v>3.9429400678264198E-2</v>
      </c>
      <c r="I772" s="17">
        <v>5.0187267541352602E-2</v>
      </c>
      <c r="J772" s="17">
        <v>5.4039125673538198E-2</v>
      </c>
      <c r="K772" s="17">
        <v>8.8163603517235095E-2</v>
      </c>
      <c r="L772" s="17">
        <v>0.109564848438714</v>
      </c>
      <c r="M772" s="17"/>
      <c r="N772" s="17">
        <v>7.2956588871751604E-2</v>
      </c>
      <c r="O772" s="17">
        <v>6.9046353402533595E-2</v>
      </c>
      <c r="P772" s="17">
        <v>5.81894875451111E-2</v>
      </c>
      <c r="Q772" s="17">
        <v>5.8418946445936801E-2</v>
      </c>
      <c r="R772" s="17"/>
      <c r="S772" s="17">
        <v>4.90697787864725E-2</v>
      </c>
      <c r="T772" s="17">
        <v>9.3183851972907406E-2</v>
      </c>
      <c r="U772" s="17">
        <v>7.8040917214869901E-2</v>
      </c>
      <c r="V772" s="17">
        <v>5.5673095787129298E-2</v>
      </c>
      <c r="W772" s="17">
        <v>3.4273487331796297E-2</v>
      </c>
      <c r="X772" s="17">
        <v>7.2652892922114506E-2</v>
      </c>
      <c r="Y772" s="17">
        <v>7.1346479492046505E-2</v>
      </c>
      <c r="Z772" s="17">
        <v>8.2255687805220801E-2</v>
      </c>
      <c r="AA772" s="17">
        <v>6.8104856403017597E-2</v>
      </c>
      <c r="AB772" s="17">
        <v>6.6293418917322294E-2</v>
      </c>
      <c r="AC772" s="17">
        <v>7.3563266402774399E-2</v>
      </c>
      <c r="AD772" s="17">
        <v>2.0862296219361198E-2</v>
      </c>
      <c r="AE772" s="17"/>
      <c r="AF772" s="17">
        <v>4.3089075571098298E-2</v>
      </c>
      <c r="AG772" s="17">
        <v>7.2814092270182096E-2</v>
      </c>
      <c r="AH772" s="17">
        <v>7.0984669742847797E-2</v>
      </c>
      <c r="AI772" s="17">
        <v>9.1392511564147794E-2</v>
      </c>
      <c r="AJ772" s="17">
        <v>7.2270305934102802E-2</v>
      </c>
      <c r="AK772" s="17">
        <v>2.3250673591715499E-2</v>
      </c>
      <c r="AL772" s="17"/>
      <c r="AM772" s="17">
        <v>7.2995899068000594E-2</v>
      </c>
      <c r="AN772" s="17">
        <v>7.6799573334910901E-2</v>
      </c>
      <c r="AO772" s="17">
        <v>5.20190950153053E-2</v>
      </c>
      <c r="AP772" s="17">
        <v>5.29913994600716E-2</v>
      </c>
      <c r="AQ772" s="17">
        <v>5.8918874324050699E-2</v>
      </c>
      <c r="AR772" s="17"/>
      <c r="AS772" s="17">
        <v>6.29468272208034E-2</v>
      </c>
      <c r="AT772" s="17">
        <v>8.0834750378221201E-2</v>
      </c>
      <c r="AU772" s="17"/>
      <c r="AV772" s="17">
        <v>7.3204325047946106E-2</v>
      </c>
      <c r="AW772" s="17">
        <v>3.92586619841062E-2</v>
      </c>
      <c r="AX772" s="17"/>
      <c r="AY772" s="17">
        <v>5.1682142948783601E-2</v>
      </c>
      <c r="AZ772" s="17">
        <v>6.4414512057954995E-2</v>
      </c>
      <c r="BA772" s="17">
        <v>0.10957449713754</v>
      </c>
      <c r="BB772" s="17"/>
      <c r="BC772" s="17">
        <v>6.3814341914399497E-2</v>
      </c>
      <c r="BD772" s="17">
        <v>8.4552628160602494E-2</v>
      </c>
      <c r="BE772" s="17">
        <v>5.4584239894117703E-2</v>
      </c>
      <c r="BF772" s="17"/>
      <c r="BG772" s="17">
        <v>6.5487859083724495E-2</v>
      </c>
      <c r="BH772" s="17">
        <v>6.5252373286980997E-2</v>
      </c>
      <c r="BI772" s="17"/>
      <c r="BJ772" s="17">
        <v>4.6996008746427502E-2</v>
      </c>
      <c r="BK772" s="17">
        <v>7.1789138479462195E-2</v>
      </c>
      <c r="BL772" s="17"/>
      <c r="BM772" s="17">
        <v>5.8325336459751097E-2</v>
      </c>
      <c r="BN772" s="17">
        <v>5.4341594384726598E-2</v>
      </c>
      <c r="BO772" s="17">
        <v>6.02282324629329E-2</v>
      </c>
      <c r="BP772" s="17">
        <v>6.8982821353090307E-2</v>
      </c>
      <c r="BQ772" s="17">
        <v>3.0389334150594499E-2</v>
      </c>
      <c r="BR772" s="17">
        <v>0.112026175489759</v>
      </c>
      <c r="BS772" s="17">
        <v>2.6778822680442901E-2</v>
      </c>
      <c r="BT772" s="17"/>
      <c r="BU772" s="17">
        <v>7.6468826645030505E-2</v>
      </c>
      <c r="BV772" s="17">
        <v>4.4473370520583498E-2</v>
      </c>
      <c r="BW772" s="17"/>
      <c r="BX772" s="17">
        <v>5.8239052760481802E-2</v>
      </c>
      <c r="BY772" s="17">
        <v>0.111473203349761</v>
      </c>
      <c r="BZ772" s="17">
        <v>2.9429294489620499E-2</v>
      </c>
      <c r="CA772" s="17">
        <v>9.4163399882037105E-2</v>
      </c>
    </row>
    <row r="773" spans="2:79" hidden="1" x14ac:dyDescent="0.3">
      <c r="B773" t="s">
        <v>299</v>
      </c>
      <c r="C773" s="17">
        <v>0.64271273945658802</v>
      </c>
      <c r="D773" s="17">
        <v>0.58167180549164998</v>
      </c>
      <c r="E773" s="17">
        <v>0.70049261392268103</v>
      </c>
      <c r="F773" s="17"/>
      <c r="G773" s="17">
        <v>0.77640652600344795</v>
      </c>
      <c r="H773" s="17">
        <v>0.776007319442369</v>
      </c>
      <c r="I773" s="17">
        <v>0.66298042691647296</v>
      </c>
      <c r="J773" s="17">
        <v>0.67150806829248899</v>
      </c>
      <c r="K773" s="17">
        <v>0.57109712399476198</v>
      </c>
      <c r="L773" s="17">
        <v>0.45424131199273698</v>
      </c>
      <c r="M773" s="17"/>
      <c r="N773" s="17">
        <v>0.66240292091407404</v>
      </c>
      <c r="O773" s="17">
        <v>0.64134037188715198</v>
      </c>
      <c r="P773" s="17">
        <v>0.63799779201764295</v>
      </c>
      <c r="Q773" s="17">
        <v>0.63458097116220702</v>
      </c>
      <c r="R773" s="17"/>
      <c r="S773" s="17">
        <v>0.68563270564766898</v>
      </c>
      <c r="T773" s="17">
        <v>0.59491976685381498</v>
      </c>
      <c r="U773" s="17">
        <v>0.55240600001181195</v>
      </c>
      <c r="V773" s="17">
        <v>0.64648382756165401</v>
      </c>
      <c r="W773" s="17">
        <v>0.67468835247416203</v>
      </c>
      <c r="X773" s="17">
        <v>0.65720135543981595</v>
      </c>
      <c r="Y773" s="17">
        <v>0.638911911236278</v>
      </c>
      <c r="Z773" s="17">
        <v>0.65530225650166696</v>
      </c>
      <c r="AA773" s="17">
        <v>0.63388194804145603</v>
      </c>
      <c r="AB773" s="17">
        <v>0.62670689081430397</v>
      </c>
      <c r="AC773" s="17">
        <v>0.68001684115433603</v>
      </c>
      <c r="AD773" s="17">
        <v>0.77312992288353799</v>
      </c>
      <c r="AE773" s="17"/>
      <c r="AF773" s="17">
        <v>0.76597134950772805</v>
      </c>
      <c r="AG773" s="17">
        <v>0.62127294361848995</v>
      </c>
      <c r="AH773" s="17">
        <v>0.61686235139946999</v>
      </c>
      <c r="AI773" s="17">
        <v>0.56436776382975595</v>
      </c>
      <c r="AJ773" s="17">
        <v>0.57813797737508499</v>
      </c>
      <c r="AK773" s="17">
        <v>0.64938204062886395</v>
      </c>
      <c r="AL773" s="17"/>
      <c r="AM773" s="17">
        <v>0.57855789122271195</v>
      </c>
      <c r="AN773" s="17">
        <v>0.62363830535079701</v>
      </c>
      <c r="AO773" s="17">
        <v>0.72103020538213702</v>
      </c>
      <c r="AP773" s="17">
        <v>0.72408933253221097</v>
      </c>
      <c r="AQ773" s="17">
        <v>0.81722947980952199</v>
      </c>
      <c r="AR773" s="17"/>
      <c r="AS773" s="17">
        <v>0.65303001513426595</v>
      </c>
      <c r="AT773" s="17">
        <v>0.64842005952875603</v>
      </c>
      <c r="AU773" s="17"/>
      <c r="AV773" s="17">
        <v>0.62369546861854397</v>
      </c>
      <c r="AW773" s="17">
        <v>0.72364860702698897</v>
      </c>
      <c r="AX773" s="17"/>
      <c r="AY773" s="17">
        <v>0.67888076177519396</v>
      </c>
      <c r="AZ773" s="17">
        <v>0.65153232049378396</v>
      </c>
      <c r="BA773" s="17">
        <v>0.49641484266913899</v>
      </c>
      <c r="BB773" s="17"/>
      <c r="BC773" s="17">
        <v>0.63170609654665599</v>
      </c>
      <c r="BD773" s="17">
        <v>0.570631387808887</v>
      </c>
      <c r="BE773" s="17">
        <v>0.74345337533556799</v>
      </c>
      <c r="BF773" s="17"/>
      <c r="BG773" s="17">
        <v>0.65882781668536206</v>
      </c>
      <c r="BH773" s="17">
        <v>0.64466470412508203</v>
      </c>
      <c r="BI773" s="17"/>
      <c r="BJ773" s="17">
        <v>0.74172631157945701</v>
      </c>
      <c r="BK773" s="17">
        <v>0.61800011648220998</v>
      </c>
      <c r="BL773" s="17"/>
      <c r="BM773" s="17">
        <v>0.69918811957562998</v>
      </c>
      <c r="BN773" s="17">
        <v>0.696450824961933</v>
      </c>
      <c r="BO773" s="17">
        <v>0.66084576820146301</v>
      </c>
      <c r="BP773" s="17">
        <v>0.63678998473280102</v>
      </c>
      <c r="BQ773" s="17">
        <v>0.79914356123277397</v>
      </c>
      <c r="BR773" s="17">
        <v>0.45198963157352401</v>
      </c>
      <c r="BS773" s="17">
        <v>0.62857888842438603</v>
      </c>
      <c r="BT773" s="17"/>
      <c r="BU773" s="17">
        <v>0.69252901552947199</v>
      </c>
      <c r="BV773" s="17">
        <v>0.76131583263589198</v>
      </c>
      <c r="BW773" s="17"/>
      <c r="BX773" s="17">
        <v>0.68633153912216405</v>
      </c>
      <c r="BY773" s="17">
        <v>0.57128074790777805</v>
      </c>
      <c r="BZ773" s="17">
        <v>0.79303190020796699</v>
      </c>
      <c r="CA773" s="17">
        <v>0.58058311540400398</v>
      </c>
    </row>
    <row r="774" spans="2:79" x14ac:dyDescent="0.3">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c r="BD774" s="17"/>
      <c r="BE774" s="17"/>
      <c r="BF774" s="17"/>
      <c r="BG774" s="17"/>
      <c r="BH774" s="17"/>
      <c r="BI774" s="17"/>
      <c r="BJ774" s="17"/>
      <c r="BK774" s="17"/>
      <c r="BL774" s="17"/>
      <c r="BM774" s="17"/>
      <c r="BN774" s="17"/>
      <c r="BO774" s="17"/>
      <c r="BP774" s="17"/>
      <c r="BQ774" s="17"/>
      <c r="BR774" s="17"/>
      <c r="BS774" s="17"/>
      <c r="BT774" s="17"/>
      <c r="BU774" s="17"/>
      <c r="BV774" s="17"/>
      <c r="BW774" s="17"/>
      <c r="BX774" s="17"/>
      <c r="BY774" s="17"/>
      <c r="BZ774" s="17"/>
      <c r="CA774" s="17"/>
    </row>
    <row r="775" spans="2:79" x14ac:dyDescent="0.3">
      <c r="B775" s="6" t="s">
        <v>397</v>
      </c>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c r="BV775" s="17"/>
      <c r="BW775" s="17"/>
      <c r="BX775" s="17"/>
      <c r="BY775" s="17"/>
      <c r="BZ775" s="17"/>
      <c r="CA775" s="17"/>
    </row>
    <row r="776" spans="2:79" x14ac:dyDescent="0.3">
      <c r="B776" s="24" t="s">
        <v>98</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c r="BV776" s="17"/>
      <c r="BW776" s="17"/>
      <c r="BX776" s="17"/>
      <c r="BY776" s="17"/>
      <c r="BZ776" s="17"/>
      <c r="CA776" s="17"/>
    </row>
    <row r="777" spans="2:79" x14ac:dyDescent="0.3">
      <c r="B777" t="s">
        <v>292</v>
      </c>
      <c r="C777" s="17">
        <v>0.25769005555059599</v>
      </c>
      <c r="D777" s="17">
        <v>0.23408132119928199</v>
      </c>
      <c r="E777" s="17">
        <v>0.27706245418179598</v>
      </c>
      <c r="F777" s="17"/>
      <c r="G777" s="17">
        <v>0.29796282535887503</v>
      </c>
      <c r="H777" s="17">
        <v>0.33842082371507198</v>
      </c>
      <c r="I777" s="17">
        <v>0.29187473622069998</v>
      </c>
      <c r="J777" s="17">
        <v>0.239867635442858</v>
      </c>
      <c r="K777" s="17">
        <v>0.230884055471309</v>
      </c>
      <c r="L777" s="17">
        <v>0.170181912165353</v>
      </c>
      <c r="M777" s="17"/>
      <c r="N777" s="17">
        <v>0.28538640863176301</v>
      </c>
      <c r="O777" s="17">
        <v>0.24140588513788699</v>
      </c>
      <c r="P777" s="17">
        <v>0.24575077547537399</v>
      </c>
      <c r="Q777" s="17">
        <v>0.253905902367492</v>
      </c>
      <c r="R777" s="17"/>
      <c r="S777" s="17">
        <v>0.31996202296530502</v>
      </c>
      <c r="T777" s="17">
        <v>0.242448765641882</v>
      </c>
      <c r="U777" s="17">
        <v>0.200342147120143</v>
      </c>
      <c r="V777" s="17">
        <v>0.21796759935707399</v>
      </c>
      <c r="W777" s="17">
        <v>0.208038299822772</v>
      </c>
      <c r="X777" s="17">
        <v>0.24746054517226199</v>
      </c>
      <c r="Y777" s="17">
        <v>0.26737316668280903</v>
      </c>
      <c r="Z777" s="17">
        <v>0.256381781770605</v>
      </c>
      <c r="AA777" s="17">
        <v>0.33556611781275603</v>
      </c>
      <c r="AB777" s="17">
        <v>0.196924647026438</v>
      </c>
      <c r="AC777" s="17">
        <v>0.21689777920404099</v>
      </c>
      <c r="AD777" s="17">
        <v>0.394497997105203</v>
      </c>
      <c r="AE777" s="17"/>
      <c r="AF777" s="17">
        <v>0.34034135929304399</v>
      </c>
      <c r="AG777" s="17">
        <v>0.23955499040932601</v>
      </c>
      <c r="AH777" s="17">
        <v>0.23673712216491</v>
      </c>
      <c r="AI777" s="17">
        <v>0.21127004268417299</v>
      </c>
      <c r="AJ777" s="17">
        <v>0.211701764601123</v>
      </c>
      <c r="AK777" s="17">
        <v>0.27990617278611302</v>
      </c>
      <c r="AL777" s="17"/>
      <c r="AM777" s="17">
        <v>0.20717329093921499</v>
      </c>
      <c r="AN777" s="17">
        <v>0.24690506854827901</v>
      </c>
      <c r="AO777" s="17">
        <v>0.30208402524344402</v>
      </c>
      <c r="AP777" s="17">
        <v>0.31425894785500602</v>
      </c>
      <c r="AQ777" s="17">
        <v>0.42047225096604701</v>
      </c>
      <c r="AR777" s="17"/>
      <c r="AS777" s="17">
        <v>0.261342533867988</v>
      </c>
      <c r="AT777" s="17">
        <v>0.31732522857673101</v>
      </c>
      <c r="AU777" s="17"/>
      <c r="AV777" s="17">
        <v>0.25474916875613102</v>
      </c>
      <c r="AW777" s="17">
        <v>0.301161280387167</v>
      </c>
      <c r="AX777" s="17"/>
      <c r="AY777" s="17">
        <v>0.29198727165921001</v>
      </c>
      <c r="AZ777" s="17">
        <v>0.24776838525897801</v>
      </c>
      <c r="BA777" s="17">
        <v>0.21262062561745401</v>
      </c>
      <c r="BB777" s="17"/>
      <c r="BC777" s="17">
        <v>0.24429402475626</v>
      </c>
      <c r="BD777" s="17">
        <v>0.247465178446861</v>
      </c>
      <c r="BE777" s="17">
        <v>0.30026154548193501</v>
      </c>
      <c r="BF777" s="17"/>
      <c r="BG777" s="17">
        <v>0.31568676096854598</v>
      </c>
      <c r="BH777" s="17">
        <v>0.23766984437859001</v>
      </c>
      <c r="BI777" s="17"/>
      <c r="BJ777" s="17">
        <v>0.316926415045159</v>
      </c>
      <c r="BK777" s="17">
        <v>0.239239126673361</v>
      </c>
      <c r="BL777" s="17"/>
      <c r="BM777" s="17">
        <v>0.30083225488460502</v>
      </c>
      <c r="BN777" s="17">
        <v>0.232606459414512</v>
      </c>
      <c r="BO777" s="17">
        <v>0.238901656386626</v>
      </c>
      <c r="BP777" s="17">
        <v>0.36577452290056001</v>
      </c>
      <c r="BQ777" s="17">
        <v>0.256186439902295</v>
      </c>
      <c r="BR777" s="17">
        <v>0.159842326882456</v>
      </c>
      <c r="BS777" s="17">
        <v>0.27501602980977802</v>
      </c>
      <c r="BT777" s="17"/>
      <c r="BU777" s="17">
        <v>0.35049801361223798</v>
      </c>
      <c r="BV777" s="17">
        <v>0.360587913090819</v>
      </c>
      <c r="BW777" s="17"/>
      <c r="BX777" s="17">
        <v>0.29625354444174001</v>
      </c>
      <c r="BY777" s="17">
        <v>0.25439815119056802</v>
      </c>
      <c r="BZ777" s="17">
        <v>0.31568369010825997</v>
      </c>
      <c r="CA777" s="17">
        <v>0.254143948618402</v>
      </c>
    </row>
    <row r="778" spans="2:79" x14ac:dyDescent="0.3">
      <c r="B778" t="s">
        <v>293</v>
      </c>
      <c r="C778" s="17">
        <v>0.45718208752461797</v>
      </c>
      <c r="D778" s="17">
        <v>0.44135186514957803</v>
      </c>
      <c r="E778" s="17">
        <v>0.47487433541530999</v>
      </c>
      <c r="F778" s="17"/>
      <c r="G778" s="17">
        <v>0.42005557463222198</v>
      </c>
      <c r="H778" s="17">
        <v>0.415122915428765</v>
      </c>
      <c r="I778" s="17">
        <v>0.45238105908978399</v>
      </c>
      <c r="J778" s="17">
        <v>0.48254288476125601</v>
      </c>
      <c r="K778" s="17">
        <v>0.43608218935083098</v>
      </c>
      <c r="L778" s="17">
        <v>0.51346921863096295</v>
      </c>
      <c r="M778" s="17"/>
      <c r="N778" s="17">
        <v>0.46583088646221299</v>
      </c>
      <c r="O778" s="17">
        <v>0.48463378032190901</v>
      </c>
      <c r="P778" s="17">
        <v>0.43513241224049098</v>
      </c>
      <c r="Q778" s="17">
        <v>0.446090948785481</v>
      </c>
      <c r="R778" s="17"/>
      <c r="S778" s="17">
        <v>0.42639433386638698</v>
      </c>
      <c r="T778" s="17">
        <v>0.42710534081510199</v>
      </c>
      <c r="U778" s="17">
        <v>0.50821127783500397</v>
      </c>
      <c r="V778" s="17">
        <v>0.44907152741454998</v>
      </c>
      <c r="W778" s="17">
        <v>0.55659609594235404</v>
      </c>
      <c r="X778" s="17">
        <v>0.42896720119940501</v>
      </c>
      <c r="Y778" s="17">
        <v>0.416405429105345</v>
      </c>
      <c r="Z778" s="17">
        <v>0.44390933395041698</v>
      </c>
      <c r="AA778" s="17">
        <v>0.423384481427721</v>
      </c>
      <c r="AB778" s="17">
        <v>0.54568703687128695</v>
      </c>
      <c r="AC778" s="17">
        <v>0.49009996156836799</v>
      </c>
      <c r="AD778" s="17">
        <v>0.40042365757260301</v>
      </c>
      <c r="AE778" s="17"/>
      <c r="AF778" s="17">
        <v>0.448431048900302</v>
      </c>
      <c r="AG778" s="17">
        <v>0.47408902495806199</v>
      </c>
      <c r="AH778" s="17">
        <v>0.44221468504012401</v>
      </c>
      <c r="AI778" s="17">
        <v>0.47061690987895699</v>
      </c>
      <c r="AJ778" s="17">
        <v>0.44820031552860201</v>
      </c>
      <c r="AK778" s="17">
        <v>0.415866034157236</v>
      </c>
      <c r="AL778" s="17"/>
      <c r="AM778" s="17">
        <v>0.46914075425537299</v>
      </c>
      <c r="AN778" s="17">
        <v>0.419240992214439</v>
      </c>
      <c r="AO778" s="17">
        <v>0.44118398618165799</v>
      </c>
      <c r="AP778" s="17">
        <v>0.52637512467270298</v>
      </c>
      <c r="AQ778" s="17">
        <v>0.42601646713047697</v>
      </c>
      <c r="AR778" s="17"/>
      <c r="AS778" s="17">
        <v>0.47716047737918599</v>
      </c>
      <c r="AT778" s="17">
        <v>0.40170109638233498</v>
      </c>
      <c r="AU778" s="17"/>
      <c r="AV778" s="17">
        <v>0.46417115147332999</v>
      </c>
      <c r="AW778" s="17">
        <v>0.42954434311739698</v>
      </c>
      <c r="AX778" s="17"/>
      <c r="AY778" s="17">
        <v>0.39743842519684502</v>
      </c>
      <c r="AZ778" s="17">
        <v>0.48662123680755698</v>
      </c>
      <c r="BA778" s="17">
        <v>0.44542377208547101</v>
      </c>
      <c r="BB778" s="17"/>
      <c r="BC778" s="17">
        <v>0.44737410868555</v>
      </c>
      <c r="BD778" s="17">
        <v>0.45241142929573602</v>
      </c>
      <c r="BE778" s="17">
        <v>0.49151974200056803</v>
      </c>
      <c r="BF778" s="17"/>
      <c r="BG778" s="17">
        <v>0.429197983776341</v>
      </c>
      <c r="BH778" s="17">
        <v>0.473791065001609</v>
      </c>
      <c r="BI778" s="17"/>
      <c r="BJ778" s="17">
        <v>0.45927310532722498</v>
      </c>
      <c r="BK778" s="17">
        <v>0.46154621823220698</v>
      </c>
      <c r="BL778" s="17"/>
      <c r="BM778" s="17">
        <v>0.44956887420585401</v>
      </c>
      <c r="BN778" s="17">
        <v>0.49216100461659801</v>
      </c>
      <c r="BO778" s="17">
        <v>0.44696862894503098</v>
      </c>
      <c r="BP778" s="17">
        <v>0.30410587431918201</v>
      </c>
      <c r="BQ778" s="17">
        <v>0.42126929525020002</v>
      </c>
      <c r="BR778" s="17">
        <v>0.49939200629457903</v>
      </c>
      <c r="BS778" s="17">
        <v>0.43230826319854798</v>
      </c>
      <c r="BT778" s="17"/>
      <c r="BU778" s="17">
        <v>0.43834680222303801</v>
      </c>
      <c r="BV778" s="17">
        <v>0.413841901768222</v>
      </c>
      <c r="BW778" s="17"/>
      <c r="BX778" s="17">
        <v>0.43806591451124799</v>
      </c>
      <c r="BY778" s="17">
        <v>0.40804035202564798</v>
      </c>
      <c r="BZ778" s="17">
        <v>0.497257686750818</v>
      </c>
      <c r="CA778" s="17">
        <v>0.462859167211221</v>
      </c>
    </row>
    <row r="779" spans="2:79" x14ac:dyDescent="0.3">
      <c r="B779" t="s">
        <v>294</v>
      </c>
      <c r="C779" s="17">
        <v>0.182481150083803</v>
      </c>
      <c r="D779" s="17">
        <v>0.207057282016054</v>
      </c>
      <c r="E779" s="17">
        <v>0.15940821972532099</v>
      </c>
      <c r="F779" s="17"/>
      <c r="G779" s="17">
        <v>0.19946524794079101</v>
      </c>
      <c r="H779" s="17">
        <v>0.15775796718198701</v>
      </c>
      <c r="I779" s="17">
        <v>0.151710420080793</v>
      </c>
      <c r="J779" s="17">
        <v>0.15693677038319201</v>
      </c>
      <c r="K779" s="17">
        <v>0.22113200169979899</v>
      </c>
      <c r="L779" s="17">
        <v>0.21092431550982699</v>
      </c>
      <c r="M779" s="17"/>
      <c r="N779" s="17">
        <v>0.17917082575264701</v>
      </c>
      <c r="O779" s="17">
        <v>0.16106743229200099</v>
      </c>
      <c r="P779" s="17">
        <v>0.21643137077601701</v>
      </c>
      <c r="Q779" s="17">
        <v>0.17677495823984901</v>
      </c>
      <c r="R779" s="17"/>
      <c r="S779" s="17">
        <v>0.145078100365402</v>
      </c>
      <c r="T779" s="17">
        <v>0.220807130909906</v>
      </c>
      <c r="U779" s="17">
        <v>0.19854335861056099</v>
      </c>
      <c r="V779" s="17">
        <v>0.21367005298307201</v>
      </c>
      <c r="W779" s="17">
        <v>0.168380864734331</v>
      </c>
      <c r="X779" s="17">
        <v>0.21458193111406401</v>
      </c>
      <c r="Y779" s="17">
        <v>0.218711926456193</v>
      </c>
      <c r="Z779" s="17">
        <v>0.177666173846067</v>
      </c>
      <c r="AA779" s="17">
        <v>0.141559634151804</v>
      </c>
      <c r="AB779" s="17">
        <v>0.14260786964046701</v>
      </c>
      <c r="AC779" s="17">
        <v>0.19780932021655501</v>
      </c>
      <c r="AD779" s="17">
        <v>0.14446906177127999</v>
      </c>
      <c r="AE779" s="17"/>
      <c r="AF779" s="17">
        <v>0.128434973202952</v>
      </c>
      <c r="AG779" s="17">
        <v>0.175100307888232</v>
      </c>
      <c r="AH779" s="17">
        <v>0.219841904899782</v>
      </c>
      <c r="AI779" s="17">
        <v>0.21146478795214599</v>
      </c>
      <c r="AJ779" s="17">
        <v>0.22088181154599301</v>
      </c>
      <c r="AK779" s="17">
        <v>0.197460707840869</v>
      </c>
      <c r="AL779" s="17"/>
      <c r="AM779" s="17">
        <v>0.216030087582751</v>
      </c>
      <c r="AN779" s="17">
        <v>0.200992283753374</v>
      </c>
      <c r="AO779" s="17">
        <v>0.17393335569891699</v>
      </c>
      <c r="AP779" s="17">
        <v>0.110039757720544</v>
      </c>
      <c r="AQ779" s="17">
        <v>7.9356859987094103E-2</v>
      </c>
      <c r="AR779" s="17"/>
      <c r="AS779" s="17">
        <v>0.17091080881172799</v>
      </c>
      <c r="AT779" s="17">
        <v>0.120438054396084</v>
      </c>
      <c r="AU779" s="17"/>
      <c r="AV779" s="17">
        <v>0.177832473682739</v>
      </c>
      <c r="AW779" s="17">
        <v>0.171167647066751</v>
      </c>
      <c r="AX779" s="17"/>
      <c r="AY779" s="17">
        <v>0.19622555509956599</v>
      </c>
      <c r="AZ779" s="17">
        <v>0.179236724228403</v>
      </c>
      <c r="BA779" s="17">
        <v>0.16696923259400201</v>
      </c>
      <c r="BB779" s="17"/>
      <c r="BC779" s="17">
        <v>0.19936064819899901</v>
      </c>
      <c r="BD779" s="17">
        <v>0.17972822337443101</v>
      </c>
      <c r="BE779" s="17">
        <v>0.13960141440741899</v>
      </c>
      <c r="BF779" s="17"/>
      <c r="BG779" s="17">
        <v>0.15555316642627801</v>
      </c>
      <c r="BH779" s="17">
        <v>0.188787248635468</v>
      </c>
      <c r="BI779" s="17"/>
      <c r="BJ779" s="17">
        <v>0.14657278003893401</v>
      </c>
      <c r="BK779" s="17">
        <v>0.18886354884156401</v>
      </c>
      <c r="BL779" s="17"/>
      <c r="BM779" s="17">
        <v>0.155312568385609</v>
      </c>
      <c r="BN779" s="17">
        <v>0.183268306232726</v>
      </c>
      <c r="BO779" s="17">
        <v>0.20419904742570499</v>
      </c>
      <c r="BP779" s="17">
        <v>0.20469186193827099</v>
      </c>
      <c r="BQ779" s="17">
        <v>0.186375405491149</v>
      </c>
      <c r="BR779" s="17">
        <v>0.232372084518252</v>
      </c>
      <c r="BS779" s="17">
        <v>0.172282694380785</v>
      </c>
      <c r="BT779" s="17"/>
      <c r="BU779" s="17">
        <v>0.129747149059322</v>
      </c>
      <c r="BV779" s="17">
        <v>0.154373476622019</v>
      </c>
      <c r="BW779" s="17"/>
      <c r="BX779" s="17">
        <v>0.155851492555762</v>
      </c>
      <c r="BY779" s="17">
        <v>0.219033144908718</v>
      </c>
      <c r="BZ779" s="17">
        <v>0.12658981962358901</v>
      </c>
      <c r="CA779" s="17">
        <v>0.19914076013962401</v>
      </c>
    </row>
    <row r="780" spans="2:79" x14ac:dyDescent="0.3">
      <c r="B780" t="s">
        <v>295</v>
      </c>
      <c r="C780" s="17">
        <v>4.5398070095560003E-2</v>
      </c>
      <c r="D780" s="17">
        <v>5.2840827764228597E-2</v>
      </c>
      <c r="E780" s="17">
        <v>3.8361966192850899E-2</v>
      </c>
      <c r="F780" s="17"/>
      <c r="G780" s="17">
        <v>2.5369020361587499E-2</v>
      </c>
      <c r="H780" s="17">
        <v>5.22874876010554E-2</v>
      </c>
      <c r="I780" s="17">
        <v>3.9809069608722401E-2</v>
      </c>
      <c r="J780" s="17">
        <v>5.2158385365045697E-2</v>
      </c>
      <c r="K780" s="17">
        <v>4.6954577428334698E-2</v>
      </c>
      <c r="L780" s="17">
        <v>5.1133347555898601E-2</v>
      </c>
      <c r="M780" s="17"/>
      <c r="N780" s="17">
        <v>3.0063274661795598E-2</v>
      </c>
      <c r="O780" s="17">
        <v>5.7015153260379703E-2</v>
      </c>
      <c r="P780" s="17">
        <v>5.0106332540565797E-2</v>
      </c>
      <c r="Q780" s="17">
        <v>4.14122695422591E-2</v>
      </c>
      <c r="R780" s="17"/>
      <c r="S780" s="17">
        <v>5.4907354750497503E-2</v>
      </c>
      <c r="T780" s="17">
        <v>7.7681205122974301E-2</v>
      </c>
      <c r="U780" s="17">
        <v>4.8092799697466597E-2</v>
      </c>
      <c r="V780" s="17">
        <v>6.1273655450023001E-2</v>
      </c>
      <c r="W780" s="17">
        <v>1.46413036052405E-2</v>
      </c>
      <c r="X780" s="17">
        <v>3.3945610240153197E-2</v>
      </c>
      <c r="Y780" s="17">
        <v>4.00817742727448E-2</v>
      </c>
      <c r="Z780" s="17">
        <v>5.3526177615216303E-2</v>
      </c>
      <c r="AA780" s="17">
        <v>3.66636480205896E-2</v>
      </c>
      <c r="AB780" s="17">
        <v>2.90455699425313E-2</v>
      </c>
      <c r="AC780" s="17">
        <v>3.1996653803319799E-2</v>
      </c>
      <c r="AD780" s="17">
        <v>1.96372341248582E-2</v>
      </c>
      <c r="AE780" s="17"/>
      <c r="AF780" s="17">
        <v>4.0870855340296698E-2</v>
      </c>
      <c r="AG780" s="17">
        <v>4.7696694310245501E-2</v>
      </c>
      <c r="AH780" s="17">
        <v>3.7067246672202701E-2</v>
      </c>
      <c r="AI780" s="17">
        <v>4.3547585182475798E-2</v>
      </c>
      <c r="AJ780" s="17">
        <v>5.6585154030274198E-2</v>
      </c>
      <c r="AK780" s="17">
        <v>5.9768060006260303E-2</v>
      </c>
      <c r="AL780" s="17"/>
      <c r="AM780" s="17">
        <v>4.4427516611708399E-2</v>
      </c>
      <c r="AN780" s="17">
        <v>5.5920368314269601E-2</v>
      </c>
      <c r="AO780" s="17">
        <v>5.0234366045836802E-2</v>
      </c>
      <c r="AP780" s="17">
        <v>1.17249870640618E-2</v>
      </c>
      <c r="AQ780" s="17">
        <v>1.8163272442165299E-2</v>
      </c>
      <c r="AR780" s="17"/>
      <c r="AS780" s="17">
        <v>4.7962293419076603E-2</v>
      </c>
      <c r="AT780" s="17">
        <v>6.1192713672108302E-2</v>
      </c>
      <c r="AU780" s="17"/>
      <c r="AV780" s="17">
        <v>5.3161073357433503E-2</v>
      </c>
      <c r="AW780" s="17">
        <v>2.7440174144503199E-2</v>
      </c>
      <c r="AX780" s="17"/>
      <c r="AY780" s="17">
        <v>4.62618837381134E-2</v>
      </c>
      <c r="AZ780" s="17">
        <v>3.9578729167362298E-2</v>
      </c>
      <c r="BA780" s="17">
        <v>8.5302467836461796E-2</v>
      </c>
      <c r="BB780" s="17"/>
      <c r="BC780" s="17">
        <v>4.7253113135623803E-2</v>
      </c>
      <c r="BD780" s="17">
        <v>4.6898292801220397E-2</v>
      </c>
      <c r="BE780" s="17">
        <v>4.0360970663261102E-2</v>
      </c>
      <c r="BF780" s="17"/>
      <c r="BG780" s="17">
        <v>3.0900141324477499E-2</v>
      </c>
      <c r="BH780" s="17">
        <v>5.20919337606651E-2</v>
      </c>
      <c r="BI780" s="17"/>
      <c r="BJ780" s="17">
        <v>3.3211562522474501E-2</v>
      </c>
      <c r="BK780" s="17">
        <v>5.0458251167658098E-2</v>
      </c>
      <c r="BL780" s="17"/>
      <c r="BM780" s="17">
        <v>5.2342150226292503E-2</v>
      </c>
      <c r="BN780" s="17">
        <v>3.2498549028344197E-2</v>
      </c>
      <c r="BO780" s="17">
        <v>3.0453234696639301E-2</v>
      </c>
      <c r="BP780" s="17">
        <v>2.05345389123744E-2</v>
      </c>
      <c r="BQ780" s="17">
        <v>3.8598448141421299E-2</v>
      </c>
      <c r="BR780" s="17">
        <v>5.6492730779896999E-2</v>
      </c>
      <c r="BS780" s="17">
        <v>2.7851880693985701E-2</v>
      </c>
      <c r="BT780" s="17"/>
      <c r="BU780" s="17">
        <v>3.8710532214096899E-2</v>
      </c>
      <c r="BV780" s="17">
        <v>2.84155807684091E-2</v>
      </c>
      <c r="BW780" s="17"/>
      <c r="BX780" s="17">
        <v>3.0604908113172999E-2</v>
      </c>
      <c r="BY780" s="17">
        <v>7.3295454277648497E-2</v>
      </c>
      <c r="BZ780" s="17">
        <v>2.85163029288369E-2</v>
      </c>
      <c r="CA780" s="17">
        <v>4.77563738684166E-2</v>
      </c>
    </row>
    <row r="781" spans="2:79" x14ac:dyDescent="0.3">
      <c r="B781" t="s">
        <v>296</v>
      </c>
      <c r="C781" s="17">
        <v>1.28698152472721E-2</v>
      </c>
      <c r="D781" s="17">
        <v>1.82790595999484E-2</v>
      </c>
      <c r="E781" s="17">
        <v>7.6570131187446303E-3</v>
      </c>
      <c r="F781" s="17"/>
      <c r="G781" s="17">
        <v>2.6560953670291002E-2</v>
      </c>
      <c r="H781" s="17">
        <v>5.9928939655490097E-3</v>
      </c>
      <c r="I781" s="17">
        <v>1.2247963839288599E-2</v>
      </c>
      <c r="J781" s="17">
        <v>6.2654800265039296E-3</v>
      </c>
      <c r="K781" s="17">
        <v>1.0107957597358099E-2</v>
      </c>
      <c r="L781" s="17">
        <v>1.7052197366447901E-2</v>
      </c>
      <c r="M781" s="17"/>
      <c r="N781" s="17">
        <v>1.2818010760553E-2</v>
      </c>
      <c r="O781" s="17">
        <v>1.50751850156288E-2</v>
      </c>
      <c r="P781" s="17">
        <v>6.6138104457031197E-3</v>
      </c>
      <c r="Q781" s="17">
        <v>1.48052107691334E-2</v>
      </c>
      <c r="R781" s="17"/>
      <c r="S781" s="17">
        <v>1.0089943673784201E-2</v>
      </c>
      <c r="T781" s="17">
        <v>9.9043736270758402E-3</v>
      </c>
      <c r="U781" s="17">
        <v>1.1173964990454701E-2</v>
      </c>
      <c r="V781" s="17">
        <v>1.0816600700970101E-2</v>
      </c>
      <c r="W781" s="17">
        <v>6.2555719936933599E-3</v>
      </c>
      <c r="X781" s="17">
        <v>1.6286894767083299E-2</v>
      </c>
      <c r="Y781" s="17">
        <v>1.14786880969111E-2</v>
      </c>
      <c r="Z781" s="17">
        <v>2.1727541067634401E-2</v>
      </c>
      <c r="AA781" s="17">
        <v>1.7046998051217999E-2</v>
      </c>
      <c r="AB781" s="17">
        <v>2.45371280606199E-2</v>
      </c>
      <c r="AC781" s="17">
        <v>1.0555316902357E-2</v>
      </c>
      <c r="AD781" s="17">
        <v>0</v>
      </c>
      <c r="AE781" s="17"/>
      <c r="AF781" s="17">
        <v>9.5444378643608305E-3</v>
      </c>
      <c r="AG781" s="17">
        <v>9.1495504744300606E-3</v>
      </c>
      <c r="AH781" s="17">
        <v>1.7512752356051299E-2</v>
      </c>
      <c r="AI781" s="17">
        <v>1.76573417820769E-2</v>
      </c>
      <c r="AJ781" s="17">
        <v>2.2372129659607699E-2</v>
      </c>
      <c r="AK781" s="17">
        <v>0</v>
      </c>
      <c r="AL781" s="17"/>
      <c r="AM781" s="17">
        <v>1.4082574555519501E-2</v>
      </c>
      <c r="AN781" s="17">
        <v>1.94541631242219E-2</v>
      </c>
      <c r="AO781" s="17">
        <v>2.0235094638406301E-3</v>
      </c>
      <c r="AP781" s="17">
        <v>9.4281988892713792E-3</v>
      </c>
      <c r="AQ781" s="17">
        <v>3.6478871639533401E-2</v>
      </c>
      <c r="AR781" s="17"/>
      <c r="AS781" s="17">
        <v>9.7257791057694908E-3</v>
      </c>
      <c r="AT781" s="17">
        <v>3.5393383839557202E-2</v>
      </c>
      <c r="AU781" s="17"/>
      <c r="AV781" s="17">
        <v>9.4256869760346706E-3</v>
      </c>
      <c r="AW781" s="17">
        <v>1.4849994169124499E-2</v>
      </c>
      <c r="AX781" s="17"/>
      <c r="AY781" s="17">
        <v>1.61246547310494E-2</v>
      </c>
      <c r="AZ781" s="17">
        <v>8.9359336965482705E-3</v>
      </c>
      <c r="BA781" s="17">
        <v>3.06275851911724E-2</v>
      </c>
      <c r="BB781" s="17"/>
      <c r="BC781" s="17">
        <v>1.0006739770481599E-2</v>
      </c>
      <c r="BD781" s="17">
        <v>2.8136986772379202E-2</v>
      </c>
      <c r="BE781" s="17">
        <v>5.2374377165435798E-3</v>
      </c>
      <c r="BF781" s="17"/>
      <c r="BG781" s="17">
        <v>1.45405893897981E-2</v>
      </c>
      <c r="BH781" s="17">
        <v>1.2582866322144899E-2</v>
      </c>
      <c r="BI781" s="17"/>
      <c r="BJ781" s="17">
        <v>8.5057705765954807E-3</v>
      </c>
      <c r="BK781" s="17">
        <v>1.34301097497273E-2</v>
      </c>
      <c r="BL781" s="17"/>
      <c r="BM781" s="17">
        <v>9.2656434063215203E-3</v>
      </c>
      <c r="BN781" s="17">
        <v>9.8855444679824891E-3</v>
      </c>
      <c r="BO781" s="17">
        <v>2.8531875830407501E-2</v>
      </c>
      <c r="BP781" s="17">
        <v>2.2656522011665799E-2</v>
      </c>
      <c r="BQ781" s="17">
        <v>3.0389334150594499E-2</v>
      </c>
      <c r="BR781" s="17">
        <v>1.4930117134833399E-2</v>
      </c>
      <c r="BS781" s="17">
        <v>6.8738431401901903E-3</v>
      </c>
      <c r="BT781" s="17"/>
      <c r="BU781" s="17">
        <v>0</v>
      </c>
      <c r="BV781" s="17">
        <v>6.56180956842528E-3</v>
      </c>
      <c r="BW781" s="17"/>
      <c r="BX781" s="17">
        <v>7.7438904512428901E-3</v>
      </c>
      <c r="BY781" s="17">
        <v>1.8277231357105302E-2</v>
      </c>
      <c r="BZ781" s="17">
        <v>9.9646639061236105E-3</v>
      </c>
      <c r="CA781" s="17">
        <v>1.15749586848633E-2</v>
      </c>
    </row>
    <row r="782" spans="2:79" x14ac:dyDescent="0.3">
      <c r="B782" t="s">
        <v>101</v>
      </c>
      <c r="C782" s="17">
        <v>4.43788214981502E-2</v>
      </c>
      <c r="D782" s="17">
        <v>4.6389644270909101E-2</v>
      </c>
      <c r="E782" s="17">
        <v>4.2636011365976702E-2</v>
      </c>
      <c r="F782" s="17"/>
      <c r="G782" s="17">
        <v>3.0586378036233899E-2</v>
      </c>
      <c r="H782" s="17">
        <v>3.0417912107570801E-2</v>
      </c>
      <c r="I782" s="17">
        <v>5.1976751160712299E-2</v>
      </c>
      <c r="J782" s="17">
        <v>6.22288440211448E-2</v>
      </c>
      <c r="K782" s="17">
        <v>5.4839218452368402E-2</v>
      </c>
      <c r="L782" s="17">
        <v>3.72390087715102E-2</v>
      </c>
      <c r="M782" s="17"/>
      <c r="N782" s="17">
        <v>2.6730593731028599E-2</v>
      </c>
      <c r="O782" s="17">
        <v>4.0802563972194797E-2</v>
      </c>
      <c r="P782" s="17">
        <v>4.5965298521848698E-2</v>
      </c>
      <c r="Q782" s="17">
        <v>6.7010710295785397E-2</v>
      </c>
      <c r="R782" s="17"/>
      <c r="S782" s="17">
        <v>4.3568244378623798E-2</v>
      </c>
      <c r="T782" s="17">
        <v>2.20531838830594E-2</v>
      </c>
      <c r="U782" s="17">
        <v>3.3636451746370699E-2</v>
      </c>
      <c r="V782" s="17">
        <v>4.7200564094309998E-2</v>
      </c>
      <c r="W782" s="17">
        <v>4.6087863901609002E-2</v>
      </c>
      <c r="X782" s="17">
        <v>5.8757817507032899E-2</v>
      </c>
      <c r="Y782" s="17">
        <v>4.5949015385997903E-2</v>
      </c>
      <c r="Z782" s="17">
        <v>4.6788991750059898E-2</v>
      </c>
      <c r="AA782" s="17">
        <v>4.5779120535912099E-2</v>
      </c>
      <c r="AB782" s="17">
        <v>6.1197748458657102E-2</v>
      </c>
      <c r="AC782" s="17">
        <v>5.2640968305358797E-2</v>
      </c>
      <c r="AD782" s="17">
        <v>4.0972049426056999E-2</v>
      </c>
      <c r="AE782" s="17"/>
      <c r="AF782" s="17">
        <v>3.2377325399044199E-2</v>
      </c>
      <c r="AG782" s="17">
        <v>5.4409431959704199E-2</v>
      </c>
      <c r="AH782" s="17">
        <v>4.6626288866929898E-2</v>
      </c>
      <c r="AI782" s="17">
        <v>4.5443332520170902E-2</v>
      </c>
      <c r="AJ782" s="17">
        <v>4.0258824634399601E-2</v>
      </c>
      <c r="AK782" s="17">
        <v>4.6999025209521997E-2</v>
      </c>
      <c r="AL782" s="17"/>
      <c r="AM782" s="17">
        <v>4.9145776055432203E-2</v>
      </c>
      <c r="AN782" s="17">
        <v>5.7487124045416199E-2</v>
      </c>
      <c r="AO782" s="17">
        <v>3.0540757366303999E-2</v>
      </c>
      <c r="AP782" s="17">
        <v>2.8172983798413601E-2</v>
      </c>
      <c r="AQ782" s="17">
        <v>1.9512277834682699E-2</v>
      </c>
      <c r="AR782" s="17"/>
      <c r="AS782" s="17">
        <v>3.2898107416252098E-2</v>
      </c>
      <c r="AT782" s="17">
        <v>6.3949523133184E-2</v>
      </c>
      <c r="AU782" s="17"/>
      <c r="AV782" s="17">
        <v>4.0660445754332301E-2</v>
      </c>
      <c r="AW782" s="17">
        <v>5.5836561115056797E-2</v>
      </c>
      <c r="AX782" s="17"/>
      <c r="AY782" s="17">
        <v>5.19622095752168E-2</v>
      </c>
      <c r="AZ782" s="17">
        <v>3.7858990841152303E-2</v>
      </c>
      <c r="BA782" s="17">
        <v>5.9056316675439598E-2</v>
      </c>
      <c r="BB782" s="17"/>
      <c r="BC782" s="17">
        <v>5.1711365453085197E-2</v>
      </c>
      <c r="BD782" s="17">
        <v>4.5359889309372597E-2</v>
      </c>
      <c r="BE782" s="17">
        <v>2.3018889730273901E-2</v>
      </c>
      <c r="BF782" s="17"/>
      <c r="BG782" s="17">
        <v>5.4121358114558503E-2</v>
      </c>
      <c r="BH782" s="17">
        <v>3.5077041901522298E-2</v>
      </c>
      <c r="BI782" s="17"/>
      <c r="BJ782" s="17">
        <v>3.55103664896129E-2</v>
      </c>
      <c r="BK782" s="17">
        <v>4.6462745335482301E-2</v>
      </c>
      <c r="BL782" s="17"/>
      <c r="BM782" s="17">
        <v>3.2678508891319E-2</v>
      </c>
      <c r="BN782" s="17">
        <v>4.9580136239837598E-2</v>
      </c>
      <c r="BO782" s="17">
        <v>5.0945556715591499E-2</v>
      </c>
      <c r="BP782" s="17">
        <v>8.2236679917947003E-2</v>
      </c>
      <c r="BQ782" s="17">
        <v>6.7181077064339706E-2</v>
      </c>
      <c r="BR782" s="17">
        <v>3.6970734389983502E-2</v>
      </c>
      <c r="BS782" s="17">
        <v>8.5667288776713701E-2</v>
      </c>
      <c r="BT782" s="17"/>
      <c r="BU782" s="17">
        <v>4.2697502891305202E-2</v>
      </c>
      <c r="BV782" s="17">
        <v>3.6219318182104498E-2</v>
      </c>
      <c r="BW782" s="17"/>
      <c r="BX782" s="17">
        <v>7.1480249926834702E-2</v>
      </c>
      <c r="BY782" s="17">
        <v>2.6955666240312499E-2</v>
      </c>
      <c r="BZ782" s="17">
        <v>2.1987836682371802E-2</v>
      </c>
      <c r="CA782" s="17">
        <v>2.4524791477473499E-2</v>
      </c>
    </row>
    <row r="783" spans="2:79" x14ac:dyDescent="0.3">
      <c r="B783" t="s">
        <v>297</v>
      </c>
      <c r="C783" s="17">
        <v>0.71487214307521496</v>
      </c>
      <c r="D783" s="17">
        <v>0.67543318634885996</v>
      </c>
      <c r="E783" s="17">
        <v>0.75193678959710697</v>
      </c>
      <c r="F783" s="17"/>
      <c r="G783" s="17">
        <v>0.71801839999109596</v>
      </c>
      <c r="H783" s="17">
        <v>0.75354373914383799</v>
      </c>
      <c r="I783" s="17">
        <v>0.74425579531048403</v>
      </c>
      <c r="J783" s="17">
        <v>0.722410520204113</v>
      </c>
      <c r="K783" s="17">
        <v>0.66696624482213995</v>
      </c>
      <c r="L783" s="17">
        <v>0.68365113079631601</v>
      </c>
      <c r="M783" s="17"/>
      <c r="N783" s="17">
        <v>0.75121729509397595</v>
      </c>
      <c r="O783" s="17">
        <v>0.72603966545979504</v>
      </c>
      <c r="P783" s="17">
        <v>0.68088318771586498</v>
      </c>
      <c r="Q783" s="17">
        <v>0.69999685115297305</v>
      </c>
      <c r="R783" s="17"/>
      <c r="S783" s="17">
        <v>0.74635635683169299</v>
      </c>
      <c r="T783" s="17">
        <v>0.66955410645698399</v>
      </c>
      <c r="U783" s="17">
        <v>0.70855342495514695</v>
      </c>
      <c r="V783" s="17">
        <v>0.66703912677162402</v>
      </c>
      <c r="W783" s="17">
        <v>0.76463439576512604</v>
      </c>
      <c r="X783" s="17">
        <v>0.67642774637166603</v>
      </c>
      <c r="Y783" s="17">
        <v>0.68377859578815403</v>
      </c>
      <c r="Z783" s="17">
        <v>0.70029111572102298</v>
      </c>
      <c r="AA783" s="17">
        <v>0.75895059924047603</v>
      </c>
      <c r="AB783" s="17">
        <v>0.74261168389772503</v>
      </c>
      <c r="AC783" s="17">
        <v>0.70699774077240896</v>
      </c>
      <c r="AD783" s="17">
        <v>0.79492165467780496</v>
      </c>
      <c r="AE783" s="17"/>
      <c r="AF783" s="17">
        <v>0.78877240819334604</v>
      </c>
      <c r="AG783" s="17">
        <v>0.71364401536738797</v>
      </c>
      <c r="AH783" s="17">
        <v>0.67895180720503401</v>
      </c>
      <c r="AI783" s="17">
        <v>0.68188695256313003</v>
      </c>
      <c r="AJ783" s="17">
        <v>0.65990208012972495</v>
      </c>
      <c r="AK783" s="17">
        <v>0.69577220694334896</v>
      </c>
      <c r="AL783" s="17"/>
      <c r="AM783" s="17">
        <v>0.67631404519458904</v>
      </c>
      <c r="AN783" s="17">
        <v>0.66614606076271798</v>
      </c>
      <c r="AO783" s="17">
        <v>0.74326801142510102</v>
      </c>
      <c r="AP783" s="17">
        <v>0.84063407252770905</v>
      </c>
      <c r="AQ783" s="17">
        <v>0.84648871809652404</v>
      </c>
      <c r="AR783" s="17"/>
      <c r="AS783" s="17">
        <v>0.73850301124717399</v>
      </c>
      <c r="AT783" s="17">
        <v>0.71902632495906604</v>
      </c>
      <c r="AU783" s="17"/>
      <c r="AV783" s="17">
        <v>0.71892032022945995</v>
      </c>
      <c r="AW783" s="17">
        <v>0.73070562350456403</v>
      </c>
      <c r="AX783" s="17"/>
      <c r="AY783" s="17">
        <v>0.68942569685605504</v>
      </c>
      <c r="AZ783" s="17">
        <v>0.73438962206653502</v>
      </c>
      <c r="BA783" s="17">
        <v>0.658044397702924</v>
      </c>
      <c r="BB783" s="17"/>
      <c r="BC783" s="17">
        <v>0.69166813344181099</v>
      </c>
      <c r="BD783" s="17">
        <v>0.69987660774259697</v>
      </c>
      <c r="BE783" s="17">
        <v>0.79178128748250298</v>
      </c>
      <c r="BF783" s="17"/>
      <c r="BG783" s="17">
        <v>0.74488474474488697</v>
      </c>
      <c r="BH783" s="17">
        <v>0.71146090938019901</v>
      </c>
      <c r="BI783" s="17"/>
      <c r="BJ783" s="17">
        <v>0.77619952037238304</v>
      </c>
      <c r="BK783" s="17">
        <v>0.70078534490556799</v>
      </c>
      <c r="BL783" s="17"/>
      <c r="BM783" s="17">
        <v>0.75040112909045797</v>
      </c>
      <c r="BN783" s="17">
        <v>0.72476746403111003</v>
      </c>
      <c r="BO783" s="17">
        <v>0.68587028533165695</v>
      </c>
      <c r="BP783" s="17">
        <v>0.66988039721974202</v>
      </c>
      <c r="BQ783" s="17">
        <v>0.67745573515249602</v>
      </c>
      <c r="BR783" s="17">
        <v>0.65923433317703495</v>
      </c>
      <c r="BS783" s="17">
        <v>0.707324293008325</v>
      </c>
      <c r="BT783" s="17"/>
      <c r="BU783" s="17">
        <v>0.78884481583527599</v>
      </c>
      <c r="BV783" s="17">
        <v>0.77442981485904205</v>
      </c>
      <c r="BW783" s="17"/>
      <c r="BX783" s="17">
        <v>0.734319458952988</v>
      </c>
      <c r="BY783" s="17">
        <v>0.662438503216216</v>
      </c>
      <c r="BZ783" s="17">
        <v>0.81294137685907897</v>
      </c>
      <c r="CA783" s="17">
        <v>0.71700311582962295</v>
      </c>
    </row>
    <row r="784" spans="2:79" x14ac:dyDescent="0.3">
      <c r="B784" t="s">
        <v>298</v>
      </c>
      <c r="C784" s="17">
        <v>5.8267885342832101E-2</v>
      </c>
      <c r="D784" s="17">
        <v>7.1119887364177001E-2</v>
      </c>
      <c r="E784" s="17">
        <v>4.6018979311595501E-2</v>
      </c>
      <c r="F784" s="17"/>
      <c r="G784" s="17">
        <v>5.1929974031878497E-2</v>
      </c>
      <c r="H784" s="17">
        <v>5.8280381566604401E-2</v>
      </c>
      <c r="I784" s="17">
        <v>5.2057033448011103E-2</v>
      </c>
      <c r="J784" s="17">
        <v>5.8423865391549597E-2</v>
      </c>
      <c r="K784" s="17">
        <v>5.7062535025692897E-2</v>
      </c>
      <c r="L784" s="17">
        <v>6.8185544922346505E-2</v>
      </c>
      <c r="M784" s="17"/>
      <c r="N784" s="17">
        <v>4.2881285422348599E-2</v>
      </c>
      <c r="O784" s="17">
        <v>7.2090338276008498E-2</v>
      </c>
      <c r="P784" s="17">
        <v>5.6720142986268901E-2</v>
      </c>
      <c r="Q784" s="17">
        <v>5.6217480311392502E-2</v>
      </c>
      <c r="R784" s="17"/>
      <c r="S784" s="17">
        <v>6.4997298424281702E-2</v>
      </c>
      <c r="T784" s="17">
        <v>8.75855787500502E-2</v>
      </c>
      <c r="U784" s="17">
        <v>5.9266764687921303E-2</v>
      </c>
      <c r="V784" s="17">
        <v>7.2090256150993196E-2</v>
      </c>
      <c r="W784" s="17">
        <v>2.0896875598933901E-2</v>
      </c>
      <c r="X784" s="17">
        <v>5.02325050072365E-2</v>
      </c>
      <c r="Y784" s="17">
        <v>5.1560462369655898E-2</v>
      </c>
      <c r="Z784" s="17">
        <v>7.5253718682850801E-2</v>
      </c>
      <c r="AA784" s="17">
        <v>5.3710646071807602E-2</v>
      </c>
      <c r="AB784" s="17">
        <v>5.35826980031512E-2</v>
      </c>
      <c r="AC784" s="17">
        <v>4.25519707056769E-2</v>
      </c>
      <c r="AD784" s="17">
        <v>1.96372341248582E-2</v>
      </c>
      <c r="AE784" s="17"/>
      <c r="AF784" s="17">
        <v>5.0415293204657499E-2</v>
      </c>
      <c r="AG784" s="17">
        <v>5.6846244784675502E-2</v>
      </c>
      <c r="AH784" s="17">
        <v>5.4579999028254E-2</v>
      </c>
      <c r="AI784" s="17">
        <v>6.1204926964552799E-2</v>
      </c>
      <c r="AJ784" s="17">
        <v>7.8957283689881794E-2</v>
      </c>
      <c r="AK784" s="17">
        <v>5.9768060006260303E-2</v>
      </c>
      <c r="AL784" s="17"/>
      <c r="AM784" s="17">
        <v>5.8510091167227898E-2</v>
      </c>
      <c r="AN784" s="17">
        <v>7.5374531438491502E-2</v>
      </c>
      <c r="AO784" s="17">
        <v>5.22578755096774E-2</v>
      </c>
      <c r="AP784" s="17">
        <v>2.1153185953333199E-2</v>
      </c>
      <c r="AQ784" s="17">
        <v>5.4642144081698797E-2</v>
      </c>
      <c r="AR784" s="17"/>
      <c r="AS784" s="17">
        <v>5.7688072524846097E-2</v>
      </c>
      <c r="AT784" s="17">
        <v>9.6586097511665497E-2</v>
      </c>
      <c r="AU784" s="17"/>
      <c r="AV784" s="17">
        <v>6.2586760333468203E-2</v>
      </c>
      <c r="AW784" s="17">
        <v>4.22901683136278E-2</v>
      </c>
      <c r="AX784" s="17"/>
      <c r="AY784" s="17">
        <v>6.2386538469162797E-2</v>
      </c>
      <c r="AZ784" s="17">
        <v>4.8514662863910499E-2</v>
      </c>
      <c r="BA784" s="17">
        <v>0.115930053027634</v>
      </c>
      <c r="BB784" s="17"/>
      <c r="BC784" s="17">
        <v>5.7259852906105399E-2</v>
      </c>
      <c r="BD784" s="17">
        <v>7.5035279573599595E-2</v>
      </c>
      <c r="BE784" s="17">
        <v>4.5598408379804597E-2</v>
      </c>
      <c r="BF784" s="17"/>
      <c r="BG784" s="17">
        <v>4.54407307142757E-2</v>
      </c>
      <c r="BH784" s="17">
        <v>6.4674800082809999E-2</v>
      </c>
      <c r="BI784" s="17"/>
      <c r="BJ784" s="17">
        <v>4.1717333099069998E-2</v>
      </c>
      <c r="BK784" s="17">
        <v>6.3888360917385395E-2</v>
      </c>
      <c r="BL784" s="17"/>
      <c r="BM784" s="17">
        <v>6.1607793632613997E-2</v>
      </c>
      <c r="BN784" s="17">
        <v>4.23840934963267E-2</v>
      </c>
      <c r="BO784" s="17">
        <v>5.8985110527046802E-2</v>
      </c>
      <c r="BP784" s="17">
        <v>4.3191060924040098E-2</v>
      </c>
      <c r="BQ784" s="17">
        <v>6.8987782292015798E-2</v>
      </c>
      <c r="BR784" s="17">
        <v>7.14228479147304E-2</v>
      </c>
      <c r="BS784" s="17">
        <v>3.4725723834175902E-2</v>
      </c>
      <c r="BT784" s="17"/>
      <c r="BU784" s="17">
        <v>3.8710532214096899E-2</v>
      </c>
      <c r="BV784" s="17">
        <v>3.4977390336834398E-2</v>
      </c>
      <c r="BW784" s="17"/>
      <c r="BX784" s="17">
        <v>3.8348798564415899E-2</v>
      </c>
      <c r="BY784" s="17">
        <v>9.1572685634753806E-2</v>
      </c>
      <c r="BZ784" s="17">
        <v>3.8480966834960502E-2</v>
      </c>
      <c r="CA784" s="17">
        <v>5.9331332553279902E-2</v>
      </c>
    </row>
    <row r="785" spans="2:79" hidden="1" x14ac:dyDescent="0.3">
      <c r="B785" t="s">
        <v>299</v>
      </c>
      <c r="C785" s="17">
        <v>0.65660425773238196</v>
      </c>
      <c r="D785" s="17">
        <v>0.604313298984682</v>
      </c>
      <c r="E785" s="17">
        <v>0.70591781028551104</v>
      </c>
      <c r="F785" s="17"/>
      <c r="G785" s="17">
        <v>0.66608842595921802</v>
      </c>
      <c r="H785" s="17">
        <v>0.69526335757723301</v>
      </c>
      <c r="I785" s="17">
        <v>0.69219876186247298</v>
      </c>
      <c r="J785" s="17">
        <v>0.66398665481256403</v>
      </c>
      <c r="K785" s="17">
        <v>0.60990370979644704</v>
      </c>
      <c r="L785" s="17">
        <v>0.61546558587396905</v>
      </c>
      <c r="M785" s="17"/>
      <c r="N785" s="17">
        <v>0.70833600967162702</v>
      </c>
      <c r="O785" s="17">
        <v>0.65394932718378695</v>
      </c>
      <c r="P785" s="17">
        <v>0.62416304472959605</v>
      </c>
      <c r="Q785" s="17">
        <v>0.64377937084158099</v>
      </c>
      <c r="R785" s="17"/>
      <c r="S785" s="17">
        <v>0.68135905840741096</v>
      </c>
      <c r="T785" s="17">
        <v>0.58196852770693397</v>
      </c>
      <c r="U785" s="17">
        <v>0.64928666026722603</v>
      </c>
      <c r="V785" s="17">
        <v>0.59494887062063095</v>
      </c>
      <c r="W785" s="17">
        <v>0.74373752016619199</v>
      </c>
      <c r="X785" s="17">
        <v>0.62619524136443006</v>
      </c>
      <c r="Y785" s="17">
        <v>0.63221813341849797</v>
      </c>
      <c r="Z785" s="17">
        <v>0.62503739703817196</v>
      </c>
      <c r="AA785" s="17">
        <v>0.70523995316866905</v>
      </c>
      <c r="AB785" s="17">
        <v>0.68902898589457295</v>
      </c>
      <c r="AC785" s="17">
        <v>0.664445770066732</v>
      </c>
      <c r="AD785" s="17">
        <v>0.775284420552947</v>
      </c>
      <c r="AE785" s="17"/>
      <c r="AF785" s="17">
        <v>0.73835711498868895</v>
      </c>
      <c r="AG785" s="17">
        <v>0.65679777058271205</v>
      </c>
      <c r="AH785" s="17">
        <v>0.62437180817677995</v>
      </c>
      <c r="AI785" s="17">
        <v>0.62068202559857699</v>
      </c>
      <c r="AJ785" s="17">
        <v>0.58094479643984298</v>
      </c>
      <c r="AK785" s="17">
        <v>0.63600414693708796</v>
      </c>
      <c r="AL785" s="17"/>
      <c r="AM785" s="17">
        <v>0.61780395402736099</v>
      </c>
      <c r="AN785" s="17">
        <v>0.59077152932422705</v>
      </c>
      <c r="AO785" s="17">
        <v>0.69101013591542404</v>
      </c>
      <c r="AP785" s="17">
        <v>0.81948088657437601</v>
      </c>
      <c r="AQ785" s="17">
        <v>0.79184657401482605</v>
      </c>
      <c r="AR785" s="17"/>
      <c r="AS785" s="17">
        <v>0.68081493872232801</v>
      </c>
      <c r="AT785" s="17">
        <v>0.62244022744740102</v>
      </c>
      <c r="AU785" s="17"/>
      <c r="AV785" s="17">
        <v>0.65633355989599196</v>
      </c>
      <c r="AW785" s="17">
        <v>0.68841545519093605</v>
      </c>
      <c r="AX785" s="17"/>
      <c r="AY785" s="17">
        <v>0.62703915838689195</v>
      </c>
      <c r="AZ785" s="17">
        <v>0.68587495920262398</v>
      </c>
      <c r="BA785" s="17">
        <v>0.54211434467528996</v>
      </c>
      <c r="BB785" s="17"/>
      <c r="BC785" s="17">
        <v>0.63440828053570497</v>
      </c>
      <c r="BD785" s="17">
        <v>0.62484132816899796</v>
      </c>
      <c r="BE785" s="17">
        <v>0.74618287910269798</v>
      </c>
      <c r="BF785" s="17"/>
      <c r="BG785" s="17">
        <v>0.69944401403061196</v>
      </c>
      <c r="BH785" s="17">
        <v>0.646786109297389</v>
      </c>
      <c r="BI785" s="17"/>
      <c r="BJ785" s="17">
        <v>0.73448218727331305</v>
      </c>
      <c r="BK785" s="17">
        <v>0.63689698398818295</v>
      </c>
      <c r="BL785" s="17"/>
      <c r="BM785" s="17">
        <v>0.68879333545784405</v>
      </c>
      <c r="BN785" s="17">
        <v>0.68238337053478304</v>
      </c>
      <c r="BO785" s="17">
        <v>0.62688517480461003</v>
      </c>
      <c r="BP785" s="17">
        <v>0.626689336295702</v>
      </c>
      <c r="BQ785" s="17">
        <v>0.60846795286048005</v>
      </c>
      <c r="BR785" s="17">
        <v>0.58781148526230398</v>
      </c>
      <c r="BS785" s="17">
        <v>0.67259856917414895</v>
      </c>
      <c r="BT785" s="17"/>
      <c r="BU785" s="17">
        <v>0.75013428362117895</v>
      </c>
      <c r="BV785" s="17">
        <v>0.73945242452220705</v>
      </c>
      <c r="BW785" s="17"/>
      <c r="BX785" s="17">
        <v>0.69597066038857203</v>
      </c>
      <c r="BY785" s="17">
        <v>0.57086581758146204</v>
      </c>
      <c r="BZ785" s="17">
        <v>0.77446041002411803</v>
      </c>
      <c r="CA785" s="17">
        <v>0.65767178327634301</v>
      </c>
    </row>
    <row r="786" spans="2:79" x14ac:dyDescent="0.3">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c r="BK786" s="17"/>
      <c r="BL786" s="17"/>
      <c r="BM786" s="17"/>
      <c r="BN786" s="17"/>
      <c r="BO786" s="17"/>
      <c r="BP786" s="17"/>
      <c r="BQ786" s="17"/>
      <c r="BR786" s="17"/>
      <c r="BS786" s="17"/>
      <c r="BT786" s="17"/>
      <c r="BU786" s="17"/>
      <c r="BV786" s="17"/>
      <c r="BW786" s="17"/>
      <c r="BX786" s="17"/>
      <c r="BY786" s="17"/>
      <c r="BZ786" s="17"/>
      <c r="CA786" s="17"/>
    </row>
    <row r="787" spans="2:79" x14ac:dyDescent="0.3">
      <c r="B787" s="6" t="s">
        <v>402</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c r="BD787" s="17"/>
      <c r="BE787" s="17"/>
      <c r="BF787" s="17"/>
      <c r="BG787" s="17"/>
      <c r="BH787" s="17"/>
      <c r="BI787" s="17"/>
      <c r="BJ787" s="17"/>
      <c r="BK787" s="17"/>
      <c r="BL787" s="17"/>
      <c r="BM787" s="17"/>
      <c r="BN787" s="17"/>
      <c r="BO787" s="17"/>
      <c r="BP787" s="17"/>
      <c r="BQ787" s="17"/>
      <c r="BR787" s="17"/>
      <c r="BS787" s="17"/>
      <c r="BT787" s="17"/>
      <c r="BU787" s="17"/>
      <c r="BV787" s="17"/>
      <c r="BW787" s="17"/>
      <c r="BX787" s="17"/>
      <c r="BY787" s="17"/>
      <c r="BZ787" s="17"/>
      <c r="CA787" s="17"/>
    </row>
    <row r="788" spans="2:79" x14ac:dyDescent="0.3">
      <c r="B788" s="24" t="s">
        <v>98</v>
      </c>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c r="BD788" s="17"/>
      <c r="BE788" s="17"/>
      <c r="BF788" s="17"/>
      <c r="BG788" s="17"/>
      <c r="BH788" s="17"/>
      <c r="BI788" s="17"/>
      <c r="BJ788" s="17"/>
      <c r="BK788" s="17"/>
      <c r="BL788" s="17"/>
      <c r="BM788" s="17"/>
      <c r="BN788" s="17"/>
      <c r="BO788" s="17"/>
      <c r="BP788" s="17"/>
      <c r="BQ788" s="17"/>
      <c r="BR788" s="17"/>
      <c r="BS788" s="17"/>
      <c r="BT788" s="17"/>
      <c r="BU788" s="17"/>
      <c r="BV788" s="17"/>
      <c r="BW788" s="17"/>
      <c r="BX788" s="17"/>
      <c r="BY788" s="17"/>
      <c r="BZ788" s="17"/>
      <c r="CA788" s="17"/>
    </row>
    <row r="789" spans="2:79" x14ac:dyDescent="0.3">
      <c r="B789" t="s">
        <v>398</v>
      </c>
      <c r="C789" s="17">
        <v>0.30897290052595799</v>
      </c>
      <c r="D789" s="17">
        <v>0.290192792032541</v>
      </c>
      <c r="E789" s="17">
        <v>0.32478558517765099</v>
      </c>
      <c r="F789" s="17"/>
      <c r="G789" s="17">
        <v>0.363658070531857</v>
      </c>
      <c r="H789" s="17">
        <v>0.44190127141427799</v>
      </c>
      <c r="I789" s="17">
        <v>0.34417702402401901</v>
      </c>
      <c r="J789" s="17">
        <v>0.29514164343969801</v>
      </c>
      <c r="K789" s="17">
        <v>0.21620857327764001</v>
      </c>
      <c r="L789" s="17">
        <v>0.209787098340007</v>
      </c>
      <c r="M789" s="17"/>
      <c r="N789" s="17">
        <v>0.39202859467106599</v>
      </c>
      <c r="O789" s="17">
        <v>0.28236658374728602</v>
      </c>
      <c r="P789" s="17">
        <v>0.258530073685319</v>
      </c>
      <c r="Q789" s="17">
        <v>0.29312997239363298</v>
      </c>
      <c r="R789" s="17"/>
      <c r="S789" s="17">
        <v>0.34643201236076998</v>
      </c>
      <c r="T789" s="17">
        <v>0.274748936228286</v>
      </c>
      <c r="U789" s="17">
        <v>0.28328380523183999</v>
      </c>
      <c r="V789" s="17">
        <v>0.21253535079196201</v>
      </c>
      <c r="W789" s="17">
        <v>0.34868267689555199</v>
      </c>
      <c r="X789" s="17">
        <v>0.30714899603917201</v>
      </c>
      <c r="Y789" s="17">
        <v>0.33367382362895998</v>
      </c>
      <c r="Z789" s="17">
        <v>0.32253886595451298</v>
      </c>
      <c r="AA789" s="17">
        <v>0.352889359059675</v>
      </c>
      <c r="AB789" s="17">
        <v>0.29944321226753201</v>
      </c>
      <c r="AC789" s="17">
        <v>0.26264197217540203</v>
      </c>
      <c r="AD789" s="17">
        <v>0.41506060386872301</v>
      </c>
      <c r="AE789" s="17"/>
      <c r="AF789" s="17">
        <v>0.41749743199246597</v>
      </c>
      <c r="AG789" s="17">
        <v>0.26446617227124902</v>
      </c>
      <c r="AH789" s="17">
        <v>0.26109265217607402</v>
      </c>
      <c r="AI789" s="17">
        <v>0.27120586550138498</v>
      </c>
      <c r="AJ789" s="17">
        <v>0.28777864729454899</v>
      </c>
      <c r="AK789" s="17">
        <v>0.329163469086177</v>
      </c>
      <c r="AL789" s="17"/>
      <c r="AM789" s="17">
        <v>0.24206087371812701</v>
      </c>
      <c r="AN789" s="17">
        <v>0.26659207813420899</v>
      </c>
      <c r="AO789" s="17">
        <v>0.36994386169115001</v>
      </c>
      <c r="AP789" s="17">
        <v>0.452680038446508</v>
      </c>
      <c r="AQ789" s="17">
        <v>0.44763635990427397</v>
      </c>
      <c r="AR789" s="17"/>
      <c r="AS789" s="17">
        <v>0.32588963998727</v>
      </c>
      <c r="AT789" s="17">
        <v>0.325740066469973</v>
      </c>
      <c r="AU789" s="17"/>
      <c r="AV789" s="17">
        <v>0.32829643707822698</v>
      </c>
      <c r="AW789" s="17">
        <v>0.33335520909941102</v>
      </c>
      <c r="AX789" s="17"/>
      <c r="AY789" s="17">
        <v>0.35302689056169101</v>
      </c>
      <c r="AZ789" s="17">
        <v>0.29628429531320799</v>
      </c>
      <c r="BA789" s="17">
        <v>0.25282313992338501</v>
      </c>
      <c r="BB789" s="17"/>
      <c r="BC789" s="17">
        <v>0.29515822064953501</v>
      </c>
      <c r="BD789" s="17">
        <v>0.288543156124694</v>
      </c>
      <c r="BE789" s="17">
        <v>0.36478138927825898</v>
      </c>
      <c r="BF789" s="17"/>
      <c r="BG789" s="17">
        <v>0.32851673470980203</v>
      </c>
      <c r="BH789" s="17">
        <v>0.303136453379801</v>
      </c>
      <c r="BI789" s="17"/>
      <c r="BJ789" s="17">
        <v>0.40521004509381298</v>
      </c>
      <c r="BK789" s="17">
        <v>0.28146819077067797</v>
      </c>
      <c r="BL789" s="17"/>
      <c r="BM789" s="17">
        <v>0.365324300917025</v>
      </c>
      <c r="BN789" s="17">
        <v>0.30525087530505901</v>
      </c>
      <c r="BO789" s="17">
        <v>0.235021558406522</v>
      </c>
      <c r="BP789" s="17">
        <v>0.31057403706676601</v>
      </c>
      <c r="BQ789" s="17">
        <v>0.327778420802394</v>
      </c>
      <c r="BR789" s="17">
        <v>0.21313935215587301</v>
      </c>
      <c r="BS789" s="17">
        <v>0.28591044024787798</v>
      </c>
      <c r="BT789" s="17"/>
      <c r="BU789" s="17">
        <v>0.34052055014009203</v>
      </c>
      <c r="BV789" s="17">
        <v>0.43862243931827</v>
      </c>
      <c r="BW789" s="17"/>
      <c r="BX789" s="17">
        <v>0.33328164410917899</v>
      </c>
      <c r="BY789" s="17">
        <v>0.29956572697100498</v>
      </c>
      <c r="BZ789" s="17">
        <v>0.39506411836841998</v>
      </c>
      <c r="CA789" s="17">
        <v>0.27419130478831399</v>
      </c>
    </row>
    <row r="790" spans="2:79" x14ac:dyDescent="0.3">
      <c r="B790" t="s">
        <v>399</v>
      </c>
      <c r="C790" s="17">
        <v>0.45691947538611699</v>
      </c>
      <c r="D790" s="17">
        <v>0.45834875282033799</v>
      </c>
      <c r="E790" s="17">
        <v>0.456877917883242</v>
      </c>
      <c r="F790" s="17"/>
      <c r="G790" s="17">
        <v>0.43202167475192399</v>
      </c>
      <c r="H790" s="17">
        <v>0.39434406486499801</v>
      </c>
      <c r="I790" s="17">
        <v>0.47719014615636801</v>
      </c>
      <c r="J790" s="17">
        <v>0.44669044838446398</v>
      </c>
      <c r="K790" s="17">
        <v>0.47828704501390701</v>
      </c>
      <c r="L790" s="17">
        <v>0.50166326505367997</v>
      </c>
      <c r="M790" s="17"/>
      <c r="N790" s="17">
        <v>0.45632243041607801</v>
      </c>
      <c r="O790" s="17">
        <v>0.486079891852637</v>
      </c>
      <c r="P790" s="17">
        <v>0.44293527093197699</v>
      </c>
      <c r="Q790" s="17">
        <v>0.44156488698947999</v>
      </c>
      <c r="R790" s="17"/>
      <c r="S790" s="17">
        <v>0.45256176414745503</v>
      </c>
      <c r="T790" s="17">
        <v>0.44129674890797899</v>
      </c>
      <c r="U790" s="17">
        <v>0.45784401467986602</v>
      </c>
      <c r="V790" s="17">
        <v>0.522163834795485</v>
      </c>
      <c r="W790" s="17">
        <v>0.44744117704540998</v>
      </c>
      <c r="X790" s="17">
        <v>0.41562326351297302</v>
      </c>
      <c r="Y790" s="17">
        <v>0.41867354886755598</v>
      </c>
      <c r="Z790" s="17">
        <v>0.387209214585024</v>
      </c>
      <c r="AA790" s="17">
        <v>0.45345521887883999</v>
      </c>
      <c r="AB790" s="17">
        <v>0.47947117956914098</v>
      </c>
      <c r="AC790" s="17">
        <v>0.53373244454171398</v>
      </c>
      <c r="AD790" s="17">
        <v>0.50382020413506201</v>
      </c>
      <c r="AE790" s="17"/>
      <c r="AF790" s="17">
        <v>0.40743180143681901</v>
      </c>
      <c r="AG790" s="17">
        <v>0.49027894480470202</v>
      </c>
      <c r="AH790" s="17">
        <v>0.49337885540317</v>
      </c>
      <c r="AI790" s="17">
        <v>0.46685057623533799</v>
      </c>
      <c r="AJ790" s="17">
        <v>0.43523184768571299</v>
      </c>
      <c r="AK790" s="17">
        <v>0.43245541858627401</v>
      </c>
      <c r="AL790" s="17"/>
      <c r="AM790" s="17">
        <v>0.47378249266366401</v>
      </c>
      <c r="AN790" s="17">
        <v>0.46477538957225401</v>
      </c>
      <c r="AO790" s="17">
        <v>0.44206212104980702</v>
      </c>
      <c r="AP790" s="17">
        <v>0.42862964636133599</v>
      </c>
      <c r="AQ790" s="17">
        <v>0.40893394096058</v>
      </c>
      <c r="AR790" s="17"/>
      <c r="AS790" s="17">
        <v>0.47215915181242402</v>
      </c>
      <c r="AT790" s="17">
        <v>0.40316494608145698</v>
      </c>
      <c r="AU790" s="17"/>
      <c r="AV790" s="17">
        <v>0.44572431404778201</v>
      </c>
      <c r="AW790" s="17">
        <v>0.44448728803130899</v>
      </c>
      <c r="AX790" s="17"/>
      <c r="AY790" s="17">
        <v>0.39722476721690902</v>
      </c>
      <c r="AZ790" s="17">
        <v>0.48731926633449602</v>
      </c>
      <c r="BA790" s="17">
        <v>0.444064308324018</v>
      </c>
      <c r="BB790" s="17"/>
      <c r="BC790" s="17">
        <v>0.469322578965223</v>
      </c>
      <c r="BD790" s="17">
        <v>0.46416133331491499</v>
      </c>
      <c r="BE790" s="17">
        <v>0.42202744899282602</v>
      </c>
      <c r="BF790" s="17"/>
      <c r="BG790" s="17">
        <v>0.43280333713240798</v>
      </c>
      <c r="BH790" s="17">
        <v>0.47046004234928801</v>
      </c>
      <c r="BI790" s="17"/>
      <c r="BJ790" s="17">
        <v>0.41651534003070101</v>
      </c>
      <c r="BK790" s="17">
        <v>0.47078417946448697</v>
      </c>
      <c r="BL790" s="17"/>
      <c r="BM790" s="17">
        <v>0.44306674122151801</v>
      </c>
      <c r="BN790" s="17">
        <v>0.43355231356753898</v>
      </c>
      <c r="BO790" s="17">
        <v>0.53430714762421905</v>
      </c>
      <c r="BP790" s="17">
        <v>0.411863279619474</v>
      </c>
      <c r="BQ790" s="17">
        <v>0.48386200848975902</v>
      </c>
      <c r="BR790" s="17">
        <v>0.476920735639627</v>
      </c>
      <c r="BS790" s="17">
        <v>0.49116259108645399</v>
      </c>
      <c r="BT790" s="17"/>
      <c r="BU790" s="17">
        <v>0.50655642787383903</v>
      </c>
      <c r="BV790" s="17">
        <v>0.38582932444436302</v>
      </c>
      <c r="BW790" s="17"/>
      <c r="BX790" s="17">
        <v>0.45060870225699001</v>
      </c>
      <c r="BY790" s="17">
        <v>0.416109029844767</v>
      </c>
      <c r="BZ790" s="17">
        <v>0.46242123159690102</v>
      </c>
      <c r="CA790" s="17">
        <v>0.46772332881351902</v>
      </c>
    </row>
    <row r="791" spans="2:79" x14ac:dyDescent="0.3">
      <c r="B791" t="s">
        <v>400</v>
      </c>
      <c r="C791" s="17">
        <v>0.14143039623099601</v>
      </c>
      <c r="D791" s="17">
        <v>0.16431174838968099</v>
      </c>
      <c r="E791" s="17">
        <v>0.119808396831925</v>
      </c>
      <c r="F791" s="17"/>
      <c r="G791" s="17">
        <v>0.13455257350480901</v>
      </c>
      <c r="H791" s="17">
        <v>8.7409236235601498E-2</v>
      </c>
      <c r="I791" s="17">
        <v>9.4326277370953296E-2</v>
      </c>
      <c r="J791" s="17">
        <v>0.14517683452289201</v>
      </c>
      <c r="K791" s="17">
        <v>0.16868623711275901</v>
      </c>
      <c r="L791" s="17">
        <v>0.20667571704562099</v>
      </c>
      <c r="M791" s="17"/>
      <c r="N791" s="17">
        <v>0.115516049072186</v>
      </c>
      <c r="O791" s="17">
        <v>0.148672991333445</v>
      </c>
      <c r="P791" s="17">
        <v>0.17856606208789599</v>
      </c>
      <c r="Q791" s="17">
        <v>0.124462986344749</v>
      </c>
      <c r="R791" s="17"/>
      <c r="S791" s="17">
        <v>0.117143647737445</v>
      </c>
      <c r="T791" s="17">
        <v>0.21463696380959399</v>
      </c>
      <c r="U791" s="17">
        <v>0.18716256075965801</v>
      </c>
      <c r="V791" s="17">
        <v>0.17055222387261301</v>
      </c>
      <c r="W791" s="17">
        <v>0.11249625850242</v>
      </c>
      <c r="X791" s="17">
        <v>0.137282093356691</v>
      </c>
      <c r="Y791" s="17">
        <v>0.12876113940952</v>
      </c>
      <c r="Z791" s="17">
        <v>0.20213579970415799</v>
      </c>
      <c r="AA791" s="17">
        <v>8.6349290757553293E-2</v>
      </c>
      <c r="AB791" s="17">
        <v>0.117028863788747</v>
      </c>
      <c r="AC791" s="17">
        <v>0.13911478331931099</v>
      </c>
      <c r="AD791" s="17">
        <v>4.0147142570157397E-2</v>
      </c>
      <c r="AE791" s="17"/>
      <c r="AF791" s="17">
        <v>0.10692123681893401</v>
      </c>
      <c r="AG791" s="17">
        <v>0.144901454517743</v>
      </c>
      <c r="AH791" s="17">
        <v>0.16379878582291901</v>
      </c>
      <c r="AI791" s="17">
        <v>0.15868174382959499</v>
      </c>
      <c r="AJ791" s="17">
        <v>0.15964810531822901</v>
      </c>
      <c r="AK791" s="17">
        <v>0.129948728962235</v>
      </c>
      <c r="AL791" s="17"/>
      <c r="AM791" s="17">
        <v>0.16213354750007899</v>
      </c>
      <c r="AN791" s="17">
        <v>0.16207516572126701</v>
      </c>
      <c r="AO791" s="17">
        <v>0.12852617496037499</v>
      </c>
      <c r="AP791" s="17">
        <v>7.0011458630132903E-2</v>
      </c>
      <c r="AQ791" s="17">
        <v>6.4998546976412802E-2</v>
      </c>
      <c r="AR791" s="17"/>
      <c r="AS791" s="17">
        <v>0.126133138252779</v>
      </c>
      <c r="AT791" s="17">
        <v>0.15262402068545899</v>
      </c>
      <c r="AU791" s="17"/>
      <c r="AV791" s="17">
        <v>0.142850452566466</v>
      </c>
      <c r="AW791" s="17">
        <v>0.127034934253484</v>
      </c>
      <c r="AX791" s="17"/>
      <c r="AY791" s="17">
        <v>0.13756767637775</v>
      </c>
      <c r="AZ791" s="17">
        <v>0.13530247855138899</v>
      </c>
      <c r="BA791" s="17">
        <v>0.196486253206238</v>
      </c>
      <c r="BB791" s="17"/>
      <c r="BC791" s="17">
        <v>0.141256639552473</v>
      </c>
      <c r="BD791" s="17">
        <v>0.15317374494215699</v>
      </c>
      <c r="BE791" s="17">
        <v>0.127567865483037</v>
      </c>
      <c r="BF791" s="17"/>
      <c r="BG791" s="17">
        <v>0.13875112232057299</v>
      </c>
      <c r="BH791" s="17">
        <v>0.14090665704685601</v>
      </c>
      <c r="BI791" s="17"/>
      <c r="BJ791" s="17">
        <v>0.10720539886026401</v>
      </c>
      <c r="BK791" s="17">
        <v>0.15104382785128201</v>
      </c>
      <c r="BL791" s="17"/>
      <c r="BM791" s="17">
        <v>0.11391285041136701</v>
      </c>
      <c r="BN791" s="17">
        <v>0.16547562587239301</v>
      </c>
      <c r="BO791" s="17">
        <v>0.141594296148572</v>
      </c>
      <c r="BP791" s="17">
        <v>0.121444678015612</v>
      </c>
      <c r="BQ791" s="17">
        <v>0.117236332335904</v>
      </c>
      <c r="BR791" s="17">
        <v>0.222362231454235</v>
      </c>
      <c r="BS791" s="17">
        <v>4.97295590449576E-2</v>
      </c>
      <c r="BT791" s="17"/>
      <c r="BU791" s="17">
        <v>9.1672728282911398E-2</v>
      </c>
      <c r="BV791" s="17">
        <v>0.107748297782681</v>
      </c>
      <c r="BW791" s="17"/>
      <c r="BX791" s="17">
        <v>0.12475478977957</v>
      </c>
      <c r="BY791" s="17">
        <v>0.17345921382986099</v>
      </c>
      <c r="BZ791" s="17">
        <v>9.4874893490048601E-2</v>
      </c>
      <c r="CA791" s="17">
        <v>0.18640117496405501</v>
      </c>
    </row>
    <row r="792" spans="2:79" x14ac:dyDescent="0.3">
      <c r="B792" t="s">
        <v>401</v>
      </c>
      <c r="C792" s="17">
        <v>3.17459153493223E-2</v>
      </c>
      <c r="D792" s="17">
        <v>3.5251223468875097E-2</v>
      </c>
      <c r="E792" s="17">
        <v>2.84831711702258E-2</v>
      </c>
      <c r="F792" s="17"/>
      <c r="G792" s="17">
        <v>3.5524516282511201E-2</v>
      </c>
      <c r="H792" s="17">
        <v>3.8501896287924602E-2</v>
      </c>
      <c r="I792" s="17">
        <v>2.1339639589344098E-2</v>
      </c>
      <c r="J792" s="17">
        <v>3.0964780859492301E-2</v>
      </c>
      <c r="K792" s="17">
        <v>4.5041548754091901E-2</v>
      </c>
      <c r="L792" s="17">
        <v>2.3912451036573999E-2</v>
      </c>
      <c r="M792" s="17"/>
      <c r="N792" s="17">
        <v>1.32502618711412E-2</v>
      </c>
      <c r="O792" s="17">
        <v>3.24013749503827E-2</v>
      </c>
      <c r="P792" s="17">
        <v>3.4122754972355299E-2</v>
      </c>
      <c r="Q792" s="17">
        <v>4.8150418450849698E-2</v>
      </c>
      <c r="R792" s="17"/>
      <c r="S792" s="17">
        <v>4.1494359531661897E-2</v>
      </c>
      <c r="T792" s="17">
        <v>1.6266595538954799E-2</v>
      </c>
      <c r="U792" s="17">
        <v>5.3850535030167002E-3</v>
      </c>
      <c r="V792" s="17">
        <v>1.51608012649369E-2</v>
      </c>
      <c r="W792" s="17">
        <v>2.58879152346192E-2</v>
      </c>
      <c r="X792" s="17">
        <v>5.1308417637899097E-2</v>
      </c>
      <c r="Y792" s="17">
        <v>5.6408729648034499E-2</v>
      </c>
      <c r="Z792" s="17">
        <v>3.3671025094518803E-2</v>
      </c>
      <c r="AA792" s="17">
        <v>3.78075696189576E-2</v>
      </c>
      <c r="AB792" s="17">
        <v>3.7242360252805501E-2</v>
      </c>
      <c r="AC792" s="17">
        <v>3.19972234001576E-2</v>
      </c>
      <c r="AD792" s="17">
        <v>2.0862296219361198E-2</v>
      </c>
      <c r="AE792" s="17"/>
      <c r="AF792" s="17">
        <v>2.1739499457053502E-2</v>
      </c>
      <c r="AG792" s="17">
        <v>3.7827397507452301E-2</v>
      </c>
      <c r="AH792" s="17">
        <v>2.8948746153043901E-2</v>
      </c>
      <c r="AI792" s="17">
        <v>3.8605488950886002E-2</v>
      </c>
      <c r="AJ792" s="17">
        <v>3.8587818196574301E-2</v>
      </c>
      <c r="AK792" s="17">
        <v>1.6530383680409901E-2</v>
      </c>
      <c r="AL792" s="17"/>
      <c r="AM792" s="17">
        <v>3.3033765081353798E-2</v>
      </c>
      <c r="AN792" s="17">
        <v>3.52495603677545E-2</v>
      </c>
      <c r="AO792" s="17">
        <v>1.7799856553645001E-2</v>
      </c>
      <c r="AP792" s="17">
        <v>2.0912974069242699E-2</v>
      </c>
      <c r="AQ792" s="17">
        <v>5.8918874324050699E-2</v>
      </c>
      <c r="AR792" s="17"/>
      <c r="AS792" s="17">
        <v>2.5397046371786799E-2</v>
      </c>
      <c r="AT792" s="17">
        <v>4.8127148539661199E-2</v>
      </c>
      <c r="AU792" s="17"/>
      <c r="AV792" s="17">
        <v>2.55920447212169E-2</v>
      </c>
      <c r="AW792" s="17">
        <v>4.0874779225955102E-2</v>
      </c>
      <c r="AX792" s="17"/>
      <c r="AY792" s="17">
        <v>3.7845206909700002E-2</v>
      </c>
      <c r="AZ792" s="17">
        <v>2.8108193658119701E-2</v>
      </c>
      <c r="BA792" s="17">
        <v>4.1177853665405398E-2</v>
      </c>
      <c r="BB792" s="17"/>
      <c r="BC792" s="17">
        <v>3.0929491403813899E-2</v>
      </c>
      <c r="BD792" s="17">
        <v>4.09442196644643E-2</v>
      </c>
      <c r="BE792" s="17">
        <v>2.54908779699707E-2</v>
      </c>
      <c r="BF792" s="17"/>
      <c r="BG792" s="17">
        <v>2.3731018401668899E-2</v>
      </c>
      <c r="BH792" s="17">
        <v>3.1768847154493601E-2</v>
      </c>
      <c r="BI792" s="17"/>
      <c r="BJ792" s="17">
        <v>2.58802202709363E-2</v>
      </c>
      <c r="BK792" s="17">
        <v>3.22957061892018E-2</v>
      </c>
      <c r="BL792" s="17"/>
      <c r="BM792" s="17">
        <v>3.1364722364982098E-2</v>
      </c>
      <c r="BN792" s="17">
        <v>3.9298575833778902E-2</v>
      </c>
      <c r="BO792" s="17">
        <v>4.0911472763168998E-2</v>
      </c>
      <c r="BP792" s="17">
        <v>3.2091591292656103E-2</v>
      </c>
      <c r="BQ792" s="17">
        <v>2.8822092081287699E-2</v>
      </c>
      <c r="BR792" s="17">
        <v>2.1071061991945899E-2</v>
      </c>
      <c r="BS792" s="17">
        <v>4.5350620735798201E-2</v>
      </c>
      <c r="BT792" s="17"/>
      <c r="BU792" s="17">
        <v>3.0421771301020101E-2</v>
      </c>
      <c r="BV792" s="17">
        <v>3.1908303673024503E-2</v>
      </c>
      <c r="BW792" s="17"/>
      <c r="BX792" s="17">
        <v>4.42227379316949E-2</v>
      </c>
      <c r="BY792" s="17">
        <v>5.3034985932193003E-2</v>
      </c>
      <c r="BZ792" s="17">
        <v>1.46739957480991E-2</v>
      </c>
      <c r="CA792" s="17">
        <v>3.1609434061943602E-2</v>
      </c>
    </row>
    <row r="793" spans="2:79" x14ac:dyDescent="0.3">
      <c r="B793" t="s">
        <v>101</v>
      </c>
      <c r="C793" s="17">
        <v>6.0931312507606403E-2</v>
      </c>
      <c r="D793" s="17">
        <v>5.18954832885654E-2</v>
      </c>
      <c r="E793" s="17">
        <v>7.0044928936956394E-2</v>
      </c>
      <c r="F793" s="17"/>
      <c r="G793" s="17">
        <v>3.4243164928898402E-2</v>
      </c>
      <c r="H793" s="17">
        <v>3.7843531197197799E-2</v>
      </c>
      <c r="I793" s="17">
        <v>6.2966912859315299E-2</v>
      </c>
      <c r="J793" s="17">
        <v>8.20262927934539E-2</v>
      </c>
      <c r="K793" s="17">
        <v>9.1776595841601805E-2</v>
      </c>
      <c r="L793" s="17">
        <v>5.7961468524118001E-2</v>
      </c>
      <c r="M793" s="17"/>
      <c r="N793" s="17">
        <v>2.2882663969529E-2</v>
      </c>
      <c r="O793" s="17">
        <v>5.0479158116249298E-2</v>
      </c>
      <c r="P793" s="17">
        <v>8.5845838322453599E-2</v>
      </c>
      <c r="Q793" s="17">
        <v>9.2691735821287105E-2</v>
      </c>
      <c r="R793" s="17"/>
      <c r="S793" s="17">
        <v>4.2368216222667399E-2</v>
      </c>
      <c r="T793" s="17">
        <v>5.30507555151861E-2</v>
      </c>
      <c r="U793" s="17">
        <v>6.6324565825618895E-2</v>
      </c>
      <c r="V793" s="17">
        <v>7.9587789275002999E-2</v>
      </c>
      <c r="W793" s="17">
        <v>6.5491972321998201E-2</v>
      </c>
      <c r="X793" s="17">
        <v>8.8637229453265395E-2</v>
      </c>
      <c r="Y793" s="17">
        <v>6.2482758445930403E-2</v>
      </c>
      <c r="Z793" s="17">
        <v>5.4445094661786098E-2</v>
      </c>
      <c r="AA793" s="17">
        <v>6.9498561684974397E-2</v>
      </c>
      <c r="AB793" s="17">
        <v>6.6814384121774498E-2</v>
      </c>
      <c r="AC793" s="17">
        <v>3.2513576563415102E-2</v>
      </c>
      <c r="AD793" s="17">
        <v>2.01097532066958E-2</v>
      </c>
      <c r="AE793" s="17"/>
      <c r="AF793" s="17">
        <v>4.6410030294728101E-2</v>
      </c>
      <c r="AG793" s="17">
        <v>6.2526030898853696E-2</v>
      </c>
      <c r="AH793" s="17">
        <v>5.27809604447936E-2</v>
      </c>
      <c r="AI793" s="17">
        <v>6.4656325482796095E-2</v>
      </c>
      <c r="AJ793" s="17">
        <v>7.8753581504934306E-2</v>
      </c>
      <c r="AK793" s="17">
        <v>9.1901999684903701E-2</v>
      </c>
      <c r="AL793" s="17"/>
      <c r="AM793" s="17">
        <v>8.8989321036776203E-2</v>
      </c>
      <c r="AN793" s="17">
        <v>7.1307806204514601E-2</v>
      </c>
      <c r="AO793" s="17">
        <v>4.1667985745022798E-2</v>
      </c>
      <c r="AP793" s="17">
        <v>2.7765882492779899E-2</v>
      </c>
      <c r="AQ793" s="17">
        <v>1.9512277834682699E-2</v>
      </c>
      <c r="AR793" s="17"/>
      <c r="AS793" s="17">
        <v>5.0421023575739701E-2</v>
      </c>
      <c r="AT793" s="17">
        <v>7.03438182234499E-2</v>
      </c>
      <c r="AU793" s="17"/>
      <c r="AV793" s="17">
        <v>5.7536751586309401E-2</v>
      </c>
      <c r="AW793" s="17">
        <v>5.4247789389841802E-2</v>
      </c>
      <c r="AX793" s="17"/>
      <c r="AY793" s="17">
        <v>7.4335458933949994E-2</v>
      </c>
      <c r="AZ793" s="17">
        <v>5.2985766142787799E-2</v>
      </c>
      <c r="BA793" s="17">
        <v>6.54484448809525E-2</v>
      </c>
      <c r="BB793" s="17"/>
      <c r="BC793" s="17">
        <v>6.3333069428955599E-2</v>
      </c>
      <c r="BD793" s="17">
        <v>5.3177545953769001E-2</v>
      </c>
      <c r="BE793" s="17">
        <v>6.0132418275907297E-2</v>
      </c>
      <c r="BF793" s="17"/>
      <c r="BG793" s="17">
        <v>7.6197787435548697E-2</v>
      </c>
      <c r="BH793" s="17">
        <v>5.3728000069560897E-2</v>
      </c>
      <c r="BI793" s="17"/>
      <c r="BJ793" s="17">
        <v>4.51889957442854E-2</v>
      </c>
      <c r="BK793" s="17">
        <v>6.44080957243513E-2</v>
      </c>
      <c r="BL793" s="17"/>
      <c r="BM793" s="17">
        <v>4.6331385085108E-2</v>
      </c>
      <c r="BN793" s="17">
        <v>5.6422609421230001E-2</v>
      </c>
      <c r="BO793" s="17">
        <v>4.8165525057518303E-2</v>
      </c>
      <c r="BP793" s="17">
        <v>0.124026414005493</v>
      </c>
      <c r="BQ793" s="17">
        <v>4.2301146290655199E-2</v>
      </c>
      <c r="BR793" s="17">
        <v>6.6506618758318606E-2</v>
      </c>
      <c r="BS793" s="17">
        <v>0.12784678888491199</v>
      </c>
      <c r="BT793" s="17"/>
      <c r="BU793" s="17">
        <v>3.0828522402137199E-2</v>
      </c>
      <c r="BV793" s="17">
        <v>3.5891634781661699E-2</v>
      </c>
      <c r="BW793" s="17"/>
      <c r="BX793" s="17">
        <v>4.7132125922565403E-2</v>
      </c>
      <c r="BY793" s="17">
        <v>5.7831043422174502E-2</v>
      </c>
      <c r="BZ793" s="17">
        <v>3.2965760796531497E-2</v>
      </c>
      <c r="CA793" s="17">
        <v>4.0074757372168798E-2</v>
      </c>
    </row>
    <row r="794" spans="2:79" x14ac:dyDescent="0.3">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c r="BH794" s="17"/>
      <c r="BI794" s="17"/>
      <c r="BJ794" s="17"/>
      <c r="BK794" s="17"/>
      <c r="BL794" s="17"/>
      <c r="BM794" s="17"/>
      <c r="BN794" s="17"/>
      <c r="BO794" s="17"/>
      <c r="BP794" s="17"/>
      <c r="BQ794" s="17"/>
      <c r="BR794" s="17"/>
      <c r="BS794" s="17"/>
      <c r="BT794" s="17"/>
      <c r="BU794" s="17"/>
      <c r="BV794" s="17"/>
      <c r="BW794" s="17"/>
      <c r="BX794" s="17"/>
      <c r="BY794" s="17"/>
      <c r="BZ794" s="17"/>
      <c r="CA794" s="17"/>
    </row>
    <row r="795" spans="2:79" x14ac:dyDescent="0.3">
      <c r="B795" s="6" t="s">
        <v>415</v>
      </c>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c r="BH795" s="17"/>
      <c r="BI795" s="17"/>
      <c r="BJ795" s="17"/>
      <c r="BK795" s="17"/>
      <c r="BL795" s="17"/>
      <c r="BM795" s="17"/>
      <c r="BN795" s="17"/>
      <c r="BO795" s="17"/>
      <c r="BP795" s="17"/>
      <c r="BQ795" s="17"/>
      <c r="BR795" s="17"/>
      <c r="BS795" s="17"/>
      <c r="BT795" s="17"/>
      <c r="BU795" s="17"/>
      <c r="BV795" s="17"/>
      <c r="BW795" s="17"/>
      <c r="BX795" s="17"/>
      <c r="BY795" s="17"/>
      <c r="BZ795" s="17"/>
      <c r="CA795" s="17"/>
    </row>
    <row r="796" spans="2:79" x14ac:dyDescent="0.3">
      <c r="B796" s="24" t="s">
        <v>98</v>
      </c>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c r="BK796" s="17"/>
      <c r="BL796" s="17"/>
      <c r="BM796" s="17"/>
      <c r="BN796" s="17"/>
      <c r="BO796" s="17"/>
      <c r="BP796" s="17"/>
      <c r="BQ796" s="17"/>
      <c r="BR796" s="17"/>
      <c r="BS796" s="17"/>
      <c r="BT796" s="17"/>
      <c r="BU796" s="17"/>
      <c r="BV796" s="17"/>
      <c r="BW796" s="17"/>
      <c r="BX796" s="17"/>
      <c r="BY796" s="17"/>
      <c r="BZ796" s="17"/>
      <c r="CA796" s="17"/>
    </row>
    <row r="797" spans="2:79" x14ac:dyDescent="0.3">
      <c r="B797" t="s">
        <v>407</v>
      </c>
      <c r="C797" s="17">
        <v>0.282939538823056</v>
      </c>
      <c r="D797" s="17">
        <v>0.239299761872586</v>
      </c>
      <c r="E797" s="17">
        <v>0.32292562225488203</v>
      </c>
      <c r="F797" s="17"/>
      <c r="G797" s="17">
        <v>0.39199858709104501</v>
      </c>
      <c r="H797" s="17">
        <v>0.37730688568881499</v>
      </c>
      <c r="I797" s="17">
        <v>0.31463036661667498</v>
      </c>
      <c r="J797" s="17">
        <v>0.30065748183190399</v>
      </c>
      <c r="K797" s="17">
        <v>0.23432232403778699</v>
      </c>
      <c r="L797" s="17">
        <v>0.126636120584222</v>
      </c>
      <c r="M797" s="17"/>
      <c r="N797" s="17">
        <v>0.29855386351485802</v>
      </c>
      <c r="O797" s="17">
        <v>0.25992319145635701</v>
      </c>
      <c r="P797" s="17">
        <v>0.273346364278922</v>
      </c>
      <c r="Q797" s="17">
        <v>0.29956884028707398</v>
      </c>
      <c r="R797" s="17"/>
      <c r="S797" s="17">
        <v>0.33900050570004198</v>
      </c>
      <c r="T797" s="17">
        <v>0.26345148467990298</v>
      </c>
      <c r="U797" s="17">
        <v>0.29197326242532701</v>
      </c>
      <c r="V797" s="17">
        <v>0.232421325640536</v>
      </c>
      <c r="W797" s="17">
        <v>0.304670784312914</v>
      </c>
      <c r="X797" s="17">
        <v>0.28182741378026299</v>
      </c>
      <c r="Y797" s="17">
        <v>0.233239737906625</v>
      </c>
      <c r="Z797" s="17">
        <v>0.26246466704371602</v>
      </c>
      <c r="AA797" s="17">
        <v>0.29839275575785901</v>
      </c>
      <c r="AB797" s="17">
        <v>0.23788005364456999</v>
      </c>
      <c r="AC797" s="17">
        <v>0.31389319951085698</v>
      </c>
      <c r="AD797" s="17">
        <v>0.37319403767597897</v>
      </c>
      <c r="AE797" s="17"/>
      <c r="AF797" s="17">
        <v>0.37239842486670899</v>
      </c>
      <c r="AG797" s="17">
        <v>0.25638374390243701</v>
      </c>
      <c r="AH797" s="17">
        <v>0.31252305853767498</v>
      </c>
      <c r="AI797" s="17">
        <v>0.21944140763373801</v>
      </c>
      <c r="AJ797" s="17">
        <v>0.219232457100625</v>
      </c>
      <c r="AK797" s="17">
        <v>0.27294031328083801</v>
      </c>
      <c r="AL797" s="17"/>
      <c r="AM797" s="17">
        <v>0.278821337349689</v>
      </c>
      <c r="AN797" s="17">
        <v>0.283988697688906</v>
      </c>
      <c r="AO797" s="17">
        <v>0.30879213575850301</v>
      </c>
      <c r="AP797" s="17">
        <v>0.30654217013146101</v>
      </c>
      <c r="AQ797" s="17">
        <v>0.388839334587114</v>
      </c>
      <c r="AR797" s="17"/>
      <c r="AS797" s="17">
        <v>0.269320813800356</v>
      </c>
      <c r="AT797" s="17">
        <v>0.38289712030609402</v>
      </c>
      <c r="AU797" s="17"/>
      <c r="AV797" s="17">
        <v>0.255861909053546</v>
      </c>
      <c r="AW797" s="17">
        <v>0.409419453707564</v>
      </c>
      <c r="AX797" s="17"/>
      <c r="AY797" s="17">
        <v>0.35644951435555899</v>
      </c>
      <c r="AZ797" s="17">
        <v>0.26166297054857601</v>
      </c>
      <c r="BA797" s="17">
        <v>0.21425013788510899</v>
      </c>
      <c r="BB797" s="17"/>
      <c r="BC797" s="17">
        <v>0.26918659420274399</v>
      </c>
      <c r="BD797" s="17">
        <v>0.252876066417969</v>
      </c>
      <c r="BE797" s="17">
        <v>0.34573778484444601</v>
      </c>
      <c r="BF797" s="17"/>
      <c r="BG797" s="17">
        <v>0.35031199657104301</v>
      </c>
      <c r="BH797" s="17">
        <v>0.25746878671691398</v>
      </c>
      <c r="BI797" s="17"/>
      <c r="BJ797" s="17">
        <v>0.323534854188745</v>
      </c>
      <c r="BK797" s="17">
        <v>0.27304728496363401</v>
      </c>
      <c r="BL797" s="17"/>
      <c r="BM797" s="17">
        <v>0.31671641628046199</v>
      </c>
      <c r="BN797" s="17">
        <v>0.30425745461367099</v>
      </c>
      <c r="BO797" s="17">
        <v>0.22079260798424399</v>
      </c>
      <c r="BP797" s="17">
        <v>0.35136501182596702</v>
      </c>
      <c r="BQ797" s="17">
        <v>0.42445184704163302</v>
      </c>
      <c r="BR797" s="17">
        <v>0.12937708892034899</v>
      </c>
      <c r="BS797" s="17">
        <v>0.38984110039067599</v>
      </c>
      <c r="BT797" s="17"/>
      <c r="BU797" s="17">
        <v>0.26985915751200001</v>
      </c>
      <c r="BV797" s="17">
        <v>0.38493085402503102</v>
      </c>
      <c r="BW797" s="17"/>
      <c r="BX797" s="17">
        <v>0.28696536407443901</v>
      </c>
      <c r="BY797" s="17">
        <v>0.26643709996952603</v>
      </c>
      <c r="BZ797" s="17">
        <v>0.35552871256462698</v>
      </c>
      <c r="CA797" s="17">
        <v>0.24074813428317399</v>
      </c>
    </row>
    <row r="798" spans="2:79" x14ac:dyDescent="0.3">
      <c r="B798" t="s">
        <v>408</v>
      </c>
      <c r="C798" s="17">
        <v>0.33041177073585498</v>
      </c>
      <c r="D798" s="17">
        <v>0.33535213384807899</v>
      </c>
      <c r="E798" s="17">
        <v>0.32722008199887997</v>
      </c>
      <c r="F798" s="17"/>
      <c r="G798" s="17">
        <v>0.35028910572382099</v>
      </c>
      <c r="H798" s="17">
        <v>0.37775950998921398</v>
      </c>
      <c r="I798" s="17">
        <v>0.32643205212332899</v>
      </c>
      <c r="J798" s="17">
        <v>0.315283444192686</v>
      </c>
      <c r="K798" s="17">
        <v>0.30989628779641998</v>
      </c>
      <c r="L798" s="17">
        <v>0.30806012032654201</v>
      </c>
      <c r="M798" s="17"/>
      <c r="N798" s="17">
        <v>0.31323804293456298</v>
      </c>
      <c r="O798" s="17">
        <v>0.32206144521387903</v>
      </c>
      <c r="P798" s="17">
        <v>0.34929638695551501</v>
      </c>
      <c r="Q798" s="17">
        <v>0.34857348243397501</v>
      </c>
      <c r="R798" s="17"/>
      <c r="S798" s="17">
        <v>0.350460597536562</v>
      </c>
      <c r="T798" s="17">
        <v>0.30692137420457699</v>
      </c>
      <c r="U798" s="17">
        <v>0.283455250041516</v>
      </c>
      <c r="V798" s="17">
        <v>0.34879987078175201</v>
      </c>
      <c r="W798" s="17">
        <v>0.30411596063180302</v>
      </c>
      <c r="X798" s="17">
        <v>0.31149681899114201</v>
      </c>
      <c r="Y798" s="17">
        <v>0.35276962157987901</v>
      </c>
      <c r="Z798" s="17">
        <v>0.30010593116959999</v>
      </c>
      <c r="AA798" s="17">
        <v>0.33354170021242602</v>
      </c>
      <c r="AB798" s="17">
        <v>0.40330972383900698</v>
      </c>
      <c r="AC798" s="17">
        <v>0.32070058108739302</v>
      </c>
      <c r="AD798" s="17">
        <v>0.29337876558335702</v>
      </c>
      <c r="AE798" s="17"/>
      <c r="AF798" s="17">
        <v>0.36232463273374199</v>
      </c>
      <c r="AG798" s="17">
        <v>0.31319219626137001</v>
      </c>
      <c r="AH798" s="17">
        <v>0.28952649786691997</v>
      </c>
      <c r="AI798" s="17">
        <v>0.36907731003595101</v>
      </c>
      <c r="AJ798" s="17">
        <v>0.29751594571541201</v>
      </c>
      <c r="AK798" s="17">
        <v>0.31519844862563201</v>
      </c>
      <c r="AL798" s="17"/>
      <c r="AM798" s="17">
        <v>0.30441368704997201</v>
      </c>
      <c r="AN798" s="17">
        <v>0.311947118286587</v>
      </c>
      <c r="AO798" s="17">
        <v>0.36010045853255102</v>
      </c>
      <c r="AP798" s="17">
        <v>0.376152507706633</v>
      </c>
      <c r="AQ798" s="17">
        <v>0.39581318296816198</v>
      </c>
      <c r="AR798" s="17"/>
      <c r="AS798" s="17">
        <v>0.350040250873073</v>
      </c>
      <c r="AT798" s="17">
        <v>0.26520850340435098</v>
      </c>
      <c r="AU798" s="17"/>
      <c r="AV798" s="17">
        <v>0.33667995391440197</v>
      </c>
      <c r="AW798" s="17">
        <v>0.29565291344380001</v>
      </c>
      <c r="AX798" s="17"/>
      <c r="AY798" s="17">
        <v>0.30195868609654403</v>
      </c>
      <c r="AZ798" s="17">
        <v>0.34605417404095501</v>
      </c>
      <c r="BA798" s="17">
        <v>0.31162365838811701</v>
      </c>
      <c r="BB798" s="17"/>
      <c r="BC798" s="17">
        <v>0.33442076735689302</v>
      </c>
      <c r="BD798" s="17">
        <v>0.31620632565801399</v>
      </c>
      <c r="BE798" s="17">
        <v>0.33360572925812598</v>
      </c>
      <c r="BF798" s="17"/>
      <c r="BG798" s="17">
        <v>0.31399435711444301</v>
      </c>
      <c r="BH798" s="17">
        <v>0.33979282249438397</v>
      </c>
      <c r="BI798" s="17"/>
      <c r="BJ798" s="17">
        <v>0.36987430561971901</v>
      </c>
      <c r="BK798" s="17">
        <v>0.31642041595784198</v>
      </c>
      <c r="BL798" s="17"/>
      <c r="BM798" s="17">
        <v>0.36051348355854601</v>
      </c>
      <c r="BN798" s="17">
        <v>0.33202578922908599</v>
      </c>
      <c r="BO798" s="17">
        <v>0.390286665011847</v>
      </c>
      <c r="BP798" s="17">
        <v>0.314483567970824</v>
      </c>
      <c r="BQ798" s="17">
        <v>0.25266769239136899</v>
      </c>
      <c r="BR798" s="17">
        <v>0.276086579220927</v>
      </c>
      <c r="BS798" s="17">
        <v>0.31986224146403702</v>
      </c>
      <c r="BT798" s="17"/>
      <c r="BU798" s="17">
        <v>0.37999756773225801</v>
      </c>
      <c r="BV798" s="17">
        <v>0.346451292492442</v>
      </c>
      <c r="BW798" s="17"/>
      <c r="BX798" s="17">
        <v>0.38059320296937998</v>
      </c>
      <c r="BY798" s="17">
        <v>0.29537583818117902</v>
      </c>
      <c r="BZ798" s="17">
        <v>0.40902385775450101</v>
      </c>
      <c r="CA798" s="17">
        <v>0.32958899085773202</v>
      </c>
    </row>
    <row r="799" spans="2:79" x14ac:dyDescent="0.3">
      <c r="B799" t="s">
        <v>409</v>
      </c>
      <c r="C799" s="17">
        <v>0.19740106783732</v>
      </c>
      <c r="D799" s="17">
        <v>0.21850606024220301</v>
      </c>
      <c r="E799" s="17">
        <v>0.17778736403034601</v>
      </c>
      <c r="F799" s="17"/>
      <c r="G799" s="17">
        <v>0.18048665297373401</v>
      </c>
      <c r="H799" s="17">
        <v>0.12975280206005599</v>
      </c>
      <c r="I799" s="17">
        <v>0.193214850414932</v>
      </c>
      <c r="J799" s="17">
        <v>0.22894537969218001</v>
      </c>
      <c r="K799" s="17">
        <v>0.22545343411270399</v>
      </c>
      <c r="L799" s="17">
        <v>0.22253564519663799</v>
      </c>
      <c r="M799" s="17"/>
      <c r="N799" s="17">
        <v>0.179652373708444</v>
      </c>
      <c r="O799" s="17">
        <v>0.21587978736253</v>
      </c>
      <c r="P799" s="17">
        <v>0.20855667723843199</v>
      </c>
      <c r="Q799" s="17">
        <v>0.18102994141214901</v>
      </c>
      <c r="R799" s="17"/>
      <c r="S799" s="17">
        <v>0.18111674208238501</v>
      </c>
      <c r="T799" s="17">
        <v>0.19656856925948499</v>
      </c>
      <c r="U799" s="17">
        <v>0.19030241653763</v>
      </c>
      <c r="V799" s="17">
        <v>0.21238053562349801</v>
      </c>
      <c r="W799" s="17">
        <v>0.23806848503410799</v>
      </c>
      <c r="X799" s="17">
        <v>0.17840600401044601</v>
      </c>
      <c r="Y799" s="17">
        <v>0.19003965183739499</v>
      </c>
      <c r="Z799" s="17">
        <v>0.23267346940370801</v>
      </c>
      <c r="AA799" s="17">
        <v>0.21201628986530799</v>
      </c>
      <c r="AB799" s="17">
        <v>0.16777041789274799</v>
      </c>
      <c r="AC799" s="17">
        <v>0.19288181283768899</v>
      </c>
      <c r="AD799" s="17">
        <v>0.22876691612939301</v>
      </c>
      <c r="AE799" s="17"/>
      <c r="AF799" s="17">
        <v>0.16132159327553899</v>
      </c>
      <c r="AG799" s="17">
        <v>0.21803069951082901</v>
      </c>
      <c r="AH799" s="17">
        <v>0.20619930589402599</v>
      </c>
      <c r="AI799" s="17">
        <v>0.216856201265755</v>
      </c>
      <c r="AJ799" s="17">
        <v>0.17854921273299201</v>
      </c>
      <c r="AK799" s="17">
        <v>0.20723492284768</v>
      </c>
      <c r="AL799" s="17"/>
      <c r="AM799" s="17">
        <v>0.216654023607084</v>
      </c>
      <c r="AN799" s="17">
        <v>0.21093895693093601</v>
      </c>
      <c r="AO799" s="17">
        <v>0.18279591086309599</v>
      </c>
      <c r="AP799" s="17">
        <v>0.158520362562866</v>
      </c>
      <c r="AQ799" s="17">
        <v>3.8133296468318E-2</v>
      </c>
      <c r="AR799" s="17"/>
      <c r="AS799" s="17">
        <v>0.187379052042007</v>
      </c>
      <c r="AT799" s="17">
        <v>0.16261392168450201</v>
      </c>
      <c r="AU799" s="17"/>
      <c r="AV799" s="17">
        <v>0.19294376479417399</v>
      </c>
      <c r="AW799" s="17">
        <v>0.17071590190284899</v>
      </c>
      <c r="AX799" s="17"/>
      <c r="AY799" s="17">
        <v>0.17658659404749599</v>
      </c>
      <c r="AZ799" s="17">
        <v>0.20336140984550599</v>
      </c>
      <c r="BA799" s="17">
        <v>0.209709719139099</v>
      </c>
      <c r="BB799" s="17"/>
      <c r="BC799" s="17">
        <v>0.19465861886077099</v>
      </c>
      <c r="BD799" s="17">
        <v>0.21786675632404301</v>
      </c>
      <c r="BE799" s="17">
        <v>0.183094733292783</v>
      </c>
      <c r="BF799" s="17"/>
      <c r="BG799" s="17">
        <v>0.16041504566362899</v>
      </c>
      <c r="BH799" s="17">
        <v>0.21062106730740901</v>
      </c>
      <c r="BI799" s="17"/>
      <c r="BJ799" s="17">
        <v>0.14508982005840901</v>
      </c>
      <c r="BK799" s="17">
        <v>0.21263097470135101</v>
      </c>
      <c r="BL799" s="17"/>
      <c r="BM799" s="17">
        <v>0.18062454807054701</v>
      </c>
      <c r="BN799" s="17">
        <v>0.20688015113141001</v>
      </c>
      <c r="BO799" s="17">
        <v>0.22311512049433299</v>
      </c>
      <c r="BP799" s="17">
        <v>0.18205190626885301</v>
      </c>
      <c r="BQ799" s="17">
        <v>0.21024137860692599</v>
      </c>
      <c r="BR799" s="17">
        <v>0.239391688802782</v>
      </c>
      <c r="BS799" s="17">
        <v>0.13474997399881</v>
      </c>
      <c r="BT799" s="17"/>
      <c r="BU799" s="17">
        <v>0.23704522938117301</v>
      </c>
      <c r="BV799" s="17">
        <v>0.15841142262604099</v>
      </c>
      <c r="BW799" s="17"/>
      <c r="BX799" s="17">
        <v>0.188849050518589</v>
      </c>
      <c r="BY799" s="17">
        <v>0.19593362669469999</v>
      </c>
      <c r="BZ799" s="17">
        <v>0.13320913374024801</v>
      </c>
      <c r="CA799" s="17">
        <v>0.197872932932981</v>
      </c>
    </row>
    <row r="800" spans="2:79" x14ac:dyDescent="0.3">
      <c r="B800" t="s">
        <v>410</v>
      </c>
      <c r="C800" s="17">
        <v>9.7132337688346199E-2</v>
      </c>
      <c r="D800" s="17">
        <v>0.1103540403162</v>
      </c>
      <c r="E800" s="17">
        <v>8.3763169137478694E-2</v>
      </c>
      <c r="F800" s="17"/>
      <c r="G800" s="17">
        <v>3.25782124070692E-2</v>
      </c>
      <c r="H800" s="17">
        <v>5.7765053804204998E-2</v>
      </c>
      <c r="I800" s="17">
        <v>7.7578202226741E-2</v>
      </c>
      <c r="J800" s="17">
        <v>6.6379798229257006E-2</v>
      </c>
      <c r="K800" s="17">
        <v>0.111193857910677</v>
      </c>
      <c r="L800" s="17">
        <v>0.203187297082946</v>
      </c>
      <c r="M800" s="17"/>
      <c r="N800" s="17">
        <v>0.12585725418692201</v>
      </c>
      <c r="O800" s="17">
        <v>0.107426706601418</v>
      </c>
      <c r="P800" s="17">
        <v>8.4865386637778706E-2</v>
      </c>
      <c r="Q800" s="17">
        <v>6.3149051578130097E-2</v>
      </c>
      <c r="R800" s="17"/>
      <c r="S800" s="17">
        <v>5.9395015879517198E-2</v>
      </c>
      <c r="T800" s="17">
        <v>8.6552654533070303E-2</v>
      </c>
      <c r="U800" s="17">
        <v>0.135429352365876</v>
      </c>
      <c r="V800" s="17">
        <v>0.135742857465698</v>
      </c>
      <c r="W800" s="17">
        <v>9.8835320645962302E-2</v>
      </c>
      <c r="X800" s="17">
        <v>0.13388327252985199</v>
      </c>
      <c r="Y800" s="17">
        <v>0.10004043933753699</v>
      </c>
      <c r="Z800" s="17">
        <v>0.118377892379744</v>
      </c>
      <c r="AA800" s="17">
        <v>7.2899897085703699E-2</v>
      </c>
      <c r="AB800" s="17">
        <v>0.11436329607213699</v>
      </c>
      <c r="AC800" s="17">
        <v>6.3474888605447394E-2</v>
      </c>
      <c r="AD800" s="17">
        <v>4.3578477978517501E-2</v>
      </c>
      <c r="AE800" s="17"/>
      <c r="AF800" s="17">
        <v>4.94948452266082E-2</v>
      </c>
      <c r="AG800" s="17">
        <v>0.115712857518354</v>
      </c>
      <c r="AH800" s="17">
        <v>9.1467773658374094E-2</v>
      </c>
      <c r="AI800" s="17">
        <v>0.107844153826137</v>
      </c>
      <c r="AJ800" s="17">
        <v>0.14857407346100701</v>
      </c>
      <c r="AK800" s="17">
        <v>9.4652385186677901E-2</v>
      </c>
      <c r="AL800" s="17"/>
      <c r="AM800" s="17">
        <v>9.1577265154724502E-2</v>
      </c>
      <c r="AN800" s="17">
        <v>9.42906413958155E-2</v>
      </c>
      <c r="AO800" s="17">
        <v>8.5967736009550405E-2</v>
      </c>
      <c r="AP800" s="17">
        <v>9.2227761286724899E-2</v>
      </c>
      <c r="AQ800" s="17">
        <v>7.3097975624807798E-2</v>
      </c>
      <c r="AR800" s="17"/>
      <c r="AS800" s="17">
        <v>0.108031822650217</v>
      </c>
      <c r="AT800" s="17">
        <v>9.6033481403173193E-2</v>
      </c>
      <c r="AU800" s="17"/>
      <c r="AV800" s="17">
        <v>0.11705311378219101</v>
      </c>
      <c r="AW800" s="17">
        <v>4.6646415684019699E-2</v>
      </c>
      <c r="AX800" s="17"/>
      <c r="AY800" s="17">
        <v>8.6069187260132393E-2</v>
      </c>
      <c r="AZ800" s="17">
        <v>9.6716075902334706E-2</v>
      </c>
      <c r="BA800" s="17">
        <v>0.13644300520143601</v>
      </c>
      <c r="BB800" s="17"/>
      <c r="BC800" s="17">
        <v>9.8152435147390804E-2</v>
      </c>
      <c r="BD800" s="17">
        <v>0.12841268036384201</v>
      </c>
      <c r="BE800" s="17">
        <v>6.5396094986566303E-2</v>
      </c>
      <c r="BF800" s="17"/>
      <c r="BG800" s="17">
        <v>8.8151070958462002E-2</v>
      </c>
      <c r="BH800" s="17">
        <v>0.101047107042936</v>
      </c>
      <c r="BI800" s="17"/>
      <c r="BJ800" s="17">
        <v>6.7990054567349995E-2</v>
      </c>
      <c r="BK800" s="17">
        <v>0.10703614169348501</v>
      </c>
      <c r="BL800" s="17"/>
      <c r="BM800" s="17">
        <v>7.4723917881801799E-2</v>
      </c>
      <c r="BN800" s="17">
        <v>7.5146836214251805E-2</v>
      </c>
      <c r="BO800" s="17">
        <v>0.10752594021724</v>
      </c>
      <c r="BP800" s="17">
        <v>1.0174282649736299E-2</v>
      </c>
      <c r="BQ800" s="17">
        <v>3.04402245300994E-2</v>
      </c>
      <c r="BR800" s="17">
        <v>0.20644141464108601</v>
      </c>
      <c r="BS800" s="17">
        <v>5.5195913156281202E-2</v>
      </c>
      <c r="BT800" s="17"/>
      <c r="BU800" s="17">
        <v>7.0826252610073304E-2</v>
      </c>
      <c r="BV800" s="17">
        <v>3.5462328226082598E-2</v>
      </c>
      <c r="BW800" s="17"/>
      <c r="BX800" s="17">
        <v>5.51762803415662E-2</v>
      </c>
      <c r="BY800" s="17">
        <v>0.125508584257564</v>
      </c>
      <c r="BZ800" s="17">
        <v>5.3000482486085798E-2</v>
      </c>
      <c r="CA800" s="17">
        <v>0.12953070613619899</v>
      </c>
    </row>
    <row r="801" spans="2:79" x14ac:dyDescent="0.3">
      <c r="B801" t="s">
        <v>411</v>
      </c>
      <c r="C801" s="17">
        <v>5.1927884975836801E-2</v>
      </c>
      <c r="D801" s="17">
        <v>6.4644623113476296E-2</v>
      </c>
      <c r="E801" s="17">
        <v>3.97796934834585E-2</v>
      </c>
      <c r="F801" s="17"/>
      <c r="G801" s="17">
        <v>2.1795693486442901E-2</v>
      </c>
      <c r="H801" s="17">
        <v>2.7196805016403602E-2</v>
      </c>
      <c r="I801" s="17">
        <v>4.8802201636676597E-2</v>
      </c>
      <c r="J801" s="17">
        <v>3.5655398105356902E-2</v>
      </c>
      <c r="K801" s="17">
        <v>7.4464690948316897E-2</v>
      </c>
      <c r="L801" s="17">
        <v>9.2548648364217306E-2</v>
      </c>
      <c r="M801" s="17"/>
      <c r="N801" s="17">
        <v>5.4254356104952599E-2</v>
      </c>
      <c r="O801" s="17">
        <v>5.6364884564962303E-2</v>
      </c>
      <c r="P801" s="17">
        <v>4.4419079011949102E-2</v>
      </c>
      <c r="Q801" s="17">
        <v>5.1171268979750002E-2</v>
      </c>
      <c r="R801" s="17"/>
      <c r="S801" s="17">
        <v>4.0260128203221598E-2</v>
      </c>
      <c r="T801" s="17">
        <v>0.106699960653865</v>
      </c>
      <c r="U801" s="17">
        <v>4.06405317309671E-2</v>
      </c>
      <c r="V801" s="17">
        <v>4.4567013666300198E-2</v>
      </c>
      <c r="W801" s="17">
        <v>2.1203781788560298E-2</v>
      </c>
      <c r="X801" s="17">
        <v>4.1013593027739402E-2</v>
      </c>
      <c r="Y801" s="17">
        <v>7.7084684965121802E-2</v>
      </c>
      <c r="Z801" s="17">
        <v>7.4374899071792996E-2</v>
      </c>
      <c r="AA801" s="17">
        <v>3.4324646799515503E-2</v>
      </c>
      <c r="AB801" s="17">
        <v>4.22159895553193E-2</v>
      </c>
      <c r="AC801" s="17">
        <v>5.2988432310117503E-2</v>
      </c>
      <c r="AD801" s="17">
        <v>2.0862296219361198E-2</v>
      </c>
      <c r="AE801" s="17"/>
      <c r="AF801" s="17">
        <v>2.7341608258634399E-2</v>
      </c>
      <c r="AG801" s="17">
        <v>6.2816161329955697E-2</v>
      </c>
      <c r="AH801" s="17">
        <v>5.1940487676539401E-2</v>
      </c>
      <c r="AI801" s="17">
        <v>4.7684488282323502E-2</v>
      </c>
      <c r="AJ801" s="17">
        <v>9.0647169136824302E-2</v>
      </c>
      <c r="AK801" s="17">
        <v>4.5280396878829399E-2</v>
      </c>
      <c r="AL801" s="17"/>
      <c r="AM801" s="17">
        <v>6.2030689889753701E-2</v>
      </c>
      <c r="AN801" s="17">
        <v>4.5529048137182997E-2</v>
      </c>
      <c r="AO801" s="17">
        <v>4.0531571052809197E-2</v>
      </c>
      <c r="AP801" s="17">
        <v>4.2391938944138702E-2</v>
      </c>
      <c r="AQ801" s="17">
        <v>5.9498571810554603E-2</v>
      </c>
      <c r="AR801" s="17"/>
      <c r="AS801" s="17">
        <v>4.9904291873106903E-2</v>
      </c>
      <c r="AT801" s="17">
        <v>3.9971173063829198E-2</v>
      </c>
      <c r="AU801" s="17"/>
      <c r="AV801" s="17">
        <v>6.1148800347988599E-2</v>
      </c>
      <c r="AW801" s="17">
        <v>2.7049009372845899E-2</v>
      </c>
      <c r="AX801" s="17"/>
      <c r="AY801" s="17">
        <v>3.25758629836497E-2</v>
      </c>
      <c r="AZ801" s="17">
        <v>5.38984476429187E-2</v>
      </c>
      <c r="BA801" s="17">
        <v>9.8757568848285293E-2</v>
      </c>
      <c r="BB801" s="17"/>
      <c r="BC801" s="17">
        <v>5.2491390782559599E-2</v>
      </c>
      <c r="BD801" s="17">
        <v>5.1810857122178401E-2</v>
      </c>
      <c r="BE801" s="17">
        <v>5.22021028803537E-2</v>
      </c>
      <c r="BF801" s="17"/>
      <c r="BG801" s="17">
        <v>3.7433332153928703E-2</v>
      </c>
      <c r="BH801" s="17">
        <v>5.7110088309581197E-2</v>
      </c>
      <c r="BI801" s="17"/>
      <c r="BJ801" s="17">
        <v>5.6299165479855501E-2</v>
      </c>
      <c r="BK801" s="17">
        <v>5.1364280214243399E-2</v>
      </c>
      <c r="BL801" s="17"/>
      <c r="BM801" s="17">
        <v>4.5588221531373298E-2</v>
      </c>
      <c r="BN801" s="17">
        <v>4.6023298912136898E-2</v>
      </c>
      <c r="BO801" s="17">
        <v>3.0754652258268501E-2</v>
      </c>
      <c r="BP801" s="17">
        <v>3.0706416878686998E-2</v>
      </c>
      <c r="BQ801" s="17">
        <v>1.8267123838831601E-2</v>
      </c>
      <c r="BR801" s="17">
        <v>0.10396737900762899</v>
      </c>
      <c r="BS801" s="17">
        <v>0</v>
      </c>
      <c r="BT801" s="17"/>
      <c r="BU801" s="17">
        <v>3.1203889754987901E-2</v>
      </c>
      <c r="BV801" s="17">
        <v>4.7396169077383199E-2</v>
      </c>
      <c r="BW801" s="17"/>
      <c r="BX801" s="17">
        <v>4.9641125410002297E-2</v>
      </c>
      <c r="BY801" s="17">
        <v>9.0693993349555302E-2</v>
      </c>
      <c r="BZ801" s="17">
        <v>2.87235559282089E-2</v>
      </c>
      <c r="CA801" s="17">
        <v>8.0858539112858702E-2</v>
      </c>
    </row>
    <row r="802" spans="2:79" x14ac:dyDescent="0.3">
      <c r="B802" t="s">
        <v>101</v>
      </c>
      <c r="C802" s="17">
        <v>4.0187399939584902E-2</v>
      </c>
      <c r="D802" s="17">
        <v>3.1843380607456902E-2</v>
      </c>
      <c r="E802" s="17">
        <v>4.85240690949547E-2</v>
      </c>
      <c r="F802" s="17"/>
      <c r="G802" s="17">
        <v>2.28517483178882E-2</v>
      </c>
      <c r="H802" s="17">
        <v>3.0218943441306399E-2</v>
      </c>
      <c r="I802" s="17">
        <v>3.9342326981647101E-2</v>
      </c>
      <c r="J802" s="17">
        <v>5.3078497948615598E-2</v>
      </c>
      <c r="K802" s="17">
        <v>4.46694051940945E-2</v>
      </c>
      <c r="L802" s="17">
        <v>4.7032168445434903E-2</v>
      </c>
      <c r="M802" s="17"/>
      <c r="N802" s="17">
        <v>2.8444109550260301E-2</v>
      </c>
      <c r="O802" s="17">
        <v>3.8343984800853798E-2</v>
      </c>
      <c r="P802" s="17">
        <v>3.9516105877403403E-2</v>
      </c>
      <c r="Q802" s="17">
        <v>5.6507415308922102E-2</v>
      </c>
      <c r="R802" s="17"/>
      <c r="S802" s="17">
        <v>2.97670105982712E-2</v>
      </c>
      <c r="T802" s="17">
        <v>3.9805956669098502E-2</v>
      </c>
      <c r="U802" s="17">
        <v>5.8199186898684203E-2</v>
      </c>
      <c r="V802" s="17">
        <v>2.6088396822215001E-2</v>
      </c>
      <c r="W802" s="17">
        <v>3.3105667586651802E-2</v>
      </c>
      <c r="X802" s="17">
        <v>5.3372897660556903E-2</v>
      </c>
      <c r="Y802" s="17">
        <v>4.6825864373443403E-2</v>
      </c>
      <c r="Z802" s="17">
        <v>1.20031409314394E-2</v>
      </c>
      <c r="AA802" s="17">
        <v>4.8824710279188097E-2</v>
      </c>
      <c r="AB802" s="17">
        <v>3.4460518996218097E-2</v>
      </c>
      <c r="AC802" s="17">
        <v>5.6061085648496399E-2</v>
      </c>
      <c r="AD802" s="17">
        <v>4.0219506413391601E-2</v>
      </c>
      <c r="AE802" s="17"/>
      <c r="AF802" s="17">
        <v>2.7118895638767699E-2</v>
      </c>
      <c r="AG802" s="17">
        <v>3.3864341477053202E-2</v>
      </c>
      <c r="AH802" s="17">
        <v>4.8342876366465698E-2</v>
      </c>
      <c r="AI802" s="17">
        <v>3.90964389560957E-2</v>
      </c>
      <c r="AJ802" s="17">
        <v>6.5481141853140495E-2</v>
      </c>
      <c r="AK802" s="17">
        <v>6.4693533180342697E-2</v>
      </c>
      <c r="AL802" s="17"/>
      <c r="AM802" s="17">
        <v>4.6502996948776701E-2</v>
      </c>
      <c r="AN802" s="17">
        <v>5.3305537560572699E-2</v>
      </c>
      <c r="AO802" s="17">
        <v>2.18121877834902E-2</v>
      </c>
      <c r="AP802" s="17">
        <v>2.4165259368177198E-2</v>
      </c>
      <c r="AQ802" s="17">
        <v>4.46176385410431E-2</v>
      </c>
      <c r="AR802" s="17"/>
      <c r="AS802" s="17">
        <v>3.5323768761239702E-2</v>
      </c>
      <c r="AT802" s="17">
        <v>5.3275800138050403E-2</v>
      </c>
      <c r="AU802" s="17"/>
      <c r="AV802" s="17">
        <v>3.6312458107699098E-2</v>
      </c>
      <c r="AW802" s="17">
        <v>5.0516305888921101E-2</v>
      </c>
      <c r="AX802" s="17"/>
      <c r="AY802" s="17">
        <v>4.6360155256618699E-2</v>
      </c>
      <c r="AZ802" s="17">
        <v>3.8306922019710102E-2</v>
      </c>
      <c r="BA802" s="17">
        <v>2.9215910537954099E-2</v>
      </c>
      <c r="BB802" s="17"/>
      <c r="BC802" s="17">
        <v>5.1090193649641402E-2</v>
      </c>
      <c r="BD802" s="17">
        <v>3.2827314113954703E-2</v>
      </c>
      <c r="BE802" s="17">
        <v>1.9963554737724199E-2</v>
      </c>
      <c r="BF802" s="17"/>
      <c r="BG802" s="17">
        <v>4.9694197538494002E-2</v>
      </c>
      <c r="BH802" s="17">
        <v>3.3960128128774997E-2</v>
      </c>
      <c r="BI802" s="17"/>
      <c r="BJ802" s="17">
        <v>3.7211800085922099E-2</v>
      </c>
      <c r="BK802" s="17">
        <v>3.9500902469444099E-2</v>
      </c>
      <c r="BL802" s="17"/>
      <c r="BM802" s="17">
        <v>2.18334126772705E-2</v>
      </c>
      <c r="BN802" s="17">
        <v>3.5666469899444303E-2</v>
      </c>
      <c r="BO802" s="17">
        <v>2.75250140340671E-2</v>
      </c>
      <c r="BP802" s="17">
        <v>0.111218814405932</v>
      </c>
      <c r="BQ802" s="17">
        <v>6.3931733591140696E-2</v>
      </c>
      <c r="BR802" s="17">
        <v>4.4735849407227503E-2</v>
      </c>
      <c r="BS802" s="17">
        <v>0.100350770990195</v>
      </c>
      <c r="BT802" s="17"/>
      <c r="BU802" s="17">
        <v>1.1067903009508001E-2</v>
      </c>
      <c r="BV802" s="17">
        <v>2.7347933553020599E-2</v>
      </c>
      <c r="BW802" s="17"/>
      <c r="BX802" s="17">
        <v>3.87749766860227E-2</v>
      </c>
      <c r="BY802" s="17">
        <v>2.6050857547476599E-2</v>
      </c>
      <c r="BZ802" s="17">
        <v>2.0514257526329301E-2</v>
      </c>
      <c r="CA802" s="17">
        <v>2.14006966770557E-2</v>
      </c>
    </row>
    <row r="803" spans="2:79" x14ac:dyDescent="0.3">
      <c r="B803" t="s">
        <v>412</v>
      </c>
      <c r="C803" s="17">
        <v>0.61335130955891204</v>
      </c>
      <c r="D803" s="17">
        <v>0.574651895720664</v>
      </c>
      <c r="E803" s="17">
        <v>0.65014570425376195</v>
      </c>
      <c r="F803" s="17"/>
      <c r="G803" s="17">
        <v>0.74228769281486595</v>
      </c>
      <c r="H803" s="17">
        <v>0.75506639567802902</v>
      </c>
      <c r="I803" s="17">
        <v>0.64106241874000403</v>
      </c>
      <c r="J803" s="17">
        <v>0.61594092602459105</v>
      </c>
      <c r="K803" s="17">
        <v>0.54421861183420694</v>
      </c>
      <c r="L803" s="17">
        <v>0.43469624091076298</v>
      </c>
      <c r="M803" s="17"/>
      <c r="N803" s="17">
        <v>0.61179190644942105</v>
      </c>
      <c r="O803" s="17">
        <v>0.58198463667023603</v>
      </c>
      <c r="P803" s="17">
        <v>0.62264275123443702</v>
      </c>
      <c r="Q803" s="17">
        <v>0.64814232272104899</v>
      </c>
      <c r="R803" s="17"/>
      <c r="S803" s="17">
        <v>0.68946110323660503</v>
      </c>
      <c r="T803" s="17">
        <v>0.57037285888448097</v>
      </c>
      <c r="U803" s="17">
        <v>0.57542851246684201</v>
      </c>
      <c r="V803" s="17">
        <v>0.58122119642228798</v>
      </c>
      <c r="W803" s="17">
        <v>0.60878674494471696</v>
      </c>
      <c r="X803" s="17">
        <v>0.593324232771405</v>
      </c>
      <c r="Y803" s="17">
        <v>0.58600935948650301</v>
      </c>
      <c r="Z803" s="17">
        <v>0.56257059821331601</v>
      </c>
      <c r="AA803" s="17">
        <v>0.63193445597028397</v>
      </c>
      <c r="AB803" s="17">
        <v>0.64118977748357797</v>
      </c>
      <c r="AC803" s="17">
        <v>0.63459378059825</v>
      </c>
      <c r="AD803" s="17">
        <v>0.66657280325933699</v>
      </c>
      <c r="AE803" s="17"/>
      <c r="AF803" s="17">
        <v>0.73472305760045098</v>
      </c>
      <c r="AG803" s="17">
        <v>0.56957594016380797</v>
      </c>
      <c r="AH803" s="17">
        <v>0.60204955640459501</v>
      </c>
      <c r="AI803" s="17">
        <v>0.588518717669689</v>
      </c>
      <c r="AJ803" s="17">
        <v>0.51674840281603696</v>
      </c>
      <c r="AK803" s="17">
        <v>0.58813876190646996</v>
      </c>
      <c r="AL803" s="17"/>
      <c r="AM803" s="17">
        <v>0.58323502439966202</v>
      </c>
      <c r="AN803" s="17">
        <v>0.59593581597549306</v>
      </c>
      <c r="AO803" s="17">
        <v>0.66889259429105397</v>
      </c>
      <c r="AP803" s="17">
        <v>0.68269467783809301</v>
      </c>
      <c r="AQ803" s="17">
        <v>0.78465251755527698</v>
      </c>
      <c r="AR803" s="17"/>
      <c r="AS803" s="17">
        <v>0.619361064673429</v>
      </c>
      <c r="AT803" s="17">
        <v>0.648105623710445</v>
      </c>
      <c r="AU803" s="17"/>
      <c r="AV803" s="17">
        <v>0.59254186296794797</v>
      </c>
      <c r="AW803" s="17">
        <v>0.70507236715136501</v>
      </c>
      <c r="AX803" s="17"/>
      <c r="AY803" s="17">
        <v>0.65840820045210302</v>
      </c>
      <c r="AZ803" s="17">
        <v>0.60771714458953097</v>
      </c>
      <c r="BA803" s="17">
        <v>0.52587379627322595</v>
      </c>
      <c r="BB803" s="17"/>
      <c r="BC803" s="17">
        <v>0.60360736155963701</v>
      </c>
      <c r="BD803" s="17">
        <v>0.56908239207598199</v>
      </c>
      <c r="BE803" s="17">
        <v>0.67934351410257299</v>
      </c>
      <c r="BF803" s="17"/>
      <c r="BG803" s="17">
        <v>0.66430635368548596</v>
      </c>
      <c r="BH803" s="17">
        <v>0.59726160921129801</v>
      </c>
      <c r="BI803" s="17"/>
      <c r="BJ803" s="17">
        <v>0.69340915980846296</v>
      </c>
      <c r="BK803" s="17">
        <v>0.58946770092147605</v>
      </c>
      <c r="BL803" s="17"/>
      <c r="BM803" s="17">
        <v>0.67722989983900805</v>
      </c>
      <c r="BN803" s="17">
        <v>0.63628324384275703</v>
      </c>
      <c r="BO803" s="17">
        <v>0.61107927299609099</v>
      </c>
      <c r="BP803" s="17">
        <v>0.66584857979679102</v>
      </c>
      <c r="BQ803" s="17">
        <v>0.67711953943300296</v>
      </c>
      <c r="BR803" s="17">
        <v>0.40546366814127599</v>
      </c>
      <c r="BS803" s="17">
        <v>0.70970334185471295</v>
      </c>
      <c r="BT803" s="17"/>
      <c r="BU803" s="17">
        <v>0.64985672524425797</v>
      </c>
      <c r="BV803" s="17">
        <v>0.73138214651747302</v>
      </c>
      <c r="BW803" s="17"/>
      <c r="BX803" s="17">
        <v>0.667558567043819</v>
      </c>
      <c r="BY803" s="17">
        <v>0.56181293815070399</v>
      </c>
      <c r="BZ803" s="17">
        <v>0.76455257031912804</v>
      </c>
      <c r="CA803" s="17">
        <v>0.57033712514090595</v>
      </c>
    </row>
    <row r="804" spans="2:79" x14ac:dyDescent="0.3">
      <c r="B804" t="s">
        <v>413</v>
      </c>
      <c r="C804" s="17">
        <v>0.14906022266418301</v>
      </c>
      <c r="D804" s="17">
        <v>0.17499866342967599</v>
      </c>
      <c r="E804" s="17">
        <v>0.123542862620937</v>
      </c>
      <c r="F804" s="17"/>
      <c r="G804" s="17">
        <v>5.4373905893512098E-2</v>
      </c>
      <c r="H804" s="17">
        <v>8.4961858820608693E-2</v>
      </c>
      <c r="I804" s="17">
        <v>0.12638040386341801</v>
      </c>
      <c r="J804" s="17">
        <v>0.102035196334614</v>
      </c>
      <c r="K804" s="17">
        <v>0.18565854885899399</v>
      </c>
      <c r="L804" s="17">
        <v>0.29573594544716397</v>
      </c>
      <c r="M804" s="17"/>
      <c r="N804" s="17">
        <v>0.180111610291875</v>
      </c>
      <c r="O804" s="17">
        <v>0.16379159116638001</v>
      </c>
      <c r="P804" s="17">
        <v>0.12928446564972801</v>
      </c>
      <c r="Q804" s="17">
        <v>0.11432032055788</v>
      </c>
      <c r="R804" s="17"/>
      <c r="S804" s="17">
        <v>9.9655144082738803E-2</v>
      </c>
      <c r="T804" s="17">
        <v>0.19325261518693501</v>
      </c>
      <c r="U804" s="17">
        <v>0.17606988409684299</v>
      </c>
      <c r="V804" s="17">
        <v>0.18030987113199901</v>
      </c>
      <c r="W804" s="17">
        <v>0.120039102434523</v>
      </c>
      <c r="X804" s="17">
        <v>0.17489686555759201</v>
      </c>
      <c r="Y804" s="17">
        <v>0.177125124302658</v>
      </c>
      <c r="Z804" s="17">
        <v>0.19275279145153701</v>
      </c>
      <c r="AA804" s="17">
        <v>0.107224543885219</v>
      </c>
      <c r="AB804" s="17">
        <v>0.15657928562745699</v>
      </c>
      <c r="AC804" s="17">
        <v>0.11646332091556499</v>
      </c>
      <c r="AD804" s="17">
        <v>6.4440774197878706E-2</v>
      </c>
      <c r="AE804" s="17"/>
      <c r="AF804" s="17">
        <v>7.6836453485242595E-2</v>
      </c>
      <c r="AG804" s="17">
        <v>0.17852901884830999</v>
      </c>
      <c r="AH804" s="17">
        <v>0.143408261334913</v>
      </c>
      <c r="AI804" s="17">
        <v>0.15552864210846001</v>
      </c>
      <c r="AJ804" s="17">
        <v>0.23922124259783101</v>
      </c>
      <c r="AK804" s="17">
        <v>0.13993278206550699</v>
      </c>
      <c r="AL804" s="17"/>
      <c r="AM804" s="17">
        <v>0.153607955044478</v>
      </c>
      <c r="AN804" s="17">
        <v>0.139819689532999</v>
      </c>
      <c r="AO804" s="17">
        <v>0.12649930706236001</v>
      </c>
      <c r="AP804" s="17">
        <v>0.134619700230864</v>
      </c>
      <c r="AQ804" s="17">
        <v>0.13259654743536201</v>
      </c>
      <c r="AR804" s="17"/>
      <c r="AS804" s="17">
        <v>0.15793611452332401</v>
      </c>
      <c r="AT804" s="17">
        <v>0.136004654467002</v>
      </c>
      <c r="AU804" s="17"/>
      <c r="AV804" s="17">
        <v>0.178201914130179</v>
      </c>
      <c r="AW804" s="17">
        <v>7.3695425056865604E-2</v>
      </c>
      <c r="AX804" s="17"/>
      <c r="AY804" s="17">
        <v>0.118645050243782</v>
      </c>
      <c r="AZ804" s="17">
        <v>0.15061452354525301</v>
      </c>
      <c r="BA804" s="17">
        <v>0.235200574049721</v>
      </c>
      <c r="BB804" s="17"/>
      <c r="BC804" s="17">
        <v>0.15064382592994999</v>
      </c>
      <c r="BD804" s="17">
        <v>0.18022353748601999</v>
      </c>
      <c r="BE804" s="17">
        <v>0.11759819786692</v>
      </c>
      <c r="BF804" s="17"/>
      <c r="BG804" s="17">
        <v>0.125584403112391</v>
      </c>
      <c r="BH804" s="17">
        <v>0.15815719535251799</v>
      </c>
      <c r="BI804" s="17"/>
      <c r="BJ804" s="17">
        <v>0.12428922004720599</v>
      </c>
      <c r="BK804" s="17">
        <v>0.15840042190772899</v>
      </c>
      <c r="BL804" s="17"/>
      <c r="BM804" s="17">
        <v>0.12031213941317501</v>
      </c>
      <c r="BN804" s="17">
        <v>0.12117013512638899</v>
      </c>
      <c r="BO804" s="17">
        <v>0.138280592475508</v>
      </c>
      <c r="BP804" s="17">
        <v>4.0880699528423298E-2</v>
      </c>
      <c r="BQ804" s="17">
        <v>4.8707348368931001E-2</v>
      </c>
      <c r="BR804" s="17">
        <v>0.31040879364871499</v>
      </c>
      <c r="BS804" s="17">
        <v>5.5195913156281202E-2</v>
      </c>
      <c r="BT804" s="17"/>
      <c r="BU804" s="17">
        <v>0.102030142365061</v>
      </c>
      <c r="BV804" s="17">
        <v>8.2858497303465894E-2</v>
      </c>
      <c r="BW804" s="17"/>
      <c r="BX804" s="17">
        <v>0.104817405751569</v>
      </c>
      <c r="BY804" s="17">
        <v>0.216202577607119</v>
      </c>
      <c r="BZ804" s="17">
        <v>8.1724038414294695E-2</v>
      </c>
      <c r="CA804" s="17">
        <v>0.210389245249057</v>
      </c>
    </row>
    <row r="805" spans="2:79" hidden="1" x14ac:dyDescent="0.3">
      <c r="B805" t="s">
        <v>299</v>
      </c>
      <c r="C805" s="17">
        <v>0.46429108689472898</v>
      </c>
      <c r="D805" s="17">
        <v>0.39965323229098798</v>
      </c>
      <c r="E805" s="17">
        <v>0.526602841632825</v>
      </c>
      <c r="F805" s="17"/>
      <c r="G805" s="17">
        <v>0.68791378692135396</v>
      </c>
      <c r="H805" s="17">
        <v>0.67010453685742</v>
      </c>
      <c r="I805" s="17">
        <v>0.51468201487658605</v>
      </c>
      <c r="J805" s="17">
        <v>0.51390572968997705</v>
      </c>
      <c r="K805" s="17">
        <v>0.35856006297521198</v>
      </c>
      <c r="L805" s="17">
        <v>0.1389602954636</v>
      </c>
      <c r="M805" s="17"/>
      <c r="N805" s="17">
        <v>0.431680296157546</v>
      </c>
      <c r="O805" s="17">
        <v>0.418193045503856</v>
      </c>
      <c r="P805" s="17">
        <v>0.49335828558470901</v>
      </c>
      <c r="Q805" s="17">
        <v>0.533822002163169</v>
      </c>
      <c r="R805" s="17"/>
      <c r="S805" s="17">
        <v>0.58980595915386602</v>
      </c>
      <c r="T805" s="17">
        <v>0.37712024369754499</v>
      </c>
      <c r="U805" s="17">
        <v>0.39935862836999902</v>
      </c>
      <c r="V805" s="17">
        <v>0.40091132529029</v>
      </c>
      <c r="W805" s="17">
        <v>0.48874764251019498</v>
      </c>
      <c r="X805" s="17">
        <v>0.41842736721381302</v>
      </c>
      <c r="Y805" s="17">
        <v>0.40888423518384498</v>
      </c>
      <c r="Z805" s="17">
        <v>0.369817806761779</v>
      </c>
      <c r="AA805" s="17">
        <v>0.52470991208506501</v>
      </c>
      <c r="AB805" s="17">
        <v>0.48461049185612098</v>
      </c>
      <c r="AC805" s="17">
        <v>0.51813045968268501</v>
      </c>
      <c r="AD805" s="17">
        <v>0.60213202906145802</v>
      </c>
      <c r="AE805" s="17"/>
      <c r="AF805" s="17">
        <v>0.65788660411520805</v>
      </c>
      <c r="AG805" s="17">
        <v>0.39104692131549801</v>
      </c>
      <c r="AH805" s="17">
        <v>0.45864129506968199</v>
      </c>
      <c r="AI805" s="17">
        <v>0.43299007556122898</v>
      </c>
      <c r="AJ805" s="17">
        <v>0.277527160218206</v>
      </c>
      <c r="AK805" s="17">
        <v>0.448205979840963</v>
      </c>
      <c r="AL805" s="17"/>
      <c r="AM805" s="17">
        <v>0.42962706935518302</v>
      </c>
      <c r="AN805" s="17">
        <v>0.456116126442494</v>
      </c>
      <c r="AO805" s="17">
        <v>0.54239328722869495</v>
      </c>
      <c r="AP805" s="17">
        <v>0.54807497760723001</v>
      </c>
      <c r="AQ805" s="17">
        <v>0.65205597011991401</v>
      </c>
      <c r="AR805" s="17"/>
      <c r="AS805" s="17">
        <v>0.46142495015010498</v>
      </c>
      <c r="AT805" s="17">
        <v>0.51210096924344295</v>
      </c>
      <c r="AU805" s="17"/>
      <c r="AV805" s="17">
        <v>0.41433994883776798</v>
      </c>
      <c r="AW805" s="17">
        <v>0.63137694209449902</v>
      </c>
      <c r="AX805" s="17"/>
      <c r="AY805" s="17">
        <v>0.539763150208321</v>
      </c>
      <c r="AZ805" s="17">
        <v>0.45710262104427801</v>
      </c>
      <c r="BA805" s="17">
        <v>0.290673222223504</v>
      </c>
      <c r="BB805" s="17"/>
      <c r="BC805" s="17">
        <v>0.452963535629687</v>
      </c>
      <c r="BD805" s="17">
        <v>0.388858854589962</v>
      </c>
      <c r="BE805" s="17">
        <v>0.56174531623565305</v>
      </c>
      <c r="BF805" s="17"/>
      <c r="BG805" s="17">
        <v>0.53872195057309502</v>
      </c>
      <c r="BH805" s="17">
        <v>0.43910441385878002</v>
      </c>
      <c r="BI805" s="17"/>
      <c r="BJ805" s="17">
        <v>0.56911993976125796</v>
      </c>
      <c r="BK805" s="17">
        <v>0.43106727901374697</v>
      </c>
      <c r="BL805" s="17"/>
      <c r="BM805" s="17">
        <v>0.55691776042583296</v>
      </c>
      <c r="BN805" s="17">
        <v>0.51511310871636795</v>
      </c>
      <c r="BO805" s="17">
        <v>0.47279868052058299</v>
      </c>
      <c r="BP805" s="17">
        <v>0.62496788026836803</v>
      </c>
      <c r="BQ805" s="17">
        <v>0.62841219106407198</v>
      </c>
      <c r="BR805" s="17">
        <v>9.5054874492561295E-2</v>
      </c>
      <c r="BS805" s="17">
        <v>0.65450742869843204</v>
      </c>
      <c r="BT805" s="17"/>
      <c r="BU805" s="17">
        <v>0.54782658287919705</v>
      </c>
      <c r="BV805" s="17">
        <v>0.64852364921400696</v>
      </c>
      <c r="BW805" s="17"/>
      <c r="BX805" s="17">
        <v>0.56274116129225105</v>
      </c>
      <c r="BY805" s="17">
        <v>0.34561036054358502</v>
      </c>
      <c r="BZ805" s="17">
        <v>0.68282853190483295</v>
      </c>
      <c r="CA805" s="17">
        <v>0.35994787989184901</v>
      </c>
    </row>
    <row r="806" spans="2:79" x14ac:dyDescent="0.3">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c r="BN806" s="17"/>
      <c r="BO806" s="17"/>
      <c r="BP806" s="17"/>
      <c r="BQ806" s="17"/>
      <c r="BR806" s="17"/>
      <c r="BS806" s="17"/>
      <c r="BT806" s="17"/>
      <c r="BU806" s="17"/>
      <c r="BV806" s="17"/>
      <c r="BW806" s="17"/>
      <c r="BX806" s="17"/>
      <c r="BY806" s="17"/>
      <c r="BZ806" s="17"/>
      <c r="CA806" s="17"/>
    </row>
    <row r="807" spans="2:79" x14ac:dyDescent="0.3">
      <c r="B807" s="6" t="s">
        <v>416</v>
      </c>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c r="BP807" s="17"/>
      <c r="BQ807" s="17"/>
      <c r="BR807" s="17"/>
      <c r="BS807" s="17"/>
      <c r="BT807" s="17"/>
      <c r="BU807" s="17"/>
      <c r="BV807" s="17"/>
      <c r="BW807" s="17"/>
      <c r="BX807" s="17"/>
      <c r="BY807" s="17"/>
      <c r="BZ807" s="17"/>
      <c r="CA807" s="17"/>
    </row>
    <row r="808" spans="2:79" x14ac:dyDescent="0.3">
      <c r="B808" s="24" t="s">
        <v>98</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c r="BP808" s="17"/>
      <c r="BQ808" s="17"/>
      <c r="BR808" s="17"/>
      <c r="BS808" s="17"/>
      <c r="BT808" s="17"/>
      <c r="BU808" s="17"/>
      <c r="BV808" s="17"/>
      <c r="BW808" s="17"/>
      <c r="BX808" s="17"/>
      <c r="BY808" s="17"/>
      <c r="BZ808" s="17"/>
      <c r="CA808" s="17"/>
    </row>
    <row r="809" spans="2:79" x14ac:dyDescent="0.3">
      <c r="B809" t="s">
        <v>407</v>
      </c>
      <c r="C809" s="17">
        <v>0.265726081849531</v>
      </c>
      <c r="D809" s="17">
        <v>0.24205014954440199</v>
      </c>
      <c r="E809" s="17">
        <v>0.28705223142331798</v>
      </c>
      <c r="F809" s="17"/>
      <c r="G809" s="17">
        <v>0.32816128511438503</v>
      </c>
      <c r="H809" s="17">
        <v>0.32785486681548298</v>
      </c>
      <c r="I809" s="17">
        <v>0.28163116664365001</v>
      </c>
      <c r="J809" s="17">
        <v>0.26597317955355698</v>
      </c>
      <c r="K809" s="17">
        <v>0.25737236741059299</v>
      </c>
      <c r="L809" s="17">
        <v>0.16642085835038001</v>
      </c>
      <c r="M809" s="17"/>
      <c r="N809" s="17">
        <v>0.28026222541791601</v>
      </c>
      <c r="O809" s="17">
        <v>0.25535116494223398</v>
      </c>
      <c r="P809" s="17">
        <v>0.26300506397443002</v>
      </c>
      <c r="Q809" s="17">
        <v>0.26211327846073401</v>
      </c>
      <c r="R809" s="17"/>
      <c r="S809" s="17">
        <v>0.28740534658043199</v>
      </c>
      <c r="T809" s="17">
        <v>0.25541953479373702</v>
      </c>
      <c r="U809" s="17">
        <v>0.26039973367452102</v>
      </c>
      <c r="V809" s="17">
        <v>0.22622410070405499</v>
      </c>
      <c r="W809" s="17">
        <v>0.24623114596030199</v>
      </c>
      <c r="X809" s="17">
        <v>0.286357370229395</v>
      </c>
      <c r="Y809" s="17">
        <v>0.23624710457568701</v>
      </c>
      <c r="Z809" s="17">
        <v>0.31678278984160602</v>
      </c>
      <c r="AA809" s="17">
        <v>0.28345300167557602</v>
      </c>
      <c r="AB809" s="17">
        <v>0.229653875095709</v>
      </c>
      <c r="AC809" s="17">
        <v>0.29558588443200501</v>
      </c>
      <c r="AD809" s="17">
        <v>0.33036023199515402</v>
      </c>
      <c r="AE809" s="17"/>
      <c r="AF809" s="17">
        <v>0.34500904554848699</v>
      </c>
      <c r="AG809" s="17">
        <v>0.24328939115381901</v>
      </c>
      <c r="AH809" s="17">
        <v>0.26160387753702202</v>
      </c>
      <c r="AI809" s="17">
        <v>0.20450982801477599</v>
      </c>
      <c r="AJ809" s="17">
        <v>0.238338333556319</v>
      </c>
      <c r="AK809" s="17">
        <v>0.29543525655881497</v>
      </c>
      <c r="AL809" s="17"/>
      <c r="AM809" s="17">
        <v>0.25111524144437197</v>
      </c>
      <c r="AN809" s="17">
        <v>0.240323129228524</v>
      </c>
      <c r="AO809" s="17">
        <v>0.318606192129822</v>
      </c>
      <c r="AP809" s="17">
        <v>0.28904051015526999</v>
      </c>
      <c r="AQ809" s="17">
        <v>0.45216841295284299</v>
      </c>
      <c r="AR809" s="17"/>
      <c r="AS809" s="17">
        <v>0.25121426643614497</v>
      </c>
      <c r="AT809" s="17">
        <v>0.39762043329808899</v>
      </c>
      <c r="AU809" s="17"/>
      <c r="AV809" s="17">
        <v>0.25064677692580001</v>
      </c>
      <c r="AW809" s="17">
        <v>0.35672527501890999</v>
      </c>
      <c r="AX809" s="17"/>
      <c r="AY809" s="17">
        <v>0.31885978833739498</v>
      </c>
      <c r="AZ809" s="17">
        <v>0.24520925752617301</v>
      </c>
      <c r="BA809" s="17">
        <v>0.247623688996776</v>
      </c>
      <c r="BB809" s="17"/>
      <c r="BC809" s="17">
        <v>0.23728986673097799</v>
      </c>
      <c r="BD809" s="17">
        <v>0.25215696010240102</v>
      </c>
      <c r="BE809" s="17">
        <v>0.35730158028154801</v>
      </c>
      <c r="BF809" s="17"/>
      <c r="BG809" s="17">
        <v>0.32856288638722198</v>
      </c>
      <c r="BH809" s="17">
        <v>0.24451501786655599</v>
      </c>
      <c r="BI809" s="17"/>
      <c r="BJ809" s="17">
        <v>0.30033351774364497</v>
      </c>
      <c r="BK809" s="17">
        <v>0.26082131515458001</v>
      </c>
      <c r="BL809" s="17"/>
      <c r="BM809" s="17">
        <v>0.28642771238278097</v>
      </c>
      <c r="BN809" s="17">
        <v>0.25752760162508997</v>
      </c>
      <c r="BO809" s="17">
        <v>0.32060851975197202</v>
      </c>
      <c r="BP809" s="17">
        <v>0.41169763750743199</v>
      </c>
      <c r="BQ809" s="17">
        <v>0.30184795859337699</v>
      </c>
      <c r="BR809" s="17">
        <v>0.152657113365855</v>
      </c>
      <c r="BS809" s="17">
        <v>0.33321394849767</v>
      </c>
      <c r="BT809" s="17"/>
      <c r="BU809" s="17">
        <v>0.31754434444896301</v>
      </c>
      <c r="BV809" s="17">
        <v>0.36574632325465301</v>
      </c>
      <c r="BW809" s="17"/>
      <c r="BX809" s="17">
        <v>0.29136650663994901</v>
      </c>
      <c r="BY809" s="17">
        <v>0.249143518590178</v>
      </c>
      <c r="BZ809" s="17">
        <v>0.35350911202893698</v>
      </c>
      <c r="CA809" s="17">
        <v>0.23847256296420499</v>
      </c>
    </row>
    <row r="810" spans="2:79" x14ac:dyDescent="0.3">
      <c r="B810" t="s">
        <v>408</v>
      </c>
      <c r="C810" s="17">
        <v>0.362508129759405</v>
      </c>
      <c r="D810" s="17">
        <v>0.36421268035592602</v>
      </c>
      <c r="E810" s="17">
        <v>0.36078208468164402</v>
      </c>
      <c r="F810" s="17"/>
      <c r="G810" s="17">
        <v>0.376375847115972</v>
      </c>
      <c r="H810" s="17">
        <v>0.38181545158269697</v>
      </c>
      <c r="I810" s="17">
        <v>0.38941572321768803</v>
      </c>
      <c r="J810" s="17">
        <v>0.36407648909780999</v>
      </c>
      <c r="K810" s="17">
        <v>0.31900345859560397</v>
      </c>
      <c r="L810" s="17">
        <v>0.34374816766171801</v>
      </c>
      <c r="M810" s="17"/>
      <c r="N810" s="17">
        <v>0.38463320569978698</v>
      </c>
      <c r="O810" s="17">
        <v>0.34240844433907802</v>
      </c>
      <c r="P810" s="17">
        <v>0.37001599078111203</v>
      </c>
      <c r="Q810" s="17">
        <v>0.35949948604494097</v>
      </c>
      <c r="R810" s="17"/>
      <c r="S810" s="17">
        <v>0.36788954397476797</v>
      </c>
      <c r="T810" s="17">
        <v>0.34206633140725101</v>
      </c>
      <c r="U810" s="17">
        <v>0.33780688067507902</v>
      </c>
      <c r="V810" s="17">
        <v>0.388738702157784</v>
      </c>
      <c r="W810" s="17">
        <v>0.35357737070063999</v>
      </c>
      <c r="X810" s="17">
        <v>0.37028308947057098</v>
      </c>
      <c r="Y810" s="17">
        <v>0.36563189798183598</v>
      </c>
      <c r="Z810" s="17">
        <v>0.35053566141715797</v>
      </c>
      <c r="AA810" s="17">
        <v>0.36831356544007998</v>
      </c>
      <c r="AB810" s="17">
        <v>0.35897260341093901</v>
      </c>
      <c r="AC810" s="17">
        <v>0.41712795380344198</v>
      </c>
      <c r="AD810" s="17">
        <v>0.31582322515477101</v>
      </c>
      <c r="AE810" s="17"/>
      <c r="AF810" s="17">
        <v>0.35918277287741301</v>
      </c>
      <c r="AG810" s="17">
        <v>0.34059700596812398</v>
      </c>
      <c r="AH810" s="17">
        <v>0.38555783691245299</v>
      </c>
      <c r="AI810" s="17">
        <v>0.41122919660667101</v>
      </c>
      <c r="AJ810" s="17">
        <v>0.33906748946733001</v>
      </c>
      <c r="AK810" s="17">
        <v>0.30669772867285999</v>
      </c>
      <c r="AL810" s="17"/>
      <c r="AM810" s="17">
        <v>0.321359573642855</v>
      </c>
      <c r="AN810" s="17">
        <v>0.403721845680657</v>
      </c>
      <c r="AO810" s="17">
        <v>0.35674946602663699</v>
      </c>
      <c r="AP810" s="17">
        <v>0.40134616470356799</v>
      </c>
      <c r="AQ810" s="17">
        <v>0.37971894897307801</v>
      </c>
      <c r="AR810" s="17"/>
      <c r="AS810" s="17">
        <v>0.37220398093447599</v>
      </c>
      <c r="AT810" s="17">
        <v>0.31144648059546198</v>
      </c>
      <c r="AU810" s="17"/>
      <c r="AV810" s="17">
        <v>0.35628547261419902</v>
      </c>
      <c r="AW810" s="17">
        <v>0.32105529088089702</v>
      </c>
      <c r="AX810" s="17"/>
      <c r="AY810" s="17">
        <v>0.31682756451094801</v>
      </c>
      <c r="AZ810" s="17">
        <v>0.38920467027595501</v>
      </c>
      <c r="BA810" s="17">
        <v>0.31399692487248398</v>
      </c>
      <c r="BB810" s="17"/>
      <c r="BC810" s="17">
        <v>0.34851669458999202</v>
      </c>
      <c r="BD810" s="17">
        <v>0.37965746113758198</v>
      </c>
      <c r="BE810" s="17">
        <v>0.377562629909454</v>
      </c>
      <c r="BF810" s="17"/>
      <c r="BG810" s="17">
        <v>0.356026018436363</v>
      </c>
      <c r="BH810" s="17">
        <v>0.36387103783305602</v>
      </c>
      <c r="BI810" s="17"/>
      <c r="BJ810" s="17">
        <v>0.38366990643260401</v>
      </c>
      <c r="BK810" s="17">
        <v>0.35578280285797298</v>
      </c>
      <c r="BL810" s="17"/>
      <c r="BM810" s="17">
        <v>0.37814815778389099</v>
      </c>
      <c r="BN810" s="17">
        <v>0.37384535183505202</v>
      </c>
      <c r="BO810" s="17">
        <v>0.398349218785368</v>
      </c>
      <c r="BP810" s="17">
        <v>0.23770993760596501</v>
      </c>
      <c r="BQ810" s="17">
        <v>0.36651632317869898</v>
      </c>
      <c r="BR810" s="17">
        <v>0.33897779100025899</v>
      </c>
      <c r="BS810" s="17">
        <v>0.36680731958560497</v>
      </c>
      <c r="BT810" s="17"/>
      <c r="BU810" s="17">
        <v>0.32896893134480298</v>
      </c>
      <c r="BV810" s="17">
        <v>0.33915087815818801</v>
      </c>
      <c r="BW810" s="17"/>
      <c r="BX810" s="17">
        <v>0.30941969626962801</v>
      </c>
      <c r="BY810" s="17">
        <v>0.34984205790584699</v>
      </c>
      <c r="BZ810" s="17">
        <v>0.39975912684730502</v>
      </c>
      <c r="CA810" s="17">
        <v>0.36943997810426199</v>
      </c>
    </row>
    <row r="811" spans="2:79" x14ac:dyDescent="0.3">
      <c r="B811" t="s">
        <v>409</v>
      </c>
      <c r="C811" s="17">
        <v>0.20163520668948201</v>
      </c>
      <c r="D811" s="17">
        <v>0.220959897876263</v>
      </c>
      <c r="E811" s="17">
        <v>0.183778861385717</v>
      </c>
      <c r="F811" s="17"/>
      <c r="G811" s="17">
        <v>0.205536800702419</v>
      </c>
      <c r="H811" s="17">
        <v>0.165051186811908</v>
      </c>
      <c r="I811" s="17">
        <v>0.17059300056401699</v>
      </c>
      <c r="J811" s="17">
        <v>0.18535267870946601</v>
      </c>
      <c r="K811" s="17">
        <v>0.22791374837228701</v>
      </c>
      <c r="L811" s="17">
        <v>0.249411030786233</v>
      </c>
      <c r="M811" s="17"/>
      <c r="N811" s="17">
        <v>0.18016822627457901</v>
      </c>
      <c r="O811" s="17">
        <v>0.206855472311092</v>
      </c>
      <c r="P811" s="17">
        <v>0.21442124749703201</v>
      </c>
      <c r="Q811" s="17">
        <v>0.206950555022029</v>
      </c>
      <c r="R811" s="17"/>
      <c r="S811" s="17">
        <v>0.20204077141945001</v>
      </c>
      <c r="T811" s="17">
        <v>0.21047001081880601</v>
      </c>
      <c r="U811" s="17">
        <v>0.20709995131709399</v>
      </c>
      <c r="V811" s="17">
        <v>0.16679430274583301</v>
      </c>
      <c r="W811" s="17">
        <v>0.24685049760479799</v>
      </c>
      <c r="X811" s="17">
        <v>0.191967580276172</v>
      </c>
      <c r="Y811" s="17">
        <v>0.222375501633921</v>
      </c>
      <c r="Z811" s="17">
        <v>0.13854400695115701</v>
      </c>
      <c r="AA811" s="17">
        <v>0.197300812661276</v>
      </c>
      <c r="AB811" s="17">
        <v>0.24344008993263699</v>
      </c>
      <c r="AC811" s="17">
        <v>0.16961573865978199</v>
      </c>
      <c r="AD811" s="17">
        <v>0.14687020197245099</v>
      </c>
      <c r="AE811" s="17"/>
      <c r="AF811" s="17">
        <v>0.17444697734115999</v>
      </c>
      <c r="AG811" s="17">
        <v>0.228556144176674</v>
      </c>
      <c r="AH811" s="17">
        <v>0.167300579955175</v>
      </c>
      <c r="AI811" s="17">
        <v>0.21981922554695499</v>
      </c>
      <c r="AJ811" s="17">
        <v>0.19699699440388899</v>
      </c>
      <c r="AK811" s="17">
        <v>0.224552903260063</v>
      </c>
      <c r="AL811" s="17"/>
      <c r="AM811" s="17">
        <v>0.23463317951657101</v>
      </c>
      <c r="AN811" s="17">
        <v>0.19677691083509799</v>
      </c>
      <c r="AO811" s="17">
        <v>0.17271328202887901</v>
      </c>
      <c r="AP811" s="17">
        <v>0.178897252431135</v>
      </c>
      <c r="AQ811" s="17">
        <v>6.4787603245546596E-2</v>
      </c>
      <c r="AR811" s="17"/>
      <c r="AS811" s="17">
        <v>0.19600901872457899</v>
      </c>
      <c r="AT811" s="17">
        <v>0.15816371623936801</v>
      </c>
      <c r="AU811" s="17"/>
      <c r="AV811" s="17">
        <v>0.200433230842441</v>
      </c>
      <c r="AW811" s="17">
        <v>0.20541867766924801</v>
      </c>
      <c r="AX811" s="17"/>
      <c r="AY811" s="17">
        <v>0.189612034952922</v>
      </c>
      <c r="AZ811" s="17">
        <v>0.208995278714001</v>
      </c>
      <c r="BA811" s="17">
        <v>0.19650570444566801</v>
      </c>
      <c r="BB811" s="17"/>
      <c r="BC811" s="17">
        <v>0.218723124650086</v>
      </c>
      <c r="BD811" s="17">
        <v>0.21492603997448501</v>
      </c>
      <c r="BE811" s="17">
        <v>0.14197127135181001</v>
      </c>
      <c r="BF811" s="17"/>
      <c r="BG811" s="17">
        <v>0.18230505910346301</v>
      </c>
      <c r="BH811" s="17">
        <v>0.207597755511468</v>
      </c>
      <c r="BI811" s="17"/>
      <c r="BJ811" s="17">
        <v>0.160864875796323</v>
      </c>
      <c r="BK811" s="17">
        <v>0.20791095684378599</v>
      </c>
      <c r="BL811" s="17"/>
      <c r="BM811" s="17">
        <v>0.18553639833566299</v>
      </c>
      <c r="BN811" s="17">
        <v>0.18576244751284399</v>
      </c>
      <c r="BO811" s="17">
        <v>0.21990509559219901</v>
      </c>
      <c r="BP811" s="17">
        <v>0.14642673029852599</v>
      </c>
      <c r="BQ811" s="17">
        <v>0.226200492943784</v>
      </c>
      <c r="BR811" s="17">
        <v>0.259615008747698</v>
      </c>
      <c r="BS811" s="17">
        <v>0.167069450462</v>
      </c>
      <c r="BT811" s="17"/>
      <c r="BU811" s="17">
        <v>0.213166786293498</v>
      </c>
      <c r="BV811" s="17">
        <v>0.15757472369696099</v>
      </c>
      <c r="BW811" s="17"/>
      <c r="BX811" s="17">
        <v>0.209242332902316</v>
      </c>
      <c r="BY811" s="17">
        <v>0.21300115874104</v>
      </c>
      <c r="BZ811" s="17">
        <v>0.15374400777236999</v>
      </c>
      <c r="CA811" s="17">
        <v>0.216145530589755</v>
      </c>
    </row>
    <row r="812" spans="2:79" x14ac:dyDescent="0.3">
      <c r="B812" t="s">
        <v>410</v>
      </c>
      <c r="C812" s="17">
        <v>7.5023746421895604E-2</v>
      </c>
      <c r="D812" s="17">
        <v>8.01543135777701E-2</v>
      </c>
      <c r="E812" s="17">
        <v>7.0388849318666097E-2</v>
      </c>
      <c r="F812" s="17"/>
      <c r="G812" s="17">
        <v>3.7782131141546001E-2</v>
      </c>
      <c r="H812" s="17">
        <v>5.0504182222907701E-2</v>
      </c>
      <c r="I812" s="17">
        <v>6.4812830263438703E-2</v>
      </c>
      <c r="J812" s="17">
        <v>7.9684651451837604E-2</v>
      </c>
      <c r="K812" s="17">
        <v>9.1489838690272204E-2</v>
      </c>
      <c r="L812" s="17">
        <v>0.113088345241324</v>
      </c>
      <c r="M812" s="17"/>
      <c r="N812" s="17">
        <v>8.2609081584517796E-2</v>
      </c>
      <c r="O812" s="17">
        <v>8.5074871250036196E-2</v>
      </c>
      <c r="P812" s="17">
        <v>6.7614740753831101E-2</v>
      </c>
      <c r="Q812" s="17">
        <v>5.96780691575306E-2</v>
      </c>
      <c r="R812" s="17"/>
      <c r="S812" s="17">
        <v>6.81630262467042E-2</v>
      </c>
      <c r="T812" s="17">
        <v>0.11347062436698099</v>
      </c>
      <c r="U812" s="17">
        <v>9.0538794829814098E-2</v>
      </c>
      <c r="V812" s="17">
        <v>8.3627274277152497E-2</v>
      </c>
      <c r="W812" s="17">
        <v>5.1343823154007297E-2</v>
      </c>
      <c r="X812" s="17">
        <v>5.6649825565176802E-2</v>
      </c>
      <c r="Y812" s="17">
        <v>6.3400279346378499E-2</v>
      </c>
      <c r="Z812" s="17">
        <v>8.46160757848302E-2</v>
      </c>
      <c r="AA812" s="17">
        <v>5.9103816174697899E-2</v>
      </c>
      <c r="AB812" s="17">
        <v>7.0642707361779897E-2</v>
      </c>
      <c r="AC812" s="17">
        <v>3.1325044675077102E-2</v>
      </c>
      <c r="AD812" s="17">
        <v>0.14722581704408899</v>
      </c>
      <c r="AE812" s="17"/>
      <c r="AF812" s="17">
        <v>4.9835450177990903E-2</v>
      </c>
      <c r="AG812" s="17">
        <v>9.7631910976924294E-2</v>
      </c>
      <c r="AH812" s="17">
        <v>5.83527136025438E-2</v>
      </c>
      <c r="AI812" s="17">
        <v>8.0859981926226801E-2</v>
      </c>
      <c r="AJ812" s="17">
        <v>8.8458220647864197E-2</v>
      </c>
      <c r="AK812" s="17">
        <v>7.0332485435105105E-2</v>
      </c>
      <c r="AL812" s="17"/>
      <c r="AM812" s="17">
        <v>8.9280314380146206E-2</v>
      </c>
      <c r="AN812" s="17">
        <v>6.4677898758468702E-2</v>
      </c>
      <c r="AO812" s="17">
        <v>7.0099994845374006E-2</v>
      </c>
      <c r="AP812" s="17">
        <v>6.8071605865587997E-2</v>
      </c>
      <c r="AQ812" s="17">
        <v>4.0544123845323903E-2</v>
      </c>
      <c r="AR812" s="17"/>
      <c r="AS812" s="17">
        <v>8.7771689485715496E-2</v>
      </c>
      <c r="AT812" s="17">
        <v>6.15839845920408E-2</v>
      </c>
      <c r="AU812" s="17"/>
      <c r="AV812" s="17">
        <v>9.4057598411424997E-2</v>
      </c>
      <c r="AW812" s="17">
        <v>3.5757790112579901E-2</v>
      </c>
      <c r="AX812" s="17"/>
      <c r="AY812" s="17">
        <v>7.47460289078649E-2</v>
      </c>
      <c r="AZ812" s="17">
        <v>7.0596826998370402E-2</v>
      </c>
      <c r="BA812" s="17">
        <v>0.107173667373512</v>
      </c>
      <c r="BB812" s="17"/>
      <c r="BC812" s="17">
        <v>8.38401259015292E-2</v>
      </c>
      <c r="BD812" s="17">
        <v>7.2334677583731702E-2</v>
      </c>
      <c r="BE812" s="17">
        <v>5.6676734769108499E-2</v>
      </c>
      <c r="BF812" s="17"/>
      <c r="BG812" s="17">
        <v>4.3374068621007997E-2</v>
      </c>
      <c r="BH812" s="17">
        <v>9.0548731610933506E-2</v>
      </c>
      <c r="BI812" s="17"/>
      <c r="BJ812" s="17">
        <v>6.8246069416100993E-2</v>
      </c>
      <c r="BK812" s="17">
        <v>7.86295404562877E-2</v>
      </c>
      <c r="BL812" s="17"/>
      <c r="BM812" s="17">
        <v>7.0149874795438494E-2</v>
      </c>
      <c r="BN812" s="17">
        <v>8.5313453917157195E-2</v>
      </c>
      <c r="BO812" s="17">
        <v>4.1744551910115398E-2</v>
      </c>
      <c r="BP812" s="17">
        <v>5.0045228018595497E-2</v>
      </c>
      <c r="BQ812" s="17">
        <v>4.5575553822298803E-2</v>
      </c>
      <c r="BR812" s="17">
        <v>0.11128934875032</v>
      </c>
      <c r="BS812" s="17">
        <v>3.4275317787787897E-2</v>
      </c>
      <c r="BT812" s="17"/>
      <c r="BU812" s="17">
        <v>7.0208348044795005E-2</v>
      </c>
      <c r="BV812" s="17">
        <v>7.99589046219598E-2</v>
      </c>
      <c r="BW812" s="17"/>
      <c r="BX812" s="17">
        <v>7.8395616159294204E-2</v>
      </c>
      <c r="BY812" s="17">
        <v>8.8041233810680006E-2</v>
      </c>
      <c r="BZ812" s="17">
        <v>4.6646615220515997E-2</v>
      </c>
      <c r="CA812" s="17">
        <v>9.3735552846251402E-2</v>
      </c>
    </row>
    <row r="813" spans="2:79" x14ac:dyDescent="0.3">
      <c r="B813" t="s">
        <v>411</v>
      </c>
      <c r="C813" s="17">
        <v>3.4609175461050197E-2</v>
      </c>
      <c r="D813" s="17">
        <v>3.9557820816978E-2</v>
      </c>
      <c r="E813" s="17">
        <v>2.9952699518759299E-2</v>
      </c>
      <c r="F813" s="17"/>
      <c r="G813" s="17">
        <v>1.54003840786085E-2</v>
      </c>
      <c r="H813" s="17">
        <v>3.0185368831546999E-2</v>
      </c>
      <c r="I813" s="17">
        <v>2.6344186811245101E-2</v>
      </c>
      <c r="J813" s="17">
        <v>3.10072898359827E-2</v>
      </c>
      <c r="K813" s="17">
        <v>4.2960354090368497E-2</v>
      </c>
      <c r="L813" s="17">
        <v>5.4959698239349798E-2</v>
      </c>
      <c r="M813" s="17"/>
      <c r="N813" s="17">
        <v>2.70958143848198E-2</v>
      </c>
      <c r="O813" s="17">
        <v>3.9579707521454802E-2</v>
      </c>
      <c r="P813" s="17">
        <v>2.99482397052151E-2</v>
      </c>
      <c r="Q813" s="17">
        <v>3.8875205830524798E-2</v>
      </c>
      <c r="R813" s="17"/>
      <c r="S813" s="17">
        <v>3.06525803431488E-2</v>
      </c>
      <c r="T813" s="17">
        <v>3.1491308154212E-2</v>
      </c>
      <c r="U813" s="17">
        <v>3.38900131450404E-2</v>
      </c>
      <c r="V813" s="17">
        <v>6.6050121065865594E-2</v>
      </c>
      <c r="W813" s="17">
        <v>4.9271236826702099E-2</v>
      </c>
      <c r="X813" s="17">
        <v>2.9202869937540701E-2</v>
      </c>
      <c r="Y813" s="17">
        <v>3.2062303279299202E-2</v>
      </c>
      <c r="Z813" s="17">
        <v>2.24231125507557E-2</v>
      </c>
      <c r="AA813" s="17">
        <v>3.7972119673075698E-2</v>
      </c>
      <c r="AB813" s="17">
        <v>3.1090074962957299E-2</v>
      </c>
      <c r="AC813" s="17">
        <v>2.0913904382470799E-2</v>
      </c>
      <c r="AD813" s="17">
        <v>0</v>
      </c>
      <c r="AE813" s="17"/>
      <c r="AF813" s="17">
        <v>2.1921138011919299E-2</v>
      </c>
      <c r="AG813" s="17">
        <v>3.6401687867851501E-2</v>
      </c>
      <c r="AH813" s="17">
        <v>4.7477177514221702E-2</v>
      </c>
      <c r="AI813" s="17">
        <v>3.8992307448008398E-2</v>
      </c>
      <c r="AJ813" s="17">
        <v>3.8914415510401597E-2</v>
      </c>
      <c r="AK813" s="17">
        <v>2.7194616853897399E-2</v>
      </c>
      <c r="AL813" s="17"/>
      <c r="AM813" s="17">
        <v>4.0149971128523601E-2</v>
      </c>
      <c r="AN813" s="17">
        <v>3.9310969683160703E-2</v>
      </c>
      <c r="AO813" s="17">
        <v>2.8140303632345001E-2</v>
      </c>
      <c r="AP813" s="17">
        <v>2.5619244354722601E-2</v>
      </c>
      <c r="AQ813" s="17">
        <v>0</v>
      </c>
      <c r="AR813" s="17"/>
      <c r="AS813" s="17">
        <v>3.63250352033158E-2</v>
      </c>
      <c r="AT813" s="17">
        <v>2.3558697671465401E-2</v>
      </c>
      <c r="AU813" s="17"/>
      <c r="AV813" s="17">
        <v>3.8090486431960002E-2</v>
      </c>
      <c r="AW813" s="17">
        <v>2.62356186187662E-2</v>
      </c>
      <c r="AX813" s="17"/>
      <c r="AY813" s="17">
        <v>2.45520546254103E-2</v>
      </c>
      <c r="AZ813" s="17">
        <v>3.3022832702314001E-2</v>
      </c>
      <c r="BA813" s="17">
        <v>7.6792151321496097E-2</v>
      </c>
      <c r="BB813" s="17"/>
      <c r="BC813" s="17">
        <v>3.7760968250988902E-2</v>
      </c>
      <c r="BD813" s="17">
        <v>3.0989304457894801E-2</v>
      </c>
      <c r="BE813" s="17">
        <v>3.1028134283651601E-2</v>
      </c>
      <c r="BF813" s="17"/>
      <c r="BG813" s="17">
        <v>2.9880526906962902E-2</v>
      </c>
      <c r="BH813" s="17">
        <v>3.6274764129334697E-2</v>
      </c>
      <c r="BI813" s="17"/>
      <c r="BJ813" s="17">
        <v>3.5123788352701801E-2</v>
      </c>
      <c r="BK813" s="17">
        <v>3.5386024777462E-2</v>
      </c>
      <c r="BL813" s="17"/>
      <c r="BM813" s="17">
        <v>3.2860861285500302E-2</v>
      </c>
      <c r="BN813" s="17">
        <v>3.6839730540357503E-2</v>
      </c>
      <c r="BO813" s="17">
        <v>0</v>
      </c>
      <c r="BP813" s="17">
        <v>1.1131813773983701E-2</v>
      </c>
      <c r="BQ813" s="17">
        <v>1.8011171277967399E-2</v>
      </c>
      <c r="BR813" s="17">
        <v>5.8495030553775501E-2</v>
      </c>
      <c r="BS813" s="17">
        <v>2.0415947960658001E-2</v>
      </c>
      <c r="BT813" s="17"/>
      <c r="BU813" s="17">
        <v>2.0190473244503501E-2</v>
      </c>
      <c r="BV813" s="17">
        <v>1.7348629841133601E-2</v>
      </c>
      <c r="BW813" s="17"/>
      <c r="BX813" s="17">
        <v>3.4633986019019999E-2</v>
      </c>
      <c r="BY813" s="17">
        <v>5.8202876927797499E-2</v>
      </c>
      <c r="BZ813" s="17">
        <v>1.2668274040232399E-2</v>
      </c>
      <c r="CA813" s="17">
        <v>4.5148636907777401E-2</v>
      </c>
    </row>
    <row r="814" spans="2:79" x14ac:dyDescent="0.3">
      <c r="B814" t="s">
        <v>101</v>
      </c>
      <c r="C814" s="17">
        <v>6.04976598186363E-2</v>
      </c>
      <c r="D814" s="17">
        <v>5.306513782866E-2</v>
      </c>
      <c r="E814" s="17">
        <v>6.8045273671896403E-2</v>
      </c>
      <c r="F814" s="17"/>
      <c r="G814" s="17">
        <v>3.6743551847070198E-2</v>
      </c>
      <c r="H814" s="17">
        <v>4.4588943735456903E-2</v>
      </c>
      <c r="I814" s="17">
        <v>6.7203092499960093E-2</v>
      </c>
      <c r="J814" s="17">
        <v>7.3905711351346201E-2</v>
      </c>
      <c r="K814" s="17">
        <v>6.1260232840875603E-2</v>
      </c>
      <c r="L814" s="17">
        <v>7.2371899720996002E-2</v>
      </c>
      <c r="M814" s="17"/>
      <c r="N814" s="17">
        <v>4.5231446638379601E-2</v>
      </c>
      <c r="O814" s="17">
        <v>7.0730339636104103E-2</v>
      </c>
      <c r="P814" s="17">
        <v>5.4994717288379402E-2</v>
      </c>
      <c r="Q814" s="17">
        <v>7.2883405484239897E-2</v>
      </c>
      <c r="R814" s="17"/>
      <c r="S814" s="17">
        <v>4.3848731435496398E-2</v>
      </c>
      <c r="T814" s="17">
        <v>4.7082190459013101E-2</v>
      </c>
      <c r="U814" s="17">
        <v>7.0264626358451598E-2</v>
      </c>
      <c r="V814" s="17">
        <v>6.8565499049310905E-2</v>
      </c>
      <c r="W814" s="17">
        <v>5.2725925753550999E-2</v>
      </c>
      <c r="X814" s="17">
        <v>6.5539264521144405E-2</v>
      </c>
      <c r="Y814" s="17">
        <v>8.0282913182879501E-2</v>
      </c>
      <c r="Z814" s="17">
        <v>8.7098353454493196E-2</v>
      </c>
      <c r="AA814" s="17">
        <v>5.3856684375294103E-2</v>
      </c>
      <c r="AB814" s="17">
        <v>6.6200649235977294E-2</v>
      </c>
      <c r="AC814" s="17">
        <v>6.5431474047223007E-2</v>
      </c>
      <c r="AD814" s="17">
        <v>5.97205238335334E-2</v>
      </c>
      <c r="AE814" s="17"/>
      <c r="AF814" s="17">
        <v>4.9604616043029501E-2</v>
      </c>
      <c r="AG814" s="17">
        <v>5.3523859856608E-2</v>
      </c>
      <c r="AH814" s="17">
        <v>7.9707814478584105E-2</v>
      </c>
      <c r="AI814" s="17">
        <v>4.4589460457362798E-2</v>
      </c>
      <c r="AJ814" s="17">
        <v>9.8224546414195701E-2</v>
      </c>
      <c r="AK814" s="17">
        <v>7.5787009219259904E-2</v>
      </c>
      <c r="AL814" s="17"/>
      <c r="AM814" s="17">
        <v>6.3461719887532006E-2</v>
      </c>
      <c r="AN814" s="17">
        <v>5.5189245814091001E-2</v>
      </c>
      <c r="AO814" s="17">
        <v>5.36907613369439E-2</v>
      </c>
      <c r="AP814" s="17">
        <v>3.7025222489715598E-2</v>
      </c>
      <c r="AQ814" s="17">
        <v>6.2780910983208399E-2</v>
      </c>
      <c r="AR814" s="17"/>
      <c r="AS814" s="17">
        <v>5.6476009215768098E-2</v>
      </c>
      <c r="AT814" s="17">
        <v>4.7626687603574497E-2</v>
      </c>
      <c r="AU814" s="17"/>
      <c r="AV814" s="17">
        <v>6.0486434774174799E-2</v>
      </c>
      <c r="AW814" s="17">
        <v>5.4807347699599898E-2</v>
      </c>
      <c r="AX814" s="17"/>
      <c r="AY814" s="17">
        <v>7.5402528665460405E-2</v>
      </c>
      <c r="AZ814" s="17">
        <v>5.2971133783186498E-2</v>
      </c>
      <c r="BA814" s="17">
        <v>5.7907862990065097E-2</v>
      </c>
      <c r="BB814" s="17"/>
      <c r="BC814" s="17">
        <v>7.3869219876426098E-2</v>
      </c>
      <c r="BD814" s="17">
        <v>4.9935556743906102E-2</v>
      </c>
      <c r="BE814" s="17">
        <v>3.54596494044278E-2</v>
      </c>
      <c r="BF814" s="17"/>
      <c r="BG814" s="17">
        <v>5.9851440544980303E-2</v>
      </c>
      <c r="BH814" s="17">
        <v>5.7192693048651697E-2</v>
      </c>
      <c r="BI814" s="17"/>
      <c r="BJ814" s="17">
        <v>5.1761842258625602E-2</v>
      </c>
      <c r="BK814" s="17">
        <v>6.14693599099113E-2</v>
      </c>
      <c r="BL814" s="17"/>
      <c r="BM814" s="17">
        <v>4.6876995416725298E-2</v>
      </c>
      <c r="BN814" s="17">
        <v>6.0711414569499002E-2</v>
      </c>
      <c r="BO814" s="17">
        <v>1.9392613960345601E-2</v>
      </c>
      <c r="BP814" s="17">
        <v>0.14298865279549799</v>
      </c>
      <c r="BQ814" s="17">
        <v>4.1848500183873399E-2</v>
      </c>
      <c r="BR814" s="17">
        <v>7.8965707582091496E-2</v>
      </c>
      <c r="BS814" s="17">
        <v>7.8218015706278898E-2</v>
      </c>
      <c r="BT814" s="17"/>
      <c r="BU814" s="17">
        <v>4.9921116623437199E-2</v>
      </c>
      <c r="BV814" s="17">
        <v>4.02205404271044E-2</v>
      </c>
      <c r="BW814" s="17"/>
      <c r="BX814" s="17">
        <v>7.6941862009793693E-2</v>
      </c>
      <c r="BY814" s="17">
        <v>4.1769154024457203E-2</v>
      </c>
      <c r="BZ814" s="17">
        <v>3.3672864090639403E-2</v>
      </c>
      <c r="CA814" s="17">
        <v>3.7057738587748697E-2</v>
      </c>
    </row>
    <row r="815" spans="2:79" x14ac:dyDescent="0.3">
      <c r="B815" t="s">
        <v>412</v>
      </c>
      <c r="C815" s="17">
        <v>0.628234211608936</v>
      </c>
      <c r="D815" s="17">
        <v>0.60626282990032898</v>
      </c>
      <c r="E815" s="17">
        <v>0.64783431610496101</v>
      </c>
      <c r="F815" s="17"/>
      <c r="G815" s="17">
        <v>0.70453713223035697</v>
      </c>
      <c r="H815" s="17">
        <v>0.70967031839817996</v>
      </c>
      <c r="I815" s="17">
        <v>0.67104688986133898</v>
      </c>
      <c r="J815" s="17">
        <v>0.63004966865136702</v>
      </c>
      <c r="K815" s="17">
        <v>0.57637582600619697</v>
      </c>
      <c r="L815" s="17">
        <v>0.51016902601209702</v>
      </c>
      <c r="M815" s="17"/>
      <c r="N815" s="17">
        <v>0.664895431117703</v>
      </c>
      <c r="O815" s="17">
        <v>0.597759609281313</v>
      </c>
      <c r="P815" s="17">
        <v>0.63302105475554205</v>
      </c>
      <c r="Q815" s="17">
        <v>0.62161276450567504</v>
      </c>
      <c r="R815" s="17"/>
      <c r="S815" s="17">
        <v>0.65529489055519996</v>
      </c>
      <c r="T815" s="17">
        <v>0.59748586620098798</v>
      </c>
      <c r="U815" s="17">
        <v>0.59820661434959999</v>
      </c>
      <c r="V815" s="17">
        <v>0.61496280286183802</v>
      </c>
      <c r="W815" s="17">
        <v>0.59980851666094204</v>
      </c>
      <c r="X815" s="17">
        <v>0.65664045969996598</v>
      </c>
      <c r="Y815" s="17">
        <v>0.60187900255752202</v>
      </c>
      <c r="Z815" s="17">
        <v>0.66731845125876399</v>
      </c>
      <c r="AA815" s="17">
        <v>0.65176656711565595</v>
      </c>
      <c r="AB815" s="17">
        <v>0.58862647850664795</v>
      </c>
      <c r="AC815" s="17">
        <v>0.71271383823544698</v>
      </c>
      <c r="AD815" s="17">
        <v>0.64618345714992598</v>
      </c>
      <c r="AE815" s="17"/>
      <c r="AF815" s="17">
        <v>0.70419181842589995</v>
      </c>
      <c r="AG815" s="17">
        <v>0.58388639712194201</v>
      </c>
      <c r="AH815" s="17">
        <v>0.64716171444947501</v>
      </c>
      <c r="AI815" s="17">
        <v>0.61573902462144703</v>
      </c>
      <c r="AJ815" s="17">
        <v>0.57740582302364996</v>
      </c>
      <c r="AK815" s="17">
        <v>0.60213298523167502</v>
      </c>
      <c r="AL815" s="17"/>
      <c r="AM815" s="17">
        <v>0.57247481508722797</v>
      </c>
      <c r="AN815" s="17">
        <v>0.644044974909181</v>
      </c>
      <c r="AO815" s="17">
        <v>0.67535565815645804</v>
      </c>
      <c r="AP815" s="17">
        <v>0.69038667485883798</v>
      </c>
      <c r="AQ815" s="17">
        <v>0.83188736192592105</v>
      </c>
      <c r="AR815" s="17"/>
      <c r="AS815" s="17">
        <v>0.62341824737062101</v>
      </c>
      <c r="AT815" s="17">
        <v>0.70906691389355103</v>
      </c>
      <c r="AU815" s="17"/>
      <c r="AV815" s="17">
        <v>0.60693224953999902</v>
      </c>
      <c r="AW815" s="17">
        <v>0.67778056589980595</v>
      </c>
      <c r="AX815" s="17"/>
      <c r="AY815" s="17">
        <v>0.63568735284834199</v>
      </c>
      <c r="AZ815" s="17">
        <v>0.63441392780212802</v>
      </c>
      <c r="BA815" s="17">
        <v>0.56162061386925899</v>
      </c>
      <c r="BB815" s="17"/>
      <c r="BC815" s="17">
        <v>0.58580656132096998</v>
      </c>
      <c r="BD815" s="17">
        <v>0.63181442123998299</v>
      </c>
      <c r="BE815" s="17">
        <v>0.73486421019100201</v>
      </c>
      <c r="BF815" s="17"/>
      <c r="BG815" s="17">
        <v>0.68458890482358603</v>
      </c>
      <c r="BH815" s="17">
        <v>0.60838605569961202</v>
      </c>
      <c r="BI815" s="17"/>
      <c r="BJ815" s="17">
        <v>0.68400342417624804</v>
      </c>
      <c r="BK815" s="17">
        <v>0.61660411801255299</v>
      </c>
      <c r="BL815" s="17"/>
      <c r="BM815" s="17">
        <v>0.66457587016667297</v>
      </c>
      <c r="BN815" s="17">
        <v>0.63137295346014199</v>
      </c>
      <c r="BO815" s="17">
        <v>0.71895773853734002</v>
      </c>
      <c r="BP815" s="17">
        <v>0.64940757511339797</v>
      </c>
      <c r="BQ815" s="17">
        <v>0.66836428177207596</v>
      </c>
      <c r="BR815" s="17">
        <v>0.49163490436611501</v>
      </c>
      <c r="BS815" s="17">
        <v>0.70002126808327503</v>
      </c>
      <c r="BT815" s="17"/>
      <c r="BU815" s="17">
        <v>0.64651327579376605</v>
      </c>
      <c r="BV815" s="17">
        <v>0.70489720141284096</v>
      </c>
      <c r="BW815" s="17"/>
      <c r="BX815" s="17">
        <v>0.60078620290957696</v>
      </c>
      <c r="BY815" s="17">
        <v>0.59898557649602502</v>
      </c>
      <c r="BZ815" s="17">
        <v>0.75326823887624295</v>
      </c>
      <c r="CA815" s="17">
        <v>0.60791254106846704</v>
      </c>
    </row>
    <row r="816" spans="2:79" x14ac:dyDescent="0.3">
      <c r="B816" t="s">
        <v>413</v>
      </c>
      <c r="C816" s="17">
        <v>0.109632921882946</v>
      </c>
      <c r="D816" s="17">
        <v>0.119712134394748</v>
      </c>
      <c r="E816" s="17">
        <v>0.10034154883742499</v>
      </c>
      <c r="F816" s="17"/>
      <c r="G816" s="17">
        <v>5.3182515220154401E-2</v>
      </c>
      <c r="H816" s="17">
        <v>8.0689551054454703E-2</v>
      </c>
      <c r="I816" s="17">
        <v>9.1157017074683794E-2</v>
      </c>
      <c r="J816" s="17">
        <v>0.11069194128782001</v>
      </c>
      <c r="K816" s="17">
        <v>0.13445019278064099</v>
      </c>
      <c r="L816" s="17">
        <v>0.16804804348067401</v>
      </c>
      <c r="M816" s="17"/>
      <c r="N816" s="17">
        <v>0.109704895969338</v>
      </c>
      <c r="O816" s="17">
        <v>0.124654578771491</v>
      </c>
      <c r="P816" s="17">
        <v>9.7562980459046197E-2</v>
      </c>
      <c r="Q816" s="17">
        <v>9.8553274988055398E-2</v>
      </c>
      <c r="R816" s="17"/>
      <c r="S816" s="17">
        <v>9.8815606589853097E-2</v>
      </c>
      <c r="T816" s="17">
        <v>0.14496193252119299</v>
      </c>
      <c r="U816" s="17">
        <v>0.124428807974855</v>
      </c>
      <c r="V816" s="17">
        <v>0.14967739534301799</v>
      </c>
      <c r="W816" s="17">
        <v>0.10061505998070901</v>
      </c>
      <c r="X816" s="17">
        <v>8.5852695502717499E-2</v>
      </c>
      <c r="Y816" s="17">
        <v>9.5462582625677694E-2</v>
      </c>
      <c r="Z816" s="17">
        <v>0.107039188335586</v>
      </c>
      <c r="AA816" s="17">
        <v>9.7075935847773603E-2</v>
      </c>
      <c r="AB816" s="17">
        <v>0.101732782324737</v>
      </c>
      <c r="AC816" s="17">
        <v>5.2238949057547897E-2</v>
      </c>
      <c r="AD816" s="17">
        <v>0.14722581704408899</v>
      </c>
      <c r="AE816" s="17"/>
      <c r="AF816" s="17">
        <v>7.1756588189910195E-2</v>
      </c>
      <c r="AG816" s="17">
        <v>0.134033598844776</v>
      </c>
      <c r="AH816" s="17">
        <v>0.105829891116766</v>
      </c>
      <c r="AI816" s="17">
        <v>0.119852289374235</v>
      </c>
      <c r="AJ816" s="17">
        <v>0.12737263615826599</v>
      </c>
      <c r="AK816" s="17">
        <v>9.7527102289002507E-2</v>
      </c>
      <c r="AL816" s="17"/>
      <c r="AM816" s="17">
        <v>0.12943028550867</v>
      </c>
      <c r="AN816" s="17">
        <v>0.103988868441629</v>
      </c>
      <c r="AO816" s="17">
        <v>9.8240298477719007E-2</v>
      </c>
      <c r="AP816" s="17">
        <v>9.3690850220310595E-2</v>
      </c>
      <c r="AQ816" s="17">
        <v>4.0544123845323903E-2</v>
      </c>
      <c r="AR816" s="17"/>
      <c r="AS816" s="17">
        <v>0.124096724689031</v>
      </c>
      <c r="AT816" s="17">
        <v>8.51426822635062E-2</v>
      </c>
      <c r="AU816" s="17"/>
      <c r="AV816" s="17">
        <v>0.132148084843385</v>
      </c>
      <c r="AW816" s="17">
        <v>6.1993408731346102E-2</v>
      </c>
      <c r="AX816" s="17"/>
      <c r="AY816" s="17">
        <v>9.9298083533275197E-2</v>
      </c>
      <c r="AZ816" s="17">
        <v>0.103619659700684</v>
      </c>
      <c r="BA816" s="17">
        <v>0.183965818695008</v>
      </c>
      <c r="BB816" s="17"/>
      <c r="BC816" s="17">
        <v>0.12160109415251801</v>
      </c>
      <c r="BD816" s="17">
        <v>0.103323982041627</v>
      </c>
      <c r="BE816" s="17">
        <v>8.7704869052760204E-2</v>
      </c>
      <c r="BF816" s="17"/>
      <c r="BG816" s="17">
        <v>7.3254595527970895E-2</v>
      </c>
      <c r="BH816" s="17">
        <v>0.12682349574026799</v>
      </c>
      <c r="BI816" s="17"/>
      <c r="BJ816" s="17">
        <v>0.103369857768803</v>
      </c>
      <c r="BK816" s="17">
        <v>0.11401556523375</v>
      </c>
      <c r="BL816" s="17"/>
      <c r="BM816" s="17">
        <v>0.103010736080939</v>
      </c>
      <c r="BN816" s="17">
        <v>0.122153184457515</v>
      </c>
      <c r="BO816" s="17">
        <v>4.1744551910115398E-2</v>
      </c>
      <c r="BP816" s="17">
        <v>6.1177041792579198E-2</v>
      </c>
      <c r="BQ816" s="17">
        <v>6.3586725100266195E-2</v>
      </c>
      <c r="BR816" s="17">
        <v>0.16978437930409601</v>
      </c>
      <c r="BS816" s="17">
        <v>5.4691265748446002E-2</v>
      </c>
      <c r="BT816" s="17"/>
      <c r="BU816" s="17">
        <v>9.0398821289298506E-2</v>
      </c>
      <c r="BV816" s="17">
        <v>9.7307534463093398E-2</v>
      </c>
      <c r="BW816" s="17"/>
      <c r="BX816" s="17">
        <v>0.113029602178314</v>
      </c>
      <c r="BY816" s="17">
        <v>0.14624411073847701</v>
      </c>
      <c r="BZ816" s="17">
        <v>5.9314889260748301E-2</v>
      </c>
      <c r="CA816" s="17">
        <v>0.138884189754029</v>
      </c>
    </row>
    <row r="817" spans="2:79" hidden="1" x14ac:dyDescent="0.3">
      <c r="B817" t="s">
        <v>299</v>
      </c>
      <c r="C817" s="17">
        <v>0.51860128972598996</v>
      </c>
      <c r="D817" s="17">
        <v>0.486550695505581</v>
      </c>
      <c r="E817" s="17">
        <v>0.54749276726753604</v>
      </c>
      <c r="F817" s="17"/>
      <c r="G817" s="17">
        <v>0.65135461701020203</v>
      </c>
      <c r="H817" s="17">
        <v>0.62898076734372599</v>
      </c>
      <c r="I817" s="17">
        <v>0.57988987278665505</v>
      </c>
      <c r="J817" s="17">
        <v>0.51935772736354702</v>
      </c>
      <c r="K817" s="17">
        <v>0.441925633225556</v>
      </c>
      <c r="L817" s="17">
        <v>0.34212098253142398</v>
      </c>
      <c r="M817" s="17"/>
      <c r="N817" s="17">
        <v>0.55519053514836603</v>
      </c>
      <c r="O817" s="17">
        <v>0.473105030509822</v>
      </c>
      <c r="P817" s="17">
        <v>0.53545807429649594</v>
      </c>
      <c r="Q817" s="17">
        <v>0.52305948951762005</v>
      </c>
      <c r="R817" s="17"/>
      <c r="S817" s="17">
        <v>0.55647928396534696</v>
      </c>
      <c r="T817" s="17">
        <v>0.45252393367979499</v>
      </c>
      <c r="U817" s="17">
        <v>0.47377780637474598</v>
      </c>
      <c r="V817" s="17">
        <v>0.46528540751882003</v>
      </c>
      <c r="W817" s="17">
        <v>0.49919345668023302</v>
      </c>
      <c r="X817" s="17">
        <v>0.57078776419724897</v>
      </c>
      <c r="Y817" s="17">
        <v>0.50641641993184405</v>
      </c>
      <c r="Z817" s="17">
        <v>0.56027926292317798</v>
      </c>
      <c r="AA817" s="17">
        <v>0.55469063126788298</v>
      </c>
      <c r="AB817" s="17">
        <v>0.48689369618191097</v>
      </c>
      <c r="AC817" s="17">
        <v>0.66047488917789898</v>
      </c>
      <c r="AD817" s="17">
        <v>0.49895764010583599</v>
      </c>
      <c r="AE817" s="17"/>
      <c r="AF817" s="17">
        <v>0.63243523023599002</v>
      </c>
      <c r="AG817" s="17">
        <v>0.44985279827716701</v>
      </c>
      <c r="AH817" s="17">
        <v>0.54133182333271002</v>
      </c>
      <c r="AI817" s="17">
        <v>0.495886735247212</v>
      </c>
      <c r="AJ817" s="17">
        <v>0.45003318686538402</v>
      </c>
      <c r="AK817" s="17">
        <v>0.50460588294267295</v>
      </c>
      <c r="AL817" s="17"/>
      <c r="AM817" s="17">
        <v>0.443044529578558</v>
      </c>
      <c r="AN817" s="17">
        <v>0.54005610646755198</v>
      </c>
      <c r="AO817" s="17">
        <v>0.57711535967873895</v>
      </c>
      <c r="AP817" s="17">
        <v>0.59669582463852799</v>
      </c>
      <c r="AQ817" s="17">
        <v>0.79134323808059703</v>
      </c>
      <c r="AR817" s="17"/>
      <c r="AS817" s="17">
        <v>0.49932152268159002</v>
      </c>
      <c r="AT817" s="17">
        <v>0.62392423163004496</v>
      </c>
      <c r="AU817" s="17"/>
      <c r="AV817" s="17">
        <v>0.474784164696614</v>
      </c>
      <c r="AW817" s="17">
        <v>0.61578715716846</v>
      </c>
      <c r="AX817" s="17"/>
      <c r="AY817" s="17">
        <v>0.53638926931506703</v>
      </c>
      <c r="AZ817" s="17">
        <v>0.53079426810144403</v>
      </c>
      <c r="BA817" s="17">
        <v>0.37765479517425099</v>
      </c>
      <c r="BB817" s="17"/>
      <c r="BC817" s="17">
        <v>0.46420546716845201</v>
      </c>
      <c r="BD817" s="17">
        <v>0.52849043919835603</v>
      </c>
      <c r="BE817" s="17">
        <v>0.64715934113824103</v>
      </c>
      <c r="BF817" s="17"/>
      <c r="BG817" s="17">
        <v>0.61133430929561505</v>
      </c>
      <c r="BH817" s="17">
        <v>0.48156255995934399</v>
      </c>
      <c r="BI817" s="17"/>
      <c r="BJ817" s="17">
        <v>0.58063356640744501</v>
      </c>
      <c r="BK817" s="17">
        <v>0.50258855277880299</v>
      </c>
      <c r="BL817" s="17"/>
      <c r="BM817" s="17">
        <v>0.56156513408573405</v>
      </c>
      <c r="BN817" s="17">
        <v>0.509219769002627</v>
      </c>
      <c r="BO817" s="17">
        <v>0.67721318662722496</v>
      </c>
      <c r="BP817" s="17">
        <v>0.58823053332081798</v>
      </c>
      <c r="BQ817" s="17">
        <v>0.60477755667180999</v>
      </c>
      <c r="BR817" s="17">
        <v>0.321850525062019</v>
      </c>
      <c r="BS817" s="17">
        <v>0.64533000233482896</v>
      </c>
      <c r="BT817" s="17"/>
      <c r="BU817" s="17">
        <v>0.55611445450446795</v>
      </c>
      <c r="BV817" s="17">
        <v>0.60758966694974803</v>
      </c>
      <c r="BW817" s="17"/>
      <c r="BX817" s="17">
        <v>0.48775660073126198</v>
      </c>
      <c r="BY817" s="17">
        <v>0.45274146575754698</v>
      </c>
      <c r="BZ817" s="17">
        <v>0.69395334961549404</v>
      </c>
      <c r="CA817" s="17">
        <v>0.46902835131443799</v>
      </c>
    </row>
    <row r="818" spans="2:79" x14ac:dyDescent="0.3">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c r="BF818" s="17"/>
      <c r="BG818" s="17"/>
      <c r="BH818" s="17"/>
      <c r="BI818" s="17"/>
      <c r="BJ818" s="17"/>
      <c r="BK818" s="17"/>
      <c r="BL818" s="17"/>
      <c r="BM818" s="17"/>
      <c r="BN818" s="17"/>
      <c r="BO818" s="17"/>
      <c r="BP818" s="17"/>
      <c r="BQ818" s="17"/>
      <c r="BR818" s="17"/>
      <c r="BS818" s="17"/>
      <c r="BT818" s="17"/>
      <c r="BU818" s="17"/>
      <c r="BV818" s="17"/>
      <c r="BW818" s="17"/>
      <c r="BX818" s="17"/>
      <c r="BY818" s="17"/>
      <c r="BZ818" s="17"/>
      <c r="CA818" s="17"/>
    </row>
    <row r="819" spans="2:79" x14ac:dyDescent="0.3">
      <c r="B819" s="6" t="s">
        <v>417</v>
      </c>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c r="BH819" s="17"/>
      <c r="BI819" s="17"/>
      <c r="BJ819" s="17"/>
      <c r="BK819" s="17"/>
      <c r="BL819" s="17"/>
      <c r="BM819" s="17"/>
      <c r="BN819" s="17"/>
      <c r="BO819" s="17"/>
      <c r="BP819" s="17"/>
      <c r="BQ819" s="17"/>
      <c r="BR819" s="17"/>
      <c r="BS819" s="17"/>
      <c r="BT819" s="17"/>
      <c r="BU819" s="17"/>
      <c r="BV819" s="17"/>
      <c r="BW819" s="17"/>
      <c r="BX819" s="17"/>
      <c r="BY819" s="17"/>
      <c r="BZ819" s="17"/>
      <c r="CA819" s="17"/>
    </row>
    <row r="820" spans="2:79" x14ac:dyDescent="0.3">
      <c r="B820" s="24" t="s">
        <v>98</v>
      </c>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c r="BD820" s="17"/>
      <c r="BE820" s="17"/>
      <c r="BF820" s="17"/>
      <c r="BG820" s="17"/>
      <c r="BH820" s="17"/>
      <c r="BI820" s="17"/>
      <c r="BJ820" s="17"/>
      <c r="BK820" s="17"/>
      <c r="BL820" s="17"/>
      <c r="BM820" s="17"/>
      <c r="BN820" s="17"/>
      <c r="BO820" s="17"/>
      <c r="BP820" s="17"/>
      <c r="BQ820" s="17"/>
      <c r="BR820" s="17"/>
      <c r="BS820" s="17"/>
      <c r="BT820" s="17"/>
      <c r="BU820" s="17"/>
      <c r="BV820" s="17"/>
      <c r="BW820" s="17"/>
      <c r="BX820" s="17"/>
      <c r="BY820" s="17"/>
      <c r="BZ820" s="17"/>
      <c r="CA820" s="17"/>
    </row>
    <row r="821" spans="2:79" x14ac:dyDescent="0.3">
      <c r="B821" t="s">
        <v>407</v>
      </c>
      <c r="C821" s="17">
        <v>0.313941959008671</v>
      </c>
      <c r="D821" s="17">
        <v>0.27126771524964999</v>
      </c>
      <c r="E821" s="17">
        <v>0.354106983364399</v>
      </c>
      <c r="F821" s="17"/>
      <c r="G821" s="17">
        <v>0.32026455068475601</v>
      </c>
      <c r="H821" s="17">
        <v>0.43275081102479201</v>
      </c>
      <c r="I821" s="17">
        <v>0.38240933814266398</v>
      </c>
      <c r="J821" s="17">
        <v>0.32539601386563299</v>
      </c>
      <c r="K821" s="17">
        <v>0.27538880852203501</v>
      </c>
      <c r="L821" s="17">
        <v>0.17451126372825501</v>
      </c>
      <c r="M821" s="17"/>
      <c r="N821" s="17">
        <v>0.35082049400631798</v>
      </c>
      <c r="O821" s="17">
        <v>0.30369996091736201</v>
      </c>
      <c r="P821" s="17">
        <v>0.30158341668000199</v>
      </c>
      <c r="Q821" s="17">
        <v>0.29566807860199201</v>
      </c>
      <c r="R821" s="17"/>
      <c r="S821" s="17">
        <v>0.33983115243808698</v>
      </c>
      <c r="T821" s="17">
        <v>0.25016858588471103</v>
      </c>
      <c r="U821" s="17">
        <v>0.36616345239585801</v>
      </c>
      <c r="V821" s="17">
        <v>0.26428218468960402</v>
      </c>
      <c r="W821" s="17">
        <v>0.257608442681099</v>
      </c>
      <c r="X821" s="17">
        <v>0.33126262116445598</v>
      </c>
      <c r="Y821" s="17">
        <v>0.27819040591487698</v>
      </c>
      <c r="Z821" s="17">
        <v>0.33329711342047103</v>
      </c>
      <c r="AA821" s="17">
        <v>0.367528196971112</v>
      </c>
      <c r="AB821" s="17">
        <v>0.29326656380732502</v>
      </c>
      <c r="AC821" s="17">
        <v>0.31402428301556301</v>
      </c>
      <c r="AD821" s="17">
        <v>0.49489309602851</v>
      </c>
      <c r="AE821" s="17"/>
      <c r="AF821" s="17">
        <v>0.41671096046072797</v>
      </c>
      <c r="AG821" s="17">
        <v>0.28829146262709798</v>
      </c>
      <c r="AH821" s="17">
        <v>0.31113700887422002</v>
      </c>
      <c r="AI821" s="17">
        <v>0.242224155923736</v>
      </c>
      <c r="AJ821" s="17">
        <v>0.27118595167498699</v>
      </c>
      <c r="AK821" s="17">
        <v>0.30740534832226402</v>
      </c>
      <c r="AL821" s="17"/>
      <c r="AM821" s="17">
        <v>0.27557578487867601</v>
      </c>
      <c r="AN821" s="17">
        <v>0.28439611130782499</v>
      </c>
      <c r="AO821" s="17">
        <v>0.36466438120723699</v>
      </c>
      <c r="AP821" s="17">
        <v>0.36609111530072502</v>
      </c>
      <c r="AQ821" s="17">
        <v>0.48278274706805802</v>
      </c>
      <c r="AR821" s="17"/>
      <c r="AS821" s="17">
        <v>0.31481833455165298</v>
      </c>
      <c r="AT821" s="17">
        <v>0.36795749239759301</v>
      </c>
      <c r="AU821" s="17"/>
      <c r="AV821" s="17">
        <v>0.30730228444443503</v>
      </c>
      <c r="AW821" s="17">
        <v>0.34960822428201799</v>
      </c>
      <c r="AX821" s="17"/>
      <c r="AY821" s="17">
        <v>0.38152116150514898</v>
      </c>
      <c r="AZ821" s="17">
        <v>0.29261349358194499</v>
      </c>
      <c r="BA821" s="17">
        <v>0.26395056397170802</v>
      </c>
      <c r="BB821" s="17"/>
      <c r="BC821" s="17">
        <v>0.307428421975941</v>
      </c>
      <c r="BD821" s="17">
        <v>0.27343600390522399</v>
      </c>
      <c r="BE821" s="17">
        <v>0.37601273346701197</v>
      </c>
      <c r="BF821" s="17"/>
      <c r="BG821" s="17">
        <v>0.335171767248931</v>
      </c>
      <c r="BH821" s="17">
        <v>0.30957806447205699</v>
      </c>
      <c r="BI821" s="17"/>
      <c r="BJ821" s="17">
        <v>0.37379381289470598</v>
      </c>
      <c r="BK821" s="17">
        <v>0.29923994522040998</v>
      </c>
      <c r="BL821" s="17"/>
      <c r="BM821" s="17">
        <v>0.36208687048994798</v>
      </c>
      <c r="BN821" s="17">
        <v>0.33331649112860101</v>
      </c>
      <c r="BO821" s="17">
        <v>0.265176819643337</v>
      </c>
      <c r="BP821" s="17">
        <v>0.40740119627327498</v>
      </c>
      <c r="BQ821" s="17">
        <v>0.345869874833865</v>
      </c>
      <c r="BR821" s="17">
        <v>0.164900613219196</v>
      </c>
      <c r="BS821" s="17">
        <v>0.36550107041186702</v>
      </c>
      <c r="BT821" s="17"/>
      <c r="BU821" s="17">
        <v>0.33912656579660799</v>
      </c>
      <c r="BV821" s="17">
        <v>0.43446448526354797</v>
      </c>
      <c r="BW821" s="17"/>
      <c r="BX821" s="17">
        <v>0.378620256742974</v>
      </c>
      <c r="BY821" s="17">
        <v>0.30160702863784</v>
      </c>
      <c r="BZ821" s="17">
        <v>0.40198592432011898</v>
      </c>
      <c r="CA821" s="17">
        <v>0.27390790294641099</v>
      </c>
    </row>
    <row r="822" spans="2:79" x14ac:dyDescent="0.3">
      <c r="B822" t="s">
        <v>408</v>
      </c>
      <c r="C822" s="17">
        <v>0.37812253831478798</v>
      </c>
      <c r="D822" s="17">
        <v>0.38616298019440398</v>
      </c>
      <c r="E822" s="17">
        <v>0.37117393862037801</v>
      </c>
      <c r="F822" s="17"/>
      <c r="G822" s="17">
        <v>0.34907911990026602</v>
      </c>
      <c r="H822" s="17">
        <v>0.36003537465128399</v>
      </c>
      <c r="I822" s="17">
        <v>0.35107249545722402</v>
      </c>
      <c r="J822" s="17">
        <v>0.41197885598975498</v>
      </c>
      <c r="K822" s="17">
        <v>0.38247661342315198</v>
      </c>
      <c r="L822" s="17">
        <v>0.40371132618237499</v>
      </c>
      <c r="M822" s="17"/>
      <c r="N822" s="17">
        <v>0.38285254016741499</v>
      </c>
      <c r="O822" s="17">
        <v>0.38843118995245901</v>
      </c>
      <c r="P822" s="17">
        <v>0.37205553426639298</v>
      </c>
      <c r="Q822" s="17">
        <v>0.36956025008155802</v>
      </c>
      <c r="R822" s="17"/>
      <c r="S822" s="17">
        <v>0.36523608183926298</v>
      </c>
      <c r="T822" s="17">
        <v>0.40807113877521001</v>
      </c>
      <c r="U822" s="17">
        <v>0.28492052099541398</v>
      </c>
      <c r="V822" s="17">
        <v>0.37367584798203901</v>
      </c>
      <c r="W822" s="17">
        <v>0.43558091097214002</v>
      </c>
      <c r="X822" s="17">
        <v>0.38326198035186299</v>
      </c>
      <c r="Y822" s="17">
        <v>0.36925172188209399</v>
      </c>
      <c r="Z822" s="17">
        <v>0.33615820113143302</v>
      </c>
      <c r="AA822" s="17">
        <v>0.342161554349874</v>
      </c>
      <c r="AB822" s="17">
        <v>0.43263438542716798</v>
      </c>
      <c r="AC822" s="17">
        <v>0.44170266897731503</v>
      </c>
      <c r="AD822" s="17">
        <v>0.36191427601431603</v>
      </c>
      <c r="AE822" s="17"/>
      <c r="AF822" s="17">
        <v>0.34603308503504698</v>
      </c>
      <c r="AG822" s="17">
        <v>0.38107362818746698</v>
      </c>
      <c r="AH822" s="17">
        <v>0.414838213019667</v>
      </c>
      <c r="AI822" s="17">
        <v>0.42559436290728803</v>
      </c>
      <c r="AJ822" s="17">
        <v>0.32571309370610901</v>
      </c>
      <c r="AK822" s="17">
        <v>0.36298561882920199</v>
      </c>
      <c r="AL822" s="17"/>
      <c r="AM822" s="17">
        <v>0.36724861172420697</v>
      </c>
      <c r="AN822" s="17">
        <v>0.39428299420738899</v>
      </c>
      <c r="AO822" s="17">
        <v>0.364271301242722</v>
      </c>
      <c r="AP822" s="17">
        <v>0.40071940865349398</v>
      </c>
      <c r="AQ822" s="17">
        <v>0.32668416584600701</v>
      </c>
      <c r="AR822" s="17"/>
      <c r="AS822" s="17">
        <v>0.39992396027893501</v>
      </c>
      <c r="AT822" s="17">
        <v>0.33761354189055998</v>
      </c>
      <c r="AU822" s="17"/>
      <c r="AV822" s="17">
        <v>0.38149843552846602</v>
      </c>
      <c r="AW822" s="17">
        <v>0.38674076944403701</v>
      </c>
      <c r="AX822" s="17"/>
      <c r="AY822" s="17">
        <v>0.351560179543002</v>
      </c>
      <c r="AZ822" s="17">
        <v>0.39287816365267603</v>
      </c>
      <c r="BA822" s="17">
        <v>0.355344508954619</v>
      </c>
      <c r="BB822" s="17"/>
      <c r="BC822" s="17">
        <v>0.37393702602377399</v>
      </c>
      <c r="BD822" s="17">
        <v>0.39210634695441798</v>
      </c>
      <c r="BE822" s="17">
        <v>0.36875915865065001</v>
      </c>
      <c r="BF822" s="17"/>
      <c r="BG822" s="17">
        <v>0.357188705521084</v>
      </c>
      <c r="BH822" s="17">
        <v>0.39007556923403802</v>
      </c>
      <c r="BI822" s="17"/>
      <c r="BJ822" s="17">
        <v>0.38670657975165601</v>
      </c>
      <c r="BK822" s="17">
        <v>0.377253145792046</v>
      </c>
      <c r="BL822" s="17"/>
      <c r="BM822" s="17">
        <v>0.373237080700212</v>
      </c>
      <c r="BN822" s="17">
        <v>0.36557715731048201</v>
      </c>
      <c r="BO822" s="17">
        <v>0.46033581225839698</v>
      </c>
      <c r="BP822" s="17">
        <v>0.27670976330668601</v>
      </c>
      <c r="BQ822" s="17">
        <v>0.33556359281958698</v>
      </c>
      <c r="BR822" s="17">
        <v>0.399854438500235</v>
      </c>
      <c r="BS822" s="17">
        <v>0.40624016169228</v>
      </c>
      <c r="BT822" s="17"/>
      <c r="BU822" s="17">
        <v>0.53682385756954198</v>
      </c>
      <c r="BV822" s="17">
        <v>0.32804252803806999</v>
      </c>
      <c r="BW822" s="17"/>
      <c r="BX822" s="17">
        <v>0.39120161657057301</v>
      </c>
      <c r="BY822" s="17">
        <v>0.323239286307205</v>
      </c>
      <c r="BZ822" s="17">
        <v>0.412384936178401</v>
      </c>
      <c r="CA822" s="17">
        <v>0.361678575491854</v>
      </c>
    </row>
    <row r="823" spans="2:79" x14ac:dyDescent="0.3">
      <c r="B823" t="s">
        <v>409</v>
      </c>
      <c r="C823" s="17">
        <v>0.18856988630611099</v>
      </c>
      <c r="D823" s="17">
        <v>0.207107688088494</v>
      </c>
      <c r="E823" s="17">
        <v>0.170465683976637</v>
      </c>
      <c r="F823" s="17"/>
      <c r="G823" s="17">
        <v>0.221142724573374</v>
      </c>
      <c r="H823" s="17">
        <v>0.126106088270063</v>
      </c>
      <c r="I823" s="17">
        <v>0.16812690752113801</v>
      </c>
      <c r="J823" s="17">
        <v>0.16698642714880901</v>
      </c>
      <c r="K823" s="17">
        <v>0.19370126259914699</v>
      </c>
      <c r="L823" s="17">
        <v>0.24816742418580401</v>
      </c>
      <c r="M823" s="17"/>
      <c r="N823" s="17">
        <v>0.18757062665108701</v>
      </c>
      <c r="O823" s="17">
        <v>0.16889073304334401</v>
      </c>
      <c r="P823" s="17">
        <v>0.22764389616869099</v>
      </c>
      <c r="Q823" s="17">
        <v>0.17579194682065299</v>
      </c>
      <c r="R823" s="17"/>
      <c r="S823" s="17">
        <v>0.17839077192570399</v>
      </c>
      <c r="T823" s="17">
        <v>0.21705933280143999</v>
      </c>
      <c r="U823" s="17">
        <v>0.23110221872530601</v>
      </c>
      <c r="V823" s="17">
        <v>0.247889937737406</v>
      </c>
      <c r="W823" s="17">
        <v>0.20667502067384999</v>
      </c>
      <c r="X823" s="17">
        <v>0.162577258249271</v>
      </c>
      <c r="Y823" s="17">
        <v>0.20709543556000401</v>
      </c>
      <c r="Z823" s="17">
        <v>0.173335302337537</v>
      </c>
      <c r="AA823" s="17">
        <v>0.179850022021767</v>
      </c>
      <c r="AB823" s="17">
        <v>0.148098117535023</v>
      </c>
      <c r="AC823" s="17">
        <v>0.12713596361292401</v>
      </c>
      <c r="AD823" s="17">
        <v>8.3335887418924504E-2</v>
      </c>
      <c r="AE823" s="17"/>
      <c r="AF823" s="17">
        <v>0.16049532738955999</v>
      </c>
      <c r="AG823" s="17">
        <v>0.22103631691967399</v>
      </c>
      <c r="AH823" s="17">
        <v>0.16216201260411001</v>
      </c>
      <c r="AI823" s="17">
        <v>0.18145328512275899</v>
      </c>
      <c r="AJ823" s="17">
        <v>0.22130555049297401</v>
      </c>
      <c r="AK823" s="17">
        <v>0.17763431751040801</v>
      </c>
      <c r="AL823" s="17"/>
      <c r="AM823" s="17">
        <v>0.208422943344693</v>
      </c>
      <c r="AN823" s="17">
        <v>0.186881966680432</v>
      </c>
      <c r="AO823" s="17">
        <v>0.17780114899327401</v>
      </c>
      <c r="AP823" s="17">
        <v>0.17900081565478901</v>
      </c>
      <c r="AQ823" s="17">
        <v>9.2882166129115207E-2</v>
      </c>
      <c r="AR823" s="17"/>
      <c r="AS823" s="17">
        <v>0.184831470026983</v>
      </c>
      <c r="AT823" s="17">
        <v>0.14288840849500101</v>
      </c>
      <c r="AU823" s="17"/>
      <c r="AV823" s="17">
        <v>0.18730647960270799</v>
      </c>
      <c r="AW823" s="17">
        <v>0.167220926113197</v>
      </c>
      <c r="AX823" s="17"/>
      <c r="AY823" s="17">
        <v>0.162776797172551</v>
      </c>
      <c r="AZ823" s="17">
        <v>0.19401990521484899</v>
      </c>
      <c r="BA823" s="17">
        <v>0.228726500530581</v>
      </c>
      <c r="BB823" s="17"/>
      <c r="BC823" s="17">
        <v>0.19640816021856899</v>
      </c>
      <c r="BD823" s="17">
        <v>0.19052759823580101</v>
      </c>
      <c r="BE823" s="17">
        <v>0.16727994925136599</v>
      </c>
      <c r="BF823" s="17"/>
      <c r="BG823" s="17">
        <v>0.17940481023169</v>
      </c>
      <c r="BH823" s="17">
        <v>0.188752986561081</v>
      </c>
      <c r="BI823" s="17"/>
      <c r="BJ823" s="17">
        <v>0.146919710184168</v>
      </c>
      <c r="BK823" s="17">
        <v>0.19946189042748799</v>
      </c>
      <c r="BL823" s="17"/>
      <c r="BM823" s="17">
        <v>0.17100271745394599</v>
      </c>
      <c r="BN823" s="17">
        <v>0.19096657281847301</v>
      </c>
      <c r="BO823" s="17">
        <v>0.14365295924331001</v>
      </c>
      <c r="BP823" s="17">
        <v>0.186472613343099</v>
      </c>
      <c r="BQ823" s="17">
        <v>0.23434874538012501</v>
      </c>
      <c r="BR823" s="17">
        <v>0.245005348398254</v>
      </c>
      <c r="BS823" s="17">
        <v>0.128795853843966</v>
      </c>
      <c r="BT823" s="17"/>
      <c r="BU823" s="17">
        <v>6.3838828915240495E-2</v>
      </c>
      <c r="BV823" s="17">
        <v>0.15789484493120901</v>
      </c>
      <c r="BW823" s="17"/>
      <c r="BX823" s="17">
        <v>0.124751142174758</v>
      </c>
      <c r="BY823" s="17">
        <v>0.22286364764563499</v>
      </c>
      <c r="BZ823" s="17">
        <v>0.126831860134972</v>
      </c>
      <c r="CA823" s="17">
        <v>0.22587177938622</v>
      </c>
    </row>
    <row r="824" spans="2:79" x14ac:dyDescent="0.3">
      <c r="B824" t="s">
        <v>410</v>
      </c>
      <c r="C824" s="17">
        <v>6.05069910058064E-2</v>
      </c>
      <c r="D824" s="17">
        <v>7.00499285025456E-2</v>
      </c>
      <c r="E824" s="17">
        <v>5.1496775558583001E-2</v>
      </c>
      <c r="F824" s="17"/>
      <c r="G824" s="17">
        <v>4.4284166793043998E-2</v>
      </c>
      <c r="H824" s="17">
        <v>3.1417190560124097E-2</v>
      </c>
      <c r="I824" s="17">
        <v>5.45002112103855E-2</v>
      </c>
      <c r="J824" s="17">
        <v>4.5648142851345601E-2</v>
      </c>
      <c r="K824" s="17">
        <v>7.9530709864246193E-2</v>
      </c>
      <c r="L824" s="17">
        <v>9.8978097106940194E-2</v>
      </c>
      <c r="M824" s="17"/>
      <c r="N824" s="17">
        <v>4.7069148831593501E-2</v>
      </c>
      <c r="O824" s="17">
        <v>7.2795592533627801E-2</v>
      </c>
      <c r="P824" s="17">
        <v>5.2822442098024301E-2</v>
      </c>
      <c r="Q824" s="17">
        <v>6.7024219959451098E-2</v>
      </c>
      <c r="R824" s="17"/>
      <c r="S824" s="17">
        <v>7.3554702883195794E-2</v>
      </c>
      <c r="T824" s="17">
        <v>7.6965130954446598E-2</v>
      </c>
      <c r="U824" s="17">
        <v>5.9382081297961901E-2</v>
      </c>
      <c r="V824" s="17">
        <v>5.64911088369165E-2</v>
      </c>
      <c r="W824" s="17">
        <v>2.6280440047636199E-2</v>
      </c>
      <c r="X824" s="17">
        <v>3.9719926826335399E-2</v>
      </c>
      <c r="Y824" s="17">
        <v>5.0659879590108599E-2</v>
      </c>
      <c r="Z824" s="17">
        <v>0.13482791972375699</v>
      </c>
      <c r="AA824" s="17">
        <v>5.2744506938071298E-2</v>
      </c>
      <c r="AB824" s="17">
        <v>7.23875339638127E-2</v>
      </c>
      <c r="AC824" s="17">
        <v>5.2505227071411899E-2</v>
      </c>
      <c r="AD824" s="17">
        <v>1.96372341248582E-2</v>
      </c>
      <c r="AE824" s="17"/>
      <c r="AF824" s="17">
        <v>4.5153943782007697E-2</v>
      </c>
      <c r="AG824" s="17">
        <v>6.1102217541361498E-2</v>
      </c>
      <c r="AH824" s="17">
        <v>5.4059873919123098E-2</v>
      </c>
      <c r="AI824" s="17">
        <v>7.5588921785720603E-2</v>
      </c>
      <c r="AJ824" s="17">
        <v>8.0575613401732499E-2</v>
      </c>
      <c r="AK824" s="17">
        <v>5.2870652495097099E-2</v>
      </c>
      <c r="AL824" s="17"/>
      <c r="AM824" s="17">
        <v>7.4465359800679198E-2</v>
      </c>
      <c r="AN824" s="17">
        <v>6.57376457445559E-2</v>
      </c>
      <c r="AO824" s="17">
        <v>5.68873231589761E-2</v>
      </c>
      <c r="AP824" s="17">
        <v>2.5479379249526798E-2</v>
      </c>
      <c r="AQ824" s="17">
        <v>5.6638520857775203E-2</v>
      </c>
      <c r="AR824" s="17"/>
      <c r="AS824" s="17">
        <v>5.4016281858898403E-2</v>
      </c>
      <c r="AT824" s="17">
        <v>8.3799231044900696E-2</v>
      </c>
      <c r="AU824" s="17"/>
      <c r="AV824" s="17">
        <v>6.7820563505478298E-2</v>
      </c>
      <c r="AW824" s="17">
        <v>3.0799085434575098E-2</v>
      </c>
      <c r="AX824" s="17"/>
      <c r="AY824" s="17">
        <v>4.04637505002403E-2</v>
      </c>
      <c r="AZ824" s="17">
        <v>6.4452514155106402E-2</v>
      </c>
      <c r="BA824" s="17">
        <v>9.3381666254338094E-2</v>
      </c>
      <c r="BB824" s="17"/>
      <c r="BC824" s="17">
        <v>5.5130216501710599E-2</v>
      </c>
      <c r="BD824" s="17">
        <v>8.2487793841116902E-2</v>
      </c>
      <c r="BE824" s="17">
        <v>5.1822574940238002E-2</v>
      </c>
      <c r="BF824" s="17"/>
      <c r="BG824" s="17">
        <v>6.4468725366765303E-2</v>
      </c>
      <c r="BH824" s="17">
        <v>6.0031561184200298E-2</v>
      </c>
      <c r="BI824" s="17"/>
      <c r="BJ824" s="17">
        <v>4.4733417637534897E-2</v>
      </c>
      <c r="BK824" s="17">
        <v>6.4142231993238694E-2</v>
      </c>
      <c r="BL824" s="17"/>
      <c r="BM824" s="17">
        <v>5.4367689896161898E-2</v>
      </c>
      <c r="BN824" s="17">
        <v>4.2707269518859801E-2</v>
      </c>
      <c r="BO824" s="17">
        <v>3.9809200545373999E-2</v>
      </c>
      <c r="BP824" s="17">
        <v>2.8700829741633599E-2</v>
      </c>
      <c r="BQ824" s="17">
        <v>1.9030142691061201E-2</v>
      </c>
      <c r="BR824" s="17">
        <v>0.111949507240584</v>
      </c>
      <c r="BS824" s="17">
        <v>4.7940456081392899E-2</v>
      </c>
      <c r="BT824" s="17"/>
      <c r="BU824" s="17">
        <v>2.1606054923005099E-2</v>
      </c>
      <c r="BV824" s="17">
        <v>3.0300531908959101E-2</v>
      </c>
      <c r="BW824" s="17"/>
      <c r="BX824" s="17">
        <v>3.60712191637678E-2</v>
      </c>
      <c r="BY824" s="17">
        <v>8.1095504490161799E-2</v>
      </c>
      <c r="BZ824" s="17">
        <v>3.8178420111666798E-2</v>
      </c>
      <c r="CA824" s="17">
        <v>9.6076647984593699E-2</v>
      </c>
    </row>
    <row r="825" spans="2:79" x14ac:dyDescent="0.3">
      <c r="B825" t="s">
        <v>411</v>
      </c>
      <c r="C825" s="17">
        <v>2.4791621678867701E-2</v>
      </c>
      <c r="D825" s="17">
        <v>3.7139132509736598E-2</v>
      </c>
      <c r="E825" s="17">
        <v>1.2869939591683499E-2</v>
      </c>
      <c r="F825" s="17"/>
      <c r="G825" s="17">
        <v>2.5872156388117899E-2</v>
      </c>
      <c r="H825" s="17">
        <v>1.71521644992895E-2</v>
      </c>
      <c r="I825" s="17">
        <v>1.4595244871472301E-2</v>
      </c>
      <c r="J825" s="17">
        <v>1.8758778803348902E-2</v>
      </c>
      <c r="K825" s="17">
        <v>3.1665511809030003E-2</v>
      </c>
      <c r="L825" s="17">
        <v>3.8802581552672501E-2</v>
      </c>
      <c r="M825" s="17"/>
      <c r="N825" s="17">
        <v>2.2186200347999101E-2</v>
      </c>
      <c r="O825" s="17">
        <v>2.7222407611296798E-2</v>
      </c>
      <c r="P825" s="17">
        <v>2.0215068526045099E-2</v>
      </c>
      <c r="Q825" s="17">
        <v>2.81078478742476E-2</v>
      </c>
      <c r="R825" s="17"/>
      <c r="S825" s="17">
        <v>1.6377640410209199E-2</v>
      </c>
      <c r="T825" s="17">
        <v>2.0249853312897002E-2</v>
      </c>
      <c r="U825" s="17">
        <v>3.4332506887338701E-2</v>
      </c>
      <c r="V825" s="17">
        <v>3.06689620629076E-2</v>
      </c>
      <c r="W825" s="17">
        <v>3.3125958545065302E-2</v>
      </c>
      <c r="X825" s="17">
        <v>3.4329004723461502E-2</v>
      </c>
      <c r="Y825" s="17">
        <v>6.0692413245803802E-2</v>
      </c>
      <c r="Z825" s="17">
        <v>1.0132004067488799E-2</v>
      </c>
      <c r="AA825" s="17">
        <v>2.3973617251427101E-2</v>
      </c>
      <c r="AB825" s="17">
        <v>1.1605004666887599E-2</v>
      </c>
      <c r="AC825" s="17">
        <v>0</v>
      </c>
      <c r="AD825" s="17">
        <v>0</v>
      </c>
      <c r="AE825" s="17"/>
      <c r="AF825" s="17">
        <v>3.6882428372706898E-3</v>
      </c>
      <c r="AG825" s="17">
        <v>1.7534113376569901E-2</v>
      </c>
      <c r="AH825" s="17">
        <v>3.05882615258786E-2</v>
      </c>
      <c r="AI825" s="17">
        <v>3.7495162286947797E-2</v>
      </c>
      <c r="AJ825" s="17">
        <v>5.4843149435706097E-2</v>
      </c>
      <c r="AK825" s="17">
        <v>4.0135238776879502E-2</v>
      </c>
      <c r="AL825" s="17"/>
      <c r="AM825" s="17">
        <v>3.2839562138598698E-2</v>
      </c>
      <c r="AN825" s="17">
        <v>2.4456704852421199E-2</v>
      </c>
      <c r="AO825" s="17">
        <v>1.31744653043853E-2</v>
      </c>
      <c r="AP825" s="17">
        <v>1.6284717098557E-2</v>
      </c>
      <c r="AQ825" s="17">
        <v>2.1500122264362001E-2</v>
      </c>
      <c r="AR825" s="17"/>
      <c r="AS825" s="17">
        <v>2.1293578687733201E-2</v>
      </c>
      <c r="AT825" s="17">
        <v>3.0801758306837599E-2</v>
      </c>
      <c r="AU825" s="17"/>
      <c r="AV825" s="17">
        <v>2.7155660364832902E-2</v>
      </c>
      <c r="AW825" s="17">
        <v>1.5981863262579801E-2</v>
      </c>
      <c r="AX825" s="17"/>
      <c r="AY825" s="17">
        <v>1.9937214301572401E-2</v>
      </c>
      <c r="AZ825" s="17">
        <v>2.50946759120554E-2</v>
      </c>
      <c r="BA825" s="17">
        <v>3.8863795239625E-2</v>
      </c>
      <c r="BB825" s="17"/>
      <c r="BC825" s="17">
        <v>2.4910418576012901E-2</v>
      </c>
      <c r="BD825" s="17">
        <v>3.6460944841011901E-2</v>
      </c>
      <c r="BE825" s="17">
        <v>1.32849622676013E-2</v>
      </c>
      <c r="BF825" s="17"/>
      <c r="BG825" s="17">
        <v>1.8895446070333499E-2</v>
      </c>
      <c r="BH825" s="17">
        <v>2.6018120619164802E-2</v>
      </c>
      <c r="BI825" s="17"/>
      <c r="BJ825" s="17">
        <v>1.7025867163676701E-2</v>
      </c>
      <c r="BK825" s="17">
        <v>2.7305643076680999E-2</v>
      </c>
      <c r="BL825" s="17"/>
      <c r="BM825" s="17">
        <v>1.90881573835733E-2</v>
      </c>
      <c r="BN825" s="17">
        <v>2.8425563729417801E-2</v>
      </c>
      <c r="BO825" s="17">
        <v>3.9236148028363602E-2</v>
      </c>
      <c r="BP825" s="17">
        <v>1.9723572756239101E-2</v>
      </c>
      <c r="BQ825" s="17">
        <v>9.87445343350234E-3</v>
      </c>
      <c r="BR825" s="17">
        <v>4.3428845576335702E-2</v>
      </c>
      <c r="BS825" s="17">
        <v>0</v>
      </c>
      <c r="BT825" s="17"/>
      <c r="BU825" s="17">
        <v>2.7536789786096399E-2</v>
      </c>
      <c r="BV825" s="17">
        <v>9.6933590330415108E-3</v>
      </c>
      <c r="BW825" s="17"/>
      <c r="BX825" s="17">
        <v>1.4749547148164399E-2</v>
      </c>
      <c r="BY825" s="17">
        <v>4.4870897174857503E-2</v>
      </c>
      <c r="BZ825" s="17">
        <v>7.9042927327594107E-3</v>
      </c>
      <c r="CA825" s="17">
        <v>3.1391873814324303E-2</v>
      </c>
    </row>
    <row r="826" spans="2:79" x14ac:dyDescent="0.3">
      <c r="B826" t="s">
        <v>101</v>
      </c>
      <c r="C826" s="17">
        <v>3.4067003685756901E-2</v>
      </c>
      <c r="D826" s="17">
        <v>2.8272555455169698E-2</v>
      </c>
      <c r="E826" s="17">
        <v>3.9886678888319399E-2</v>
      </c>
      <c r="F826" s="17"/>
      <c r="G826" s="17">
        <v>3.9357281660441099E-2</v>
      </c>
      <c r="H826" s="17">
        <v>3.2538370994446397E-2</v>
      </c>
      <c r="I826" s="17">
        <v>2.9295802797115699E-2</v>
      </c>
      <c r="J826" s="17">
        <v>3.1231781341109099E-2</v>
      </c>
      <c r="K826" s="17">
        <v>3.7237093782390603E-2</v>
      </c>
      <c r="L826" s="17">
        <v>3.58293072439533E-2</v>
      </c>
      <c r="M826" s="17"/>
      <c r="N826" s="17">
        <v>9.5009899955875703E-3</v>
      </c>
      <c r="O826" s="17">
        <v>3.89601159419109E-2</v>
      </c>
      <c r="P826" s="17">
        <v>2.5679642260844199E-2</v>
      </c>
      <c r="Q826" s="17">
        <v>6.3847656662098795E-2</v>
      </c>
      <c r="R826" s="17"/>
      <c r="S826" s="17">
        <v>2.66096505035405E-2</v>
      </c>
      <c r="T826" s="17">
        <v>2.7485958271295199E-2</v>
      </c>
      <c r="U826" s="17">
        <v>2.4099219698121298E-2</v>
      </c>
      <c r="V826" s="17">
        <v>2.69919586911265E-2</v>
      </c>
      <c r="W826" s="17">
        <v>4.0729227080208902E-2</v>
      </c>
      <c r="X826" s="17">
        <v>4.88492086846131E-2</v>
      </c>
      <c r="Y826" s="17">
        <v>3.4110143807112497E-2</v>
      </c>
      <c r="Z826" s="17">
        <v>1.2249459319312799E-2</v>
      </c>
      <c r="AA826" s="17">
        <v>3.3742102467748801E-2</v>
      </c>
      <c r="AB826" s="17">
        <v>4.2008394599783602E-2</v>
      </c>
      <c r="AC826" s="17">
        <v>6.4631857322785993E-2</v>
      </c>
      <c r="AD826" s="17">
        <v>4.0219506413391601E-2</v>
      </c>
      <c r="AE826" s="17"/>
      <c r="AF826" s="17">
        <v>2.79184404953868E-2</v>
      </c>
      <c r="AG826" s="17">
        <v>3.09622613478307E-2</v>
      </c>
      <c r="AH826" s="17">
        <v>2.72146300570014E-2</v>
      </c>
      <c r="AI826" s="17">
        <v>3.7644111973548097E-2</v>
      </c>
      <c r="AJ826" s="17">
        <v>4.6376641288491303E-2</v>
      </c>
      <c r="AK826" s="17">
        <v>5.8968824066149603E-2</v>
      </c>
      <c r="AL826" s="17"/>
      <c r="AM826" s="17">
        <v>4.1447738113145803E-2</v>
      </c>
      <c r="AN826" s="17">
        <v>4.4244577207376103E-2</v>
      </c>
      <c r="AO826" s="17">
        <v>2.3201380093405902E-2</v>
      </c>
      <c r="AP826" s="17">
        <v>1.2424564042908599E-2</v>
      </c>
      <c r="AQ826" s="17">
        <v>1.9512277834682699E-2</v>
      </c>
      <c r="AR826" s="17"/>
      <c r="AS826" s="17">
        <v>2.5116374595796201E-2</v>
      </c>
      <c r="AT826" s="17">
        <v>3.6939567865108103E-2</v>
      </c>
      <c r="AU826" s="17"/>
      <c r="AV826" s="17">
        <v>2.8916576554080201E-2</v>
      </c>
      <c r="AW826" s="17">
        <v>4.96491314635924E-2</v>
      </c>
      <c r="AX826" s="17"/>
      <c r="AY826" s="17">
        <v>4.3740896977485899E-2</v>
      </c>
      <c r="AZ826" s="17">
        <v>3.0941247483368E-2</v>
      </c>
      <c r="BA826" s="17">
        <v>1.97329650491288E-2</v>
      </c>
      <c r="BB826" s="17"/>
      <c r="BC826" s="17">
        <v>4.2185756703993098E-2</v>
      </c>
      <c r="BD826" s="17">
        <v>2.49813122224278E-2</v>
      </c>
      <c r="BE826" s="17">
        <v>2.28406214231326E-2</v>
      </c>
      <c r="BF826" s="17"/>
      <c r="BG826" s="17">
        <v>4.48705455611964E-2</v>
      </c>
      <c r="BH826" s="17">
        <v>2.5543697929458101E-2</v>
      </c>
      <c r="BI826" s="17"/>
      <c r="BJ826" s="17">
        <v>3.0820612368257699E-2</v>
      </c>
      <c r="BK826" s="17">
        <v>3.2597143490136399E-2</v>
      </c>
      <c r="BL826" s="17"/>
      <c r="BM826" s="17">
        <v>2.0217484076159101E-2</v>
      </c>
      <c r="BN826" s="17">
        <v>3.9006945494166903E-2</v>
      </c>
      <c r="BO826" s="17">
        <v>5.1789060281218199E-2</v>
      </c>
      <c r="BP826" s="17">
        <v>8.0992024579066693E-2</v>
      </c>
      <c r="BQ826" s="17">
        <v>5.5313190841859802E-2</v>
      </c>
      <c r="BR826" s="17">
        <v>3.4861247065395097E-2</v>
      </c>
      <c r="BS826" s="17">
        <v>5.1522457970494498E-2</v>
      </c>
      <c r="BT826" s="17"/>
      <c r="BU826" s="17">
        <v>1.1067903009508001E-2</v>
      </c>
      <c r="BV826" s="17">
        <v>3.9604250825173701E-2</v>
      </c>
      <c r="BW826" s="17"/>
      <c r="BX826" s="17">
        <v>5.4606218199763301E-2</v>
      </c>
      <c r="BY826" s="17">
        <v>2.6323635744301101E-2</v>
      </c>
      <c r="BZ826" s="17">
        <v>1.2714566522082299E-2</v>
      </c>
      <c r="CA826" s="17">
        <v>1.10732203765967E-2</v>
      </c>
    </row>
    <row r="827" spans="2:79" x14ac:dyDescent="0.3">
      <c r="B827" t="s">
        <v>412</v>
      </c>
      <c r="C827" s="17">
        <v>0.69206449732345798</v>
      </c>
      <c r="D827" s="17">
        <v>0.65743069544405397</v>
      </c>
      <c r="E827" s="17">
        <v>0.72528092198477701</v>
      </c>
      <c r="F827" s="17"/>
      <c r="G827" s="17">
        <v>0.66934367058502298</v>
      </c>
      <c r="H827" s="17">
        <v>0.79278618567607695</v>
      </c>
      <c r="I827" s="17">
        <v>0.73348183359988794</v>
      </c>
      <c r="J827" s="17">
        <v>0.73737486985538803</v>
      </c>
      <c r="K827" s="17">
        <v>0.65786542194518605</v>
      </c>
      <c r="L827" s="17">
        <v>0.57822258991063002</v>
      </c>
      <c r="M827" s="17"/>
      <c r="N827" s="17">
        <v>0.73367303417373297</v>
      </c>
      <c r="O827" s="17">
        <v>0.69213115086982002</v>
      </c>
      <c r="P827" s="17">
        <v>0.67363895094639603</v>
      </c>
      <c r="Q827" s="17">
        <v>0.66522832868354997</v>
      </c>
      <c r="R827" s="17"/>
      <c r="S827" s="17">
        <v>0.70506723427734996</v>
      </c>
      <c r="T827" s="17">
        <v>0.65823972465992098</v>
      </c>
      <c r="U827" s="17">
        <v>0.651083973391272</v>
      </c>
      <c r="V827" s="17">
        <v>0.63795803267164297</v>
      </c>
      <c r="W827" s="17">
        <v>0.69318935365323897</v>
      </c>
      <c r="X827" s="17">
        <v>0.71452460151631902</v>
      </c>
      <c r="Y827" s="17">
        <v>0.64744212779697097</v>
      </c>
      <c r="Z827" s="17">
        <v>0.66945531455190399</v>
      </c>
      <c r="AA827" s="17">
        <v>0.709689751320986</v>
      </c>
      <c r="AB827" s="17">
        <v>0.725900949234493</v>
      </c>
      <c r="AC827" s="17">
        <v>0.75572695199287798</v>
      </c>
      <c r="AD827" s="17">
        <v>0.85680737204282598</v>
      </c>
      <c r="AE827" s="17"/>
      <c r="AF827" s="17">
        <v>0.76274404549577501</v>
      </c>
      <c r="AG827" s="17">
        <v>0.66936509081456397</v>
      </c>
      <c r="AH827" s="17">
        <v>0.72597522189388597</v>
      </c>
      <c r="AI827" s="17">
        <v>0.66781851883102505</v>
      </c>
      <c r="AJ827" s="17">
        <v>0.59689904538109595</v>
      </c>
      <c r="AK827" s="17">
        <v>0.67039096715146596</v>
      </c>
      <c r="AL827" s="17"/>
      <c r="AM827" s="17">
        <v>0.64282439660288304</v>
      </c>
      <c r="AN827" s="17">
        <v>0.67867910551521404</v>
      </c>
      <c r="AO827" s="17">
        <v>0.72893568244995899</v>
      </c>
      <c r="AP827" s="17">
        <v>0.766810523954219</v>
      </c>
      <c r="AQ827" s="17">
        <v>0.80946691291406503</v>
      </c>
      <c r="AR827" s="17"/>
      <c r="AS827" s="17">
        <v>0.71474229483058904</v>
      </c>
      <c r="AT827" s="17">
        <v>0.70557103428815204</v>
      </c>
      <c r="AU827" s="17"/>
      <c r="AV827" s="17">
        <v>0.68880071997290104</v>
      </c>
      <c r="AW827" s="17">
        <v>0.736348993726056</v>
      </c>
      <c r="AX827" s="17"/>
      <c r="AY827" s="17">
        <v>0.73308134104815104</v>
      </c>
      <c r="AZ827" s="17">
        <v>0.68549165723462102</v>
      </c>
      <c r="BA827" s="17">
        <v>0.61929507292632702</v>
      </c>
      <c r="BB827" s="17"/>
      <c r="BC827" s="17">
        <v>0.68136544799971399</v>
      </c>
      <c r="BD827" s="17">
        <v>0.66554235085964197</v>
      </c>
      <c r="BE827" s="17">
        <v>0.74477189211766204</v>
      </c>
      <c r="BF827" s="17"/>
      <c r="BG827" s="17">
        <v>0.692360472770015</v>
      </c>
      <c r="BH827" s="17">
        <v>0.69965363370609601</v>
      </c>
      <c r="BI827" s="17"/>
      <c r="BJ827" s="17">
        <v>0.76050039264636204</v>
      </c>
      <c r="BK827" s="17">
        <v>0.67649309101245603</v>
      </c>
      <c r="BL827" s="17"/>
      <c r="BM827" s="17">
        <v>0.73532395119016003</v>
      </c>
      <c r="BN827" s="17">
        <v>0.69889364843908297</v>
      </c>
      <c r="BO827" s="17">
        <v>0.72551263190173398</v>
      </c>
      <c r="BP827" s="17">
        <v>0.68411095957996104</v>
      </c>
      <c r="BQ827" s="17">
        <v>0.68143346765345203</v>
      </c>
      <c r="BR827" s="17">
        <v>0.56475505171943097</v>
      </c>
      <c r="BS827" s="17">
        <v>0.77174123210414702</v>
      </c>
      <c r="BT827" s="17"/>
      <c r="BU827" s="17">
        <v>0.87595042336615003</v>
      </c>
      <c r="BV827" s="17">
        <v>0.76250701330161696</v>
      </c>
      <c r="BW827" s="17"/>
      <c r="BX827" s="17">
        <v>0.76982187331354601</v>
      </c>
      <c r="BY827" s="17">
        <v>0.62484631494504395</v>
      </c>
      <c r="BZ827" s="17">
        <v>0.81437086049852003</v>
      </c>
      <c r="CA827" s="17">
        <v>0.63558647843826499</v>
      </c>
    </row>
    <row r="828" spans="2:79" x14ac:dyDescent="0.3">
      <c r="B828" t="s">
        <v>413</v>
      </c>
      <c r="C828" s="17">
        <v>8.5298612684674105E-2</v>
      </c>
      <c r="D828" s="17">
        <v>0.107189061012282</v>
      </c>
      <c r="E828" s="17">
        <v>6.4366715150266499E-2</v>
      </c>
      <c r="F828" s="17"/>
      <c r="G828" s="17">
        <v>7.0156323181161898E-2</v>
      </c>
      <c r="H828" s="17">
        <v>4.8569355059413601E-2</v>
      </c>
      <c r="I828" s="17">
        <v>6.9095456081857895E-2</v>
      </c>
      <c r="J828" s="17">
        <v>6.4406921654694402E-2</v>
      </c>
      <c r="K828" s="17">
        <v>0.111196221673276</v>
      </c>
      <c r="L828" s="17">
        <v>0.13778067865961299</v>
      </c>
      <c r="M828" s="17"/>
      <c r="N828" s="17">
        <v>6.9255349179592599E-2</v>
      </c>
      <c r="O828" s="17">
        <v>0.100018000144925</v>
      </c>
      <c r="P828" s="17">
        <v>7.3037510624069393E-2</v>
      </c>
      <c r="Q828" s="17">
        <v>9.5132067833698694E-2</v>
      </c>
      <c r="R828" s="17"/>
      <c r="S828" s="17">
        <v>8.9932343293405007E-2</v>
      </c>
      <c r="T828" s="17">
        <v>9.7214984267343596E-2</v>
      </c>
      <c r="U828" s="17">
        <v>9.3714588185300596E-2</v>
      </c>
      <c r="V828" s="17">
        <v>8.7160070899824194E-2</v>
      </c>
      <c r="W828" s="17">
        <v>5.9406398592701498E-2</v>
      </c>
      <c r="X828" s="17">
        <v>7.4048931549796901E-2</v>
      </c>
      <c r="Y828" s="17">
        <v>0.111352292835912</v>
      </c>
      <c r="Z828" s="17">
        <v>0.144959923791246</v>
      </c>
      <c r="AA828" s="17">
        <v>7.6718124189498402E-2</v>
      </c>
      <c r="AB828" s="17">
        <v>8.3992538630700303E-2</v>
      </c>
      <c r="AC828" s="17">
        <v>5.2505227071411899E-2</v>
      </c>
      <c r="AD828" s="17">
        <v>1.96372341248582E-2</v>
      </c>
      <c r="AE828" s="17"/>
      <c r="AF828" s="17">
        <v>4.8842186619278402E-2</v>
      </c>
      <c r="AG828" s="17">
        <v>7.8636330917931402E-2</v>
      </c>
      <c r="AH828" s="17">
        <v>8.4648135445001702E-2</v>
      </c>
      <c r="AI828" s="17">
        <v>0.113084084072668</v>
      </c>
      <c r="AJ828" s="17">
        <v>0.13541876283743901</v>
      </c>
      <c r="AK828" s="17">
        <v>9.3005891271976601E-2</v>
      </c>
      <c r="AL828" s="17"/>
      <c r="AM828" s="17">
        <v>0.107304921939278</v>
      </c>
      <c r="AN828" s="17">
        <v>9.0194350596977099E-2</v>
      </c>
      <c r="AO828" s="17">
        <v>7.0061788463361405E-2</v>
      </c>
      <c r="AP828" s="17">
        <v>4.1764096348083798E-2</v>
      </c>
      <c r="AQ828" s="17">
        <v>7.8138643122137197E-2</v>
      </c>
      <c r="AR828" s="17"/>
      <c r="AS828" s="17">
        <v>7.5309860546631593E-2</v>
      </c>
      <c r="AT828" s="17">
        <v>0.114600989351738</v>
      </c>
      <c r="AU828" s="17"/>
      <c r="AV828" s="17">
        <v>9.4976223870311197E-2</v>
      </c>
      <c r="AW828" s="17">
        <v>4.6780948697155003E-2</v>
      </c>
      <c r="AX828" s="17"/>
      <c r="AY828" s="17">
        <v>6.0400964801812701E-2</v>
      </c>
      <c r="AZ828" s="17">
        <v>8.9547190067161803E-2</v>
      </c>
      <c r="BA828" s="17">
        <v>0.13224546149396299</v>
      </c>
      <c r="BB828" s="17"/>
      <c r="BC828" s="17">
        <v>8.0040635077723493E-2</v>
      </c>
      <c r="BD828" s="17">
        <v>0.118948738682129</v>
      </c>
      <c r="BE828" s="17">
        <v>6.5107537207839197E-2</v>
      </c>
      <c r="BF828" s="17"/>
      <c r="BG828" s="17">
        <v>8.3364171437098802E-2</v>
      </c>
      <c r="BH828" s="17">
        <v>8.60496818033651E-2</v>
      </c>
      <c r="BI828" s="17"/>
      <c r="BJ828" s="17">
        <v>6.1759284801211699E-2</v>
      </c>
      <c r="BK828" s="17">
        <v>9.1447875069919707E-2</v>
      </c>
      <c r="BL828" s="17"/>
      <c r="BM828" s="17">
        <v>7.3455847279735198E-2</v>
      </c>
      <c r="BN828" s="17">
        <v>7.1132833248277502E-2</v>
      </c>
      <c r="BO828" s="17">
        <v>7.90453485737376E-2</v>
      </c>
      <c r="BP828" s="17">
        <v>4.8424402497872797E-2</v>
      </c>
      <c r="BQ828" s="17">
        <v>2.89045961245636E-2</v>
      </c>
      <c r="BR828" s="17">
        <v>0.15537835281692</v>
      </c>
      <c r="BS828" s="17">
        <v>4.7940456081392899E-2</v>
      </c>
      <c r="BT828" s="17"/>
      <c r="BU828" s="17">
        <v>4.9142844709101602E-2</v>
      </c>
      <c r="BV828" s="17">
        <v>3.99938909420006E-2</v>
      </c>
      <c r="BW828" s="17"/>
      <c r="BX828" s="17">
        <v>5.0820766311932303E-2</v>
      </c>
      <c r="BY828" s="17">
        <v>0.12596640166501899</v>
      </c>
      <c r="BZ828" s="17">
        <v>4.60827128444262E-2</v>
      </c>
      <c r="CA828" s="17">
        <v>0.12746852179891799</v>
      </c>
    </row>
    <row r="829" spans="2:79" hidden="1" x14ac:dyDescent="0.3">
      <c r="B829" t="s">
        <v>299</v>
      </c>
      <c r="C829" s="17">
        <v>0.606765884638784</v>
      </c>
      <c r="D829" s="17">
        <v>0.55024163443177199</v>
      </c>
      <c r="E829" s="17">
        <v>0.66091420683451096</v>
      </c>
      <c r="F829" s="17"/>
      <c r="G829" s="17">
        <v>0.59918734740386104</v>
      </c>
      <c r="H829" s="17">
        <v>0.74421683061666299</v>
      </c>
      <c r="I829" s="17">
        <v>0.66438637751803098</v>
      </c>
      <c r="J829" s="17">
        <v>0.67296794820069294</v>
      </c>
      <c r="K829" s="17">
        <v>0.54666920027191002</v>
      </c>
      <c r="L829" s="17">
        <v>0.440441911251017</v>
      </c>
      <c r="M829" s="17"/>
      <c r="N829" s="17">
        <v>0.66441768499414</v>
      </c>
      <c r="O829" s="17">
        <v>0.59211315072489601</v>
      </c>
      <c r="P829" s="17">
        <v>0.60060144032232599</v>
      </c>
      <c r="Q829" s="17">
        <v>0.57009626084985099</v>
      </c>
      <c r="R829" s="17"/>
      <c r="S829" s="17">
        <v>0.61513489098394503</v>
      </c>
      <c r="T829" s="17">
        <v>0.56102474039257699</v>
      </c>
      <c r="U829" s="17">
        <v>0.55736938520597101</v>
      </c>
      <c r="V829" s="17">
        <v>0.55079796177181894</v>
      </c>
      <c r="W829" s="17">
        <v>0.63378295506053794</v>
      </c>
      <c r="X829" s="17">
        <v>0.64047566996652205</v>
      </c>
      <c r="Y829" s="17">
        <v>0.536089834961059</v>
      </c>
      <c r="Z829" s="17">
        <v>0.52449539076065799</v>
      </c>
      <c r="AA829" s="17">
        <v>0.63297162713148802</v>
      </c>
      <c r="AB829" s="17">
        <v>0.641908410603792</v>
      </c>
      <c r="AC829" s="17">
        <v>0.70322172492146595</v>
      </c>
      <c r="AD829" s="17">
        <v>0.83717013791796802</v>
      </c>
      <c r="AE829" s="17"/>
      <c r="AF829" s="17">
        <v>0.71390185887649704</v>
      </c>
      <c r="AG829" s="17">
        <v>0.59072875989663298</v>
      </c>
      <c r="AH829" s="17">
        <v>0.64132708644888503</v>
      </c>
      <c r="AI829" s="17">
        <v>0.55473443475835604</v>
      </c>
      <c r="AJ829" s="17">
        <v>0.46148028254365703</v>
      </c>
      <c r="AK829" s="17">
        <v>0.57738507587948895</v>
      </c>
      <c r="AL829" s="17"/>
      <c r="AM829" s="17">
        <v>0.53551947466360506</v>
      </c>
      <c r="AN829" s="17">
        <v>0.58848475491823704</v>
      </c>
      <c r="AO829" s="17">
        <v>0.65887389398659701</v>
      </c>
      <c r="AP829" s="17">
        <v>0.72504642760613502</v>
      </c>
      <c r="AQ829" s="17">
        <v>0.731328269791928</v>
      </c>
      <c r="AR829" s="17"/>
      <c r="AS829" s="17">
        <v>0.63943243428395702</v>
      </c>
      <c r="AT829" s="17">
        <v>0.59097004493641403</v>
      </c>
      <c r="AU829" s="17"/>
      <c r="AV829" s="17">
        <v>0.59382449610259003</v>
      </c>
      <c r="AW829" s="17">
        <v>0.68956804502890101</v>
      </c>
      <c r="AX829" s="17"/>
      <c r="AY829" s="17">
        <v>0.67268037624633803</v>
      </c>
      <c r="AZ829" s="17">
        <v>0.59594446716745897</v>
      </c>
      <c r="BA829" s="17">
        <v>0.48704961143236403</v>
      </c>
      <c r="BB829" s="17"/>
      <c r="BC829" s="17">
        <v>0.60132481292199103</v>
      </c>
      <c r="BD829" s="17">
        <v>0.54659361217751401</v>
      </c>
      <c r="BE829" s="17">
        <v>0.67966435490982302</v>
      </c>
      <c r="BF829" s="17"/>
      <c r="BG829" s="17">
        <v>0.60899630133291605</v>
      </c>
      <c r="BH829" s="17">
        <v>0.61360395190273098</v>
      </c>
      <c r="BI829" s="17"/>
      <c r="BJ829" s="17">
        <v>0.69874110784515098</v>
      </c>
      <c r="BK829" s="17">
        <v>0.585045215942536</v>
      </c>
      <c r="BL829" s="17"/>
      <c r="BM829" s="17">
        <v>0.66186810391042505</v>
      </c>
      <c r="BN829" s="17">
        <v>0.62776081519080495</v>
      </c>
      <c r="BO829" s="17">
        <v>0.64646728332799697</v>
      </c>
      <c r="BP829" s="17">
        <v>0.63568655708208899</v>
      </c>
      <c r="BQ829" s="17">
        <v>0.65252887152888805</v>
      </c>
      <c r="BR829" s="17">
        <v>0.40937669890251099</v>
      </c>
      <c r="BS829" s="17">
        <v>0.72380077602275406</v>
      </c>
      <c r="BT829" s="17"/>
      <c r="BU829" s="17">
        <v>0.82680757865704801</v>
      </c>
      <c r="BV829" s="17">
        <v>0.72251312235961695</v>
      </c>
      <c r="BW829" s="17"/>
      <c r="BX829" s="17">
        <v>0.71900110700161401</v>
      </c>
      <c r="BY829" s="17">
        <v>0.49887991328002501</v>
      </c>
      <c r="BZ829" s="17">
        <v>0.76828814765409403</v>
      </c>
      <c r="CA829" s="17">
        <v>0.508117956639347</v>
      </c>
    </row>
    <row r="830" spans="2:79" x14ac:dyDescent="0.3">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c r="BQ830" s="17"/>
      <c r="BR830" s="17"/>
      <c r="BS830" s="17"/>
      <c r="BT830" s="17"/>
      <c r="BU830" s="17"/>
      <c r="BV830" s="17"/>
      <c r="BW830" s="17"/>
      <c r="BX830" s="17"/>
      <c r="BY830" s="17"/>
      <c r="BZ830" s="17"/>
      <c r="CA830" s="17"/>
    </row>
    <row r="831" spans="2:79" x14ac:dyDescent="0.3">
      <c r="B831" s="6" t="s">
        <v>418</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c r="BP831" s="17"/>
      <c r="BQ831" s="17"/>
      <c r="BR831" s="17"/>
      <c r="BS831" s="17"/>
      <c r="BT831" s="17"/>
      <c r="BU831" s="17"/>
      <c r="BV831" s="17"/>
      <c r="BW831" s="17"/>
      <c r="BX831" s="17"/>
      <c r="BY831" s="17"/>
      <c r="BZ831" s="17"/>
      <c r="CA831" s="17"/>
    </row>
    <row r="832" spans="2:79" x14ac:dyDescent="0.3">
      <c r="B832" s="24" t="s">
        <v>98</v>
      </c>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c r="BK832" s="17"/>
      <c r="BL832" s="17"/>
      <c r="BM832" s="17"/>
      <c r="BN832" s="17"/>
      <c r="BO832" s="17"/>
      <c r="BP832" s="17"/>
      <c r="BQ832" s="17"/>
      <c r="BR832" s="17"/>
      <c r="BS832" s="17"/>
      <c r="BT832" s="17"/>
      <c r="BU832" s="17"/>
      <c r="BV832" s="17"/>
      <c r="BW832" s="17"/>
      <c r="BX832" s="17"/>
      <c r="BY832" s="17"/>
      <c r="BZ832" s="17"/>
      <c r="CA832" s="17"/>
    </row>
    <row r="833" spans="2:79" x14ac:dyDescent="0.3">
      <c r="B833" t="s">
        <v>407</v>
      </c>
      <c r="C833" s="17">
        <v>0.24040939403258299</v>
      </c>
      <c r="D833" s="17">
        <v>0.21597795618597701</v>
      </c>
      <c r="E833" s="17">
        <v>0.262347789753061</v>
      </c>
      <c r="F833" s="17"/>
      <c r="G833" s="17">
        <v>0.32975853291083501</v>
      </c>
      <c r="H833" s="17">
        <v>0.29550554394966599</v>
      </c>
      <c r="I833" s="17">
        <v>0.261845214224256</v>
      </c>
      <c r="J833" s="17">
        <v>0.24287015185632399</v>
      </c>
      <c r="K833" s="17">
        <v>0.189347445692472</v>
      </c>
      <c r="L833" s="17">
        <v>0.15131719142518299</v>
      </c>
      <c r="M833" s="17"/>
      <c r="N833" s="17">
        <v>0.26467906469388902</v>
      </c>
      <c r="O833" s="17">
        <v>0.23314810133293101</v>
      </c>
      <c r="P833" s="17">
        <v>0.23791255171558401</v>
      </c>
      <c r="Q833" s="17">
        <v>0.225721504686206</v>
      </c>
      <c r="R833" s="17"/>
      <c r="S833" s="17">
        <v>0.29481253852565598</v>
      </c>
      <c r="T833" s="17">
        <v>0.23503303284746799</v>
      </c>
      <c r="U833" s="17">
        <v>0.238742400210012</v>
      </c>
      <c r="V833" s="17">
        <v>0.19586067373576799</v>
      </c>
      <c r="W833" s="17">
        <v>0.17178891681945399</v>
      </c>
      <c r="X833" s="17">
        <v>0.26228023500180703</v>
      </c>
      <c r="Y833" s="17">
        <v>0.20413096105810699</v>
      </c>
      <c r="Z833" s="17">
        <v>0.16772597538156001</v>
      </c>
      <c r="AA833" s="17">
        <v>0.27437571102034702</v>
      </c>
      <c r="AB833" s="17">
        <v>0.22826925576423501</v>
      </c>
      <c r="AC833" s="17">
        <v>0.23791566587483901</v>
      </c>
      <c r="AD833" s="17">
        <v>0.35312761454173802</v>
      </c>
      <c r="AE833" s="17"/>
      <c r="AF833" s="17">
        <v>0.32570829865967799</v>
      </c>
      <c r="AG833" s="17">
        <v>0.22442990016450701</v>
      </c>
      <c r="AH833" s="17">
        <v>0.23252105438028201</v>
      </c>
      <c r="AI833" s="17">
        <v>0.154830450171458</v>
      </c>
      <c r="AJ833" s="17">
        <v>0.23625896396439</v>
      </c>
      <c r="AK833" s="17">
        <v>0.255076215545813</v>
      </c>
      <c r="AL833" s="17"/>
      <c r="AM833" s="17">
        <v>0.185057734273392</v>
      </c>
      <c r="AN833" s="17">
        <v>0.228827720448288</v>
      </c>
      <c r="AO833" s="17">
        <v>0.29808957993545998</v>
      </c>
      <c r="AP833" s="17">
        <v>0.27610203265462702</v>
      </c>
      <c r="AQ833" s="17">
        <v>0.468923872222338</v>
      </c>
      <c r="AR833" s="17"/>
      <c r="AS833" s="17">
        <v>0.23338511161443701</v>
      </c>
      <c r="AT833" s="17">
        <v>0.281030836292813</v>
      </c>
      <c r="AU833" s="17"/>
      <c r="AV833" s="17">
        <v>0.22853671429734199</v>
      </c>
      <c r="AW833" s="17">
        <v>0.30182529920359402</v>
      </c>
      <c r="AX833" s="17"/>
      <c r="AY833" s="17">
        <v>0.30054596653642301</v>
      </c>
      <c r="AZ833" s="17">
        <v>0.22084261194773799</v>
      </c>
      <c r="BA833" s="17">
        <v>0.208697235660952</v>
      </c>
      <c r="BB833" s="17"/>
      <c r="BC833" s="17">
        <v>0.226246816288171</v>
      </c>
      <c r="BD833" s="17">
        <v>0.219736460265131</v>
      </c>
      <c r="BE833" s="17">
        <v>0.30007856865170202</v>
      </c>
      <c r="BF833" s="17"/>
      <c r="BG833" s="17">
        <v>0.303611600143881</v>
      </c>
      <c r="BH833" s="17">
        <v>0.213523420239047</v>
      </c>
      <c r="BI833" s="17"/>
      <c r="BJ833" s="17">
        <v>0.257907826343798</v>
      </c>
      <c r="BK833" s="17">
        <v>0.238661718827122</v>
      </c>
      <c r="BL833" s="17"/>
      <c r="BM833" s="17">
        <v>0.26957600234123302</v>
      </c>
      <c r="BN833" s="17">
        <v>0.22125573995982201</v>
      </c>
      <c r="BO833" s="17">
        <v>0.29909391500023602</v>
      </c>
      <c r="BP833" s="17">
        <v>0.27456006979839997</v>
      </c>
      <c r="BQ833" s="17">
        <v>0.28625959833381098</v>
      </c>
      <c r="BR833" s="17">
        <v>0.141986294480893</v>
      </c>
      <c r="BS833" s="17">
        <v>0.29963947540549002</v>
      </c>
      <c r="BT833" s="17"/>
      <c r="BU833" s="17">
        <v>0.25040167763120702</v>
      </c>
      <c r="BV833" s="17">
        <v>0.36367584512957901</v>
      </c>
      <c r="BW833" s="17"/>
      <c r="BX833" s="17">
        <v>0.26026089379668899</v>
      </c>
      <c r="BY833" s="17">
        <v>0.203216763963357</v>
      </c>
      <c r="BZ833" s="17">
        <v>0.31939504056652102</v>
      </c>
      <c r="CA833" s="17">
        <v>0.21851917858431799</v>
      </c>
    </row>
    <row r="834" spans="2:79" x14ac:dyDescent="0.3">
      <c r="B834" t="s">
        <v>408</v>
      </c>
      <c r="C834" s="17">
        <v>0.39600738497101601</v>
      </c>
      <c r="D834" s="17">
        <v>0.399034936654595</v>
      </c>
      <c r="E834" s="17">
        <v>0.393155854038236</v>
      </c>
      <c r="F834" s="17"/>
      <c r="G834" s="17">
        <v>0.425149625481405</v>
      </c>
      <c r="H834" s="17">
        <v>0.454100591461157</v>
      </c>
      <c r="I834" s="17">
        <v>0.37872289311720397</v>
      </c>
      <c r="J834" s="17">
        <v>0.36937900227994203</v>
      </c>
      <c r="K834" s="17">
        <v>0.40428689700911402</v>
      </c>
      <c r="L834" s="17">
        <v>0.3595640271819</v>
      </c>
      <c r="M834" s="17"/>
      <c r="N834" s="17">
        <v>0.403326631987447</v>
      </c>
      <c r="O834" s="17">
        <v>0.40529991717754599</v>
      </c>
      <c r="P834" s="17">
        <v>0.38616461871541502</v>
      </c>
      <c r="Q834" s="17">
        <v>0.38366345668494201</v>
      </c>
      <c r="R834" s="17"/>
      <c r="S834" s="17">
        <v>0.39258481373917398</v>
      </c>
      <c r="T834" s="17">
        <v>0.38911806327056903</v>
      </c>
      <c r="U834" s="17">
        <v>0.32187163799992102</v>
      </c>
      <c r="V834" s="17">
        <v>0.40606680536751799</v>
      </c>
      <c r="W834" s="17">
        <v>0.47556824520751101</v>
      </c>
      <c r="X834" s="17">
        <v>0.34139103582362601</v>
      </c>
      <c r="Y834" s="17">
        <v>0.40310567904101102</v>
      </c>
      <c r="Z834" s="17">
        <v>0.433774670043369</v>
      </c>
      <c r="AA834" s="17">
        <v>0.39516608005029702</v>
      </c>
      <c r="AB834" s="17">
        <v>0.41578712986348298</v>
      </c>
      <c r="AC834" s="17">
        <v>0.49258624939764301</v>
      </c>
      <c r="AD834" s="17">
        <v>0.29982564743342399</v>
      </c>
      <c r="AE834" s="17"/>
      <c r="AF834" s="17">
        <v>0.40462633302721002</v>
      </c>
      <c r="AG834" s="17">
        <v>0.36266346291978302</v>
      </c>
      <c r="AH834" s="17">
        <v>0.39787444223704299</v>
      </c>
      <c r="AI834" s="17">
        <v>0.47675712662055397</v>
      </c>
      <c r="AJ834" s="17">
        <v>0.32953419926316901</v>
      </c>
      <c r="AK834" s="17">
        <v>0.37633204314437102</v>
      </c>
      <c r="AL834" s="17"/>
      <c r="AM834" s="17">
        <v>0.38274356759893202</v>
      </c>
      <c r="AN834" s="17">
        <v>0.38813489370606302</v>
      </c>
      <c r="AO834" s="17">
        <v>0.41635189859434102</v>
      </c>
      <c r="AP834" s="17">
        <v>0.42800022703948098</v>
      </c>
      <c r="AQ834" s="17">
        <v>0.32586094812254202</v>
      </c>
      <c r="AR834" s="17"/>
      <c r="AS834" s="17">
        <v>0.42076708322886902</v>
      </c>
      <c r="AT834" s="17">
        <v>0.35283998879143103</v>
      </c>
      <c r="AU834" s="17"/>
      <c r="AV834" s="17">
        <v>0.40370653786813998</v>
      </c>
      <c r="AW834" s="17">
        <v>0.34980561234487501</v>
      </c>
      <c r="AX834" s="17"/>
      <c r="AY834" s="17">
        <v>0.37637405435654397</v>
      </c>
      <c r="AZ834" s="17">
        <v>0.41060692182491099</v>
      </c>
      <c r="BA834" s="17">
        <v>0.34671778162351402</v>
      </c>
      <c r="BB834" s="17"/>
      <c r="BC834" s="17">
        <v>0.399038474370287</v>
      </c>
      <c r="BD834" s="17">
        <v>0.39242173833906002</v>
      </c>
      <c r="BE834" s="17">
        <v>0.392903784868954</v>
      </c>
      <c r="BF834" s="17"/>
      <c r="BG834" s="17">
        <v>0.34673278705639499</v>
      </c>
      <c r="BH834" s="17">
        <v>0.41906929916233898</v>
      </c>
      <c r="BI834" s="17"/>
      <c r="BJ834" s="17">
        <v>0.43946309039805698</v>
      </c>
      <c r="BK834" s="17">
        <v>0.38382908271043498</v>
      </c>
      <c r="BL834" s="17"/>
      <c r="BM834" s="17">
        <v>0.41476422588109901</v>
      </c>
      <c r="BN834" s="17">
        <v>0.396738493823378</v>
      </c>
      <c r="BO834" s="17">
        <v>0.37249120957773002</v>
      </c>
      <c r="BP834" s="17">
        <v>0.358607654936834</v>
      </c>
      <c r="BQ834" s="17">
        <v>0.475675291621591</v>
      </c>
      <c r="BR834" s="17">
        <v>0.360431609571985</v>
      </c>
      <c r="BS834" s="17">
        <v>0.37261700665408498</v>
      </c>
      <c r="BT834" s="17"/>
      <c r="BU834" s="17">
        <v>0.45639390886211201</v>
      </c>
      <c r="BV834" s="17">
        <v>0.42728319941968101</v>
      </c>
      <c r="BW834" s="17"/>
      <c r="BX834" s="17">
        <v>0.40382764143747002</v>
      </c>
      <c r="BY834" s="17">
        <v>0.39237331177377399</v>
      </c>
      <c r="BZ834" s="17">
        <v>0.442563346828033</v>
      </c>
      <c r="CA834" s="17">
        <v>0.412073571588987</v>
      </c>
    </row>
    <row r="835" spans="2:79" x14ac:dyDescent="0.3">
      <c r="B835" t="s">
        <v>409</v>
      </c>
      <c r="C835" s="17">
        <v>0.23054698288870701</v>
      </c>
      <c r="D835" s="17">
        <v>0.24398414953188499</v>
      </c>
      <c r="E835" s="17">
        <v>0.218575712069393</v>
      </c>
      <c r="F835" s="17"/>
      <c r="G835" s="17">
        <v>0.15724343431973201</v>
      </c>
      <c r="H835" s="17">
        <v>0.15604407902970599</v>
      </c>
      <c r="I835" s="17">
        <v>0.20175296557347899</v>
      </c>
      <c r="J835" s="17">
        <v>0.26149955637243699</v>
      </c>
      <c r="K835" s="17">
        <v>0.24405866745402999</v>
      </c>
      <c r="L835" s="17">
        <v>0.32886660776212401</v>
      </c>
      <c r="M835" s="17"/>
      <c r="N835" s="17">
        <v>0.21163914434862299</v>
      </c>
      <c r="O835" s="17">
        <v>0.23199714840445301</v>
      </c>
      <c r="P835" s="17">
        <v>0.24818566643624199</v>
      </c>
      <c r="Q835" s="17">
        <v>0.23530036339940899</v>
      </c>
      <c r="R835" s="17"/>
      <c r="S835" s="17">
        <v>0.18453896476187401</v>
      </c>
      <c r="T835" s="17">
        <v>0.23401315632884101</v>
      </c>
      <c r="U835" s="17">
        <v>0.27074088240261401</v>
      </c>
      <c r="V835" s="17">
        <v>0.27178191795416001</v>
      </c>
      <c r="W835" s="17">
        <v>0.24086355277643601</v>
      </c>
      <c r="X835" s="17">
        <v>0.22625800587252101</v>
      </c>
      <c r="Y835" s="17">
        <v>0.20733156089764501</v>
      </c>
      <c r="Z835" s="17">
        <v>0.28034515290075301</v>
      </c>
      <c r="AA835" s="17">
        <v>0.24671991516915701</v>
      </c>
      <c r="AB835" s="17">
        <v>0.24180941051160401</v>
      </c>
      <c r="AC835" s="17">
        <v>0.16173215938421301</v>
      </c>
      <c r="AD835" s="17">
        <v>0.20556858292282501</v>
      </c>
      <c r="AE835" s="17"/>
      <c r="AF835" s="17">
        <v>0.16460435000951901</v>
      </c>
      <c r="AG835" s="17">
        <v>0.28153116243609499</v>
      </c>
      <c r="AH835" s="17">
        <v>0.22419282432770901</v>
      </c>
      <c r="AI835" s="17">
        <v>0.215285137554519</v>
      </c>
      <c r="AJ835" s="17">
        <v>0.29751966095423299</v>
      </c>
      <c r="AK835" s="17">
        <v>0.20542694288117599</v>
      </c>
      <c r="AL835" s="17"/>
      <c r="AM835" s="17">
        <v>0.28645242716069103</v>
      </c>
      <c r="AN835" s="17">
        <v>0.22246287375268101</v>
      </c>
      <c r="AO835" s="17">
        <v>0.186934858068599</v>
      </c>
      <c r="AP835" s="17">
        <v>0.19094807217896101</v>
      </c>
      <c r="AQ835" s="17">
        <v>0.102179567290393</v>
      </c>
      <c r="AR835" s="17"/>
      <c r="AS835" s="17">
        <v>0.22505261385320499</v>
      </c>
      <c r="AT835" s="17">
        <v>0.20370592820855499</v>
      </c>
      <c r="AU835" s="17"/>
      <c r="AV835" s="17">
        <v>0.233420912825683</v>
      </c>
      <c r="AW835" s="17">
        <v>0.20194164452051599</v>
      </c>
      <c r="AX835" s="17"/>
      <c r="AY835" s="17">
        <v>0.18008951007080001</v>
      </c>
      <c r="AZ835" s="17">
        <v>0.244597080415459</v>
      </c>
      <c r="BA835" s="17">
        <v>0.28849718088856402</v>
      </c>
      <c r="BB835" s="17"/>
      <c r="BC835" s="17">
        <v>0.235683277606615</v>
      </c>
      <c r="BD835" s="17">
        <v>0.24923175945992501</v>
      </c>
      <c r="BE835" s="17">
        <v>0.19598924902383499</v>
      </c>
      <c r="BF835" s="17"/>
      <c r="BG835" s="17">
        <v>0.22172308229541501</v>
      </c>
      <c r="BH835" s="17">
        <v>0.23430894608598399</v>
      </c>
      <c r="BI835" s="17"/>
      <c r="BJ835" s="17">
        <v>0.172422869365954</v>
      </c>
      <c r="BK835" s="17">
        <v>0.24714297241713401</v>
      </c>
      <c r="BL835" s="17"/>
      <c r="BM835" s="17">
        <v>0.198810725525148</v>
      </c>
      <c r="BN835" s="17">
        <v>0.25646931224980302</v>
      </c>
      <c r="BO835" s="17">
        <v>0.21981371484093201</v>
      </c>
      <c r="BP835" s="17">
        <v>0.176773732447185</v>
      </c>
      <c r="BQ835" s="17">
        <v>0.13523325276899101</v>
      </c>
      <c r="BR835" s="17">
        <v>0.33393215734994403</v>
      </c>
      <c r="BS835" s="17">
        <v>0.16653508274508699</v>
      </c>
      <c r="BT835" s="17"/>
      <c r="BU835" s="17">
        <v>0.24054814410112399</v>
      </c>
      <c r="BV835" s="17">
        <v>0.12333109246153599</v>
      </c>
      <c r="BW835" s="17"/>
      <c r="BX835" s="17">
        <v>0.20259347098891101</v>
      </c>
      <c r="BY835" s="17">
        <v>0.26222167940749702</v>
      </c>
      <c r="BZ835" s="17">
        <v>0.16475682728935201</v>
      </c>
      <c r="CA835" s="17">
        <v>0.23291057854487099</v>
      </c>
    </row>
    <row r="836" spans="2:79" x14ac:dyDescent="0.3">
      <c r="B836" t="s">
        <v>410</v>
      </c>
      <c r="C836" s="17">
        <v>4.1711752577728703E-2</v>
      </c>
      <c r="D836" s="17">
        <v>5.3030002342038501E-2</v>
      </c>
      <c r="E836" s="17">
        <v>3.08773372997172E-2</v>
      </c>
      <c r="F836" s="17"/>
      <c r="G836" s="17">
        <v>2.3985088105952599E-2</v>
      </c>
      <c r="H836" s="17">
        <v>2.9325458485596301E-2</v>
      </c>
      <c r="I836" s="17">
        <v>6.1851424879016202E-2</v>
      </c>
      <c r="J836" s="17">
        <v>2.79955168644191E-2</v>
      </c>
      <c r="K836" s="17">
        <v>3.3609219848780597E-2</v>
      </c>
      <c r="L836" s="17">
        <v>6.3710538957752902E-2</v>
      </c>
      <c r="M836" s="17"/>
      <c r="N836" s="17">
        <v>4.4891229712228101E-2</v>
      </c>
      <c r="O836" s="17">
        <v>4.0932690268568099E-2</v>
      </c>
      <c r="P836" s="17">
        <v>4.5468594374222598E-2</v>
      </c>
      <c r="Q836" s="17">
        <v>3.5210011153285301E-2</v>
      </c>
      <c r="R836" s="17"/>
      <c r="S836" s="17">
        <v>4.2514752051450201E-2</v>
      </c>
      <c r="T836" s="17">
        <v>5.00842113812568E-2</v>
      </c>
      <c r="U836" s="17">
        <v>6.0136622724391103E-2</v>
      </c>
      <c r="V836" s="17">
        <v>4.1231707537408298E-2</v>
      </c>
      <c r="W836" s="17">
        <v>2.0019638871797502E-2</v>
      </c>
      <c r="X836" s="17">
        <v>4.6195116165181398E-2</v>
      </c>
      <c r="Y836" s="17">
        <v>6.6080936857151801E-2</v>
      </c>
      <c r="Z836" s="17">
        <v>5.04202308523699E-2</v>
      </c>
      <c r="AA836" s="17">
        <v>2.11831885323478E-2</v>
      </c>
      <c r="AB836" s="17">
        <v>4.3161071259955802E-2</v>
      </c>
      <c r="AC836" s="17">
        <v>2.1349001245951502E-2</v>
      </c>
      <c r="AD836" s="17">
        <v>1.9510610139311199E-2</v>
      </c>
      <c r="AE836" s="17"/>
      <c r="AF836" s="17">
        <v>3.3309171175618102E-2</v>
      </c>
      <c r="AG836" s="17">
        <v>4.3967972260284302E-2</v>
      </c>
      <c r="AH836" s="17">
        <v>4.3335264832309803E-2</v>
      </c>
      <c r="AI836" s="17">
        <v>5.5182366648832901E-2</v>
      </c>
      <c r="AJ836" s="17">
        <v>3.02630327558275E-2</v>
      </c>
      <c r="AK836" s="17">
        <v>4.1899842885484699E-2</v>
      </c>
      <c r="AL836" s="17"/>
      <c r="AM836" s="17">
        <v>3.8054209198725299E-2</v>
      </c>
      <c r="AN836" s="17">
        <v>4.5557032047684499E-2</v>
      </c>
      <c r="AO836" s="17">
        <v>4.4633351684813999E-2</v>
      </c>
      <c r="AP836" s="17">
        <v>4.3951980580817701E-2</v>
      </c>
      <c r="AQ836" s="17">
        <v>0</v>
      </c>
      <c r="AR836" s="17"/>
      <c r="AS836" s="17">
        <v>3.8932646199815499E-2</v>
      </c>
      <c r="AT836" s="17">
        <v>4.80841289326287E-2</v>
      </c>
      <c r="AU836" s="17"/>
      <c r="AV836" s="17">
        <v>4.7457587701205402E-2</v>
      </c>
      <c r="AW836" s="17">
        <v>3.7779907216267901E-2</v>
      </c>
      <c r="AX836" s="17"/>
      <c r="AY836" s="17">
        <v>3.9666311307181797E-2</v>
      </c>
      <c r="AZ836" s="17">
        <v>4.0979425840859902E-2</v>
      </c>
      <c r="BA836" s="17">
        <v>5.6131358635681701E-2</v>
      </c>
      <c r="BB836" s="17"/>
      <c r="BC836" s="17">
        <v>3.4374152769463102E-2</v>
      </c>
      <c r="BD836" s="17">
        <v>5.3069259665839703E-2</v>
      </c>
      <c r="BE836" s="17">
        <v>4.8561327971098599E-2</v>
      </c>
      <c r="BF836" s="17"/>
      <c r="BG836" s="17">
        <v>3.1073660722270999E-2</v>
      </c>
      <c r="BH836" s="17">
        <v>4.7452002704558599E-2</v>
      </c>
      <c r="BI836" s="17"/>
      <c r="BJ836" s="17">
        <v>4.6939872500628498E-2</v>
      </c>
      <c r="BK836" s="17">
        <v>3.8841924923082402E-2</v>
      </c>
      <c r="BL836" s="17"/>
      <c r="BM836" s="17">
        <v>4.7083175234126202E-2</v>
      </c>
      <c r="BN836" s="17">
        <v>3.6920618772654602E-2</v>
      </c>
      <c r="BO836" s="17">
        <v>3.9728546532717103E-2</v>
      </c>
      <c r="BP836" s="17">
        <v>1.90033525129342E-2</v>
      </c>
      <c r="BQ836" s="17">
        <v>0</v>
      </c>
      <c r="BR836" s="17">
        <v>6.01195049335011E-2</v>
      </c>
      <c r="BS836" s="17">
        <v>6.6514236828140302E-3</v>
      </c>
      <c r="BT836" s="17"/>
      <c r="BU836" s="17">
        <v>3.0651215312981199E-2</v>
      </c>
      <c r="BV836" s="17">
        <v>1.7340972520897099E-2</v>
      </c>
      <c r="BW836" s="17"/>
      <c r="BX836" s="17">
        <v>2.1783771514927899E-2</v>
      </c>
      <c r="BY836" s="17">
        <v>5.7212631151496898E-2</v>
      </c>
      <c r="BZ836" s="17">
        <v>2.7098233693657998E-2</v>
      </c>
      <c r="CA836" s="17">
        <v>5.8187076524259203E-2</v>
      </c>
    </row>
    <row r="837" spans="2:79" x14ac:dyDescent="0.3">
      <c r="B837" t="s">
        <v>411</v>
      </c>
      <c r="C837" s="17">
        <v>2.2986819073533098E-2</v>
      </c>
      <c r="D837" s="17">
        <v>3.2329984045227501E-2</v>
      </c>
      <c r="E837" s="17">
        <v>1.39866901472029E-2</v>
      </c>
      <c r="F837" s="17"/>
      <c r="G837" s="17">
        <v>1.94571434547057E-2</v>
      </c>
      <c r="H837" s="17">
        <v>1.1897055132000799E-2</v>
      </c>
      <c r="I837" s="17">
        <v>2.12136775652207E-2</v>
      </c>
      <c r="J837" s="17">
        <v>1.1110053046187699E-2</v>
      </c>
      <c r="K837" s="17">
        <v>4.8956919760467503E-2</v>
      </c>
      <c r="L837" s="17">
        <v>2.79350519655155E-2</v>
      </c>
      <c r="M837" s="17"/>
      <c r="N837" s="17">
        <v>2.4086791496815401E-2</v>
      </c>
      <c r="O837" s="17">
        <v>2.2493682455347799E-2</v>
      </c>
      <c r="P837" s="17">
        <v>1.64132334442544E-2</v>
      </c>
      <c r="Q837" s="17">
        <v>2.7048012385087399E-2</v>
      </c>
      <c r="R837" s="17"/>
      <c r="S837" s="17">
        <v>2.2284741296966198E-2</v>
      </c>
      <c r="T837" s="17">
        <v>2.7046229466292999E-2</v>
      </c>
      <c r="U837" s="17">
        <v>1.1815830408060101E-2</v>
      </c>
      <c r="V837" s="17">
        <v>1.5593380099720401E-2</v>
      </c>
      <c r="W837" s="17">
        <v>1.7956704134914899E-2</v>
      </c>
      <c r="X837" s="17">
        <v>4.0873312398204298E-2</v>
      </c>
      <c r="Y837" s="17">
        <v>3.83702181342917E-2</v>
      </c>
      <c r="Z837" s="17">
        <v>4.3727688959068797E-2</v>
      </c>
      <c r="AA837" s="17">
        <v>9.2754333873748106E-3</v>
      </c>
      <c r="AB837" s="17">
        <v>1.73897242449534E-2</v>
      </c>
      <c r="AC837" s="17">
        <v>2.1268968398236401E-2</v>
      </c>
      <c r="AD837" s="17">
        <v>2.01097532066958E-2</v>
      </c>
      <c r="AE837" s="17"/>
      <c r="AF837" s="17">
        <v>1.52331087278394E-2</v>
      </c>
      <c r="AG837" s="17">
        <v>2.37994284765706E-2</v>
      </c>
      <c r="AH837" s="17">
        <v>2.50017138266646E-2</v>
      </c>
      <c r="AI837" s="17">
        <v>2.2527272376713901E-2</v>
      </c>
      <c r="AJ837" s="17">
        <v>3.8874671666069699E-2</v>
      </c>
      <c r="AK837" s="17">
        <v>1.8885713859239501E-2</v>
      </c>
      <c r="AL837" s="17"/>
      <c r="AM837" s="17">
        <v>2.30632850102294E-2</v>
      </c>
      <c r="AN837" s="17">
        <v>2.4921166257139901E-2</v>
      </c>
      <c r="AO837" s="17">
        <v>2.42384255540024E-2</v>
      </c>
      <c r="AP837" s="17">
        <v>8.5587864037845896E-3</v>
      </c>
      <c r="AQ837" s="17">
        <v>3.6478871639533401E-2</v>
      </c>
      <c r="AR837" s="17"/>
      <c r="AS837" s="17">
        <v>1.7609569042680899E-2</v>
      </c>
      <c r="AT837" s="17">
        <v>3.6645372592298303E-2</v>
      </c>
      <c r="AU837" s="17"/>
      <c r="AV837" s="17">
        <v>2.2317661510015199E-2</v>
      </c>
      <c r="AW837" s="17">
        <v>1.7694110220724101E-2</v>
      </c>
      <c r="AX837" s="17"/>
      <c r="AY837" s="17">
        <v>2.1524881611834499E-2</v>
      </c>
      <c r="AZ837" s="17">
        <v>1.9816584625968699E-2</v>
      </c>
      <c r="BA837" s="17">
        <v>5.00660913354826E-2</v>
      </c>
      <c r="BB837" s="17"/>
      <c r="BC837" s="17">
        <v>2.2023671701388699E-2</v>
      </c>
      <c r="BD837" s="17">
        <v>3.26260394150635E-2</v>
      </c>
      <c r="BE837" s="17">
        <v>1.6390849198611598E-2</v>
      </c>
      <c r="BF837" s="17"/>
      <c r="BG837" s="17">
        <v>1.65199231032594E-2</v>
      </c>
      <c r="BH837" s="17">
        <v>2.5626846689059499E-2</v>
      </c>
      <c r="BI837" s="17"/>
      <c r="BJ837" s="17">
        <v>1.6959901754605801E-2</v>
      </c>
      <c r="BK837" s="17">
        <v>2.3278367871729301E-2</v>
      </c>
      <c r="BL837" s="17"/>
      <c r="BM837" s="17">
        <v>2.2233286515999699E-2</v>
      </c>
      <c r="BN837" s="17">
        <v>2.1362835378792501E-2</v>
      </c>
      <c r="BO837" s="17">
        <v>2.1495236202826399E-2</v>
      </c>
      <c r="BP837" s="17">
        <v>1.9181708641004901E-2</v>
      </c>
      <c r="BQ837" s="17">
        <v>1.80546433525396E-2</v>
      </c>
      <c r="BR837" s="17">
        <v>3.2706577376352797E-2</v>
      </c>
      <c r="BS837" s="17">
        <v>8.9363762470254793E-3</v>
      </c>
      <c r="BT837" s="17"/>
      <c r="BU837" s="17">
        <v>0</v>
      </c>
      <c r="BV837" s="17">
        <v>1.0334774710577E-2</v>
      </c>
      <c r="BW837" s="17"/>
      <c r="BX837" s="17">
        <v>1.4526733356419101E-2</v>
      </c>
      <c r="BY837" s="17">
        <v>3.62648610424081E-2</v>
      </c>
      <c r="BZ837" s="17">
        <v>5.6933382566776098E-3</v>
      </c>
      <c r="CA837" s="17">
        <v>3.9208081339052001E-2</v>
      </c>
    </row>
    <row r="838" spans="2:79" x14ac:dyDescent="0.3">
      <c r="B838" t="s">
        <v>101</v>
      </c>
      <c r="C838" s="17">
        <v>6.8337666456432897E-2</v>
      </c>
      <c r="D838" s="17">
        <v>5.56429712402777E-2</v>
      </c>
      <c r="E838" s="17">
        <v>8.1056616692389796E-2</v>
      </c>
      <c r="F838" s="17"/>
      <c r="G838" s="17">
        <v>4.4406175727369698E-2</v>
      </c>
      <c r="H838" s="17">
        <v>5.31272719418742E-2</v>
      </c>
      <c r="I838" s="17">
        <v>7.4613824640823903E-2</v>
      </c>
      <c r="J838" s="17">
        <v>8.7145719580689798E-2</v>
      </c>
      <c r="K838" s="17">
        <v>7.9740850235136093E-2</v>
      </c>
      <c r="L838" s="17">
        <v>6.8606582707525204E-2</v>
      </c>
      <c r="M838" s="17"/>
      <c r="N838" s="17">
        <v>5.1377137760997199E-2</v>
      </c>
      <c r="O838" s="17">
        <v>6.6128460361154606E-2</v>
      </c>
      <c r="P838" s="17">
        <v>6.5855335314281394E-2</v>
      </c>
      <c r="Q838" s="17">
        <v>9.3056651691069997E-2</v>
      </c>
      <c r="R838" s="17"/>
      <c r="S838" s="17">
        <v>6.32641896248788E-2</v>
      </c>
      <c r="T838" s="17">
        <v>6.47053067055718E-2</v>
      </c>
      <c r="U838" s="17">
        <v>9.6692626255000899E-2</v>
      </c>
      <c r="V838" s="17">
        <v>6.9465515305425093E-2</v>
      </c>
      <c r="W838" s="17">
        <v>7.3802942189887005E-2</v>
      </c>
      <c r="X838" s="17">
        <v>8.3002294738659999E-2</v>
      </c>
      <c r="Y838" s="17">
        <v>8.0980644011792904E-2</v>
      </c>
      <c r="Z838" s="17">
        <v>2.4006281862878901E-2</v>
      </c>
      <c r="AA838" s="17">
        <v>5.3279671840476599E-2</v>
      </c>
      <c r="AB838" s="17">
        <v>5.3583408355769899E-2</v>
      </c>
      <c r="AC838" s="17">
        <v>6.5147955699116897E-2</v>
      </c>
      <c r="AD838" s="17">
        <v>0.101857791756006</v>
      </c>
      <c r="AE838" s="17"/>
      <c r="AF838" s="17">
        <v>5.6518738400135098E-2</v>
      </c>
      <c r="AG838" s="17">
        <v>6.3608073742759799E-2</v>
      </c>
      <c r="AH838" s="17">
        <v>7.7074700395991E-2</v>
      </c>
      <c r="AI838" s="17">
        <v>7.5417646627922094E-2</v>
      </c>
      <c r="AJ838" s="17">
        <v>6.7549471396310803E-2</v>
      </c>
      <c r="AK838" s="17">
        <v>0.102379241683916</v>
      </c>
      <c r="AL838" s="17"/>
      <c r="AM838" s="17">
        <v>8.4628776758030294E-2</v>
      </c>
      <c r="AN838" s="17">
        <v>9.0096313788144006E-2</v>
      </c>
      <c r="AO838" s="17">
        <v>2.9751886162783799E-2</v>
      </c>
      <c r="AP838" s="17">
        <v>5.2438901142328999E-2</v>
      </c>
      <c r="AQ838" s="17">
        <v>6.6556740725193506E-2</v>
      </c>
      <c r="AR838" s="17"/>
      <c r="AS838" s="17">
        <v>6.4252976060992603E-2</v>
      </c>
      <c r="AT838" s="17">
        <v>7.7693745182274496E-2</v>
      </c>
      <c r="AU838" s="17"/>
      <c r="AV838" s="17">
        <v>6.4560585797613604E-2</v>
      </c>
      <c r="AW838" s="17">
        <v>9.0953426494022202E-2</v>
      </c>
      <c r="AX838" s="17"/>
      <c r="AY838" s="17">
        <v>8.1799276117217296E-2</v>
      </c>
      <c r="AZ838" s="17">
        <v>6.3157375345063702E-2</v>
      </c>
      <c r="BA838" s="17">
        <v>4.9890351855805301E-2</v>
      </c>
      <c r="BB838" s="17"/>
      <c r="BC838" s="17">
        <v>8.2633607264075704E-2</v>
      </c>
      <c r="BD838" s="17">
        <v>5.2914742854981399E-2</v>
      </c>
      <c r="BE838" s="17">
        <v>4.6076220285798802E-2</v>
      </c>
      <c r="BF838" s="17"/>
      <c r="BG838" s="17">
        <v>8.0338946678777806E-2</v>
      </c>
      <c r="BH838" s="17">
        <v>6.0019485119011902E-2</v>
      </c>
      <c r="BI838" s="17"/>
      <c r="BJ838" s="17">
        <v>6.6306439636957898E-2</v>
      </c>
      <c r="BK838" s="17">
        <v>6.8245933250497395E-2</v>
      </c>
      <c r="BL838" s="17"/>
      <c r="BM838" s="17">
        <v>4.7532584502394899E-2</v>
      </c>
      <c r="BN838" s="17">
        <v>6.7252999815550094E-2</v>
      </c>
      <c r="BO838" s="17">
        <v>4.7377377845559301E-2</v>
      </c>
      <c r="BP838" s="17">
        <v>0.15187348166364201</v>
      </c>
      <c r="BQ838" s="17">
        <v>8.4777213923067501E-2</v>
      </c>
      <c r="BR838" s="17">
        <v>7.0823856287324793E-2</v>
      </c>
      <c r="BS838" s="17">
        <v>0.14562063526549901</v>
      </c>
      <c r="BT838" s="17"/>
      <c r="BU838" s="17">
        <v>2.2005054092575201E-2</v>
      </c>
      <c r="BV838" s="17">
        <v>5.8034115757730799E-2</v>
      </c>
      <c r="BW838" s="17"/>
      <c r="BX838" s="17">
        <v>9.7007488905582501E-2</v>
      </c>
      <c r="BY838" s="17">
        <v>4.8710752661466697E-2</v>
      </c>
      <c r="BZ838" s="17">
        <v>4.0493213365757799E-2</v>
      </c>
      <c r="CA838" s="17">
        <v>3.9101513418513499E-2</v>
      </c>
    </row>
    <row r="839" spans="2:79" x14ac:dyDescent="0.3">
      <c r="B839" t="s">
        <v>412</v>
      </c>
      <c r="C839" s="17">
        <v>0.63641677900359805</v>
      </c>
      <c r="D839" s="17">
        <v>0.61501289284057103</v>
      </c>
      <c r="E839" s="17">
        <v>0.655503643791297</v>
      </c>
      <c r="F839" s="17"/>
      <c r="G839" s="17">
        <v>0.75490815839224001</v>
      </c>
      <c r="H839" s="17">
        <v>0.74960613541082299</v>
      </c>
      <c r="I839" s="17">
        <v>0.64056810734145997</v>
      </c>
      <c r="J839" s="17">
        <v>0.61224915413626602</v>
      </c>
      <c r="K839" s="17">
        <v>0.59363434270158599</v>
      </c>
      <c r="L839" s="17">
        <v>0.51088121860708202</v>
      </c>
      <c r="M839" s="17"/>
      <c r="N839" s="17">
        <v>0.66800569668133603</v>
      </c>
      <c r="O839" s="17">
        <v>0.63844801851047694</v>
      </c>
      <c r="P839" s="17">
        <v>0.62407717043099897</v>
      </c>
      <c r="Q839" s="17">
        <v>0.60938496137114795</v>
      </c>
      <c r="R839" s="17"/>
      <c r="S839" s="17">
        <v>0.68739735226483001</v>
      </c>
      <c r="T839" s="17">
        <v>0.62415109611803699</v>
      </c>
      <c r="U839" s="17">
        <v>0.56061403820993305</v>
      </c>
      <c r="V839" s="17">
        <v>0.60192747910328603</v>
      </c>
      <c r="W839" s="17">
        <v>0.64735716202696503</v>
      </c>
      <c r="X839" s="17">
        <v>0.60367127082543304</v>
      </c>
      <c r="Y839" s="17">
        <v>0.60723664009911904</v>
      </c>
      <c r="Z839" s="17">
        <v>0.60150064542492898</v>
      </c>
      <c r="AA839" s="17">
        <v>0.66954179107064404</v>
      </c>
      <c r="AB839" s="17">
        <v>0.64405638562771705</v>
      </c>
      <c r="AC839" s="17">
        <v>0.73050191527248198</v>
      </c>
      <c r="AD839" s="17">
        <v>0.65295326197516201</v>
      </c>
      <c r="AE839" s="17"/>
      <c r="AF839" s="17">
        <v>0.73033463168688795</v>
      </c>
      <c r="AG839" s="17">
        <v>0.58709336308429005</v>
      </c>
      <c r="AH839" s="17">
        <v>0.63039549661732497</v>
      </c>
      <c r="AI839" s="17">
        <v>0.63158757679201205</v>
      </c>
      <c r="AJ839" s="17">
        <v>0.56579316322755902</v>
      </c>
      <c r="AK839" s="17">
        <v>0.63140825869018402</v>
      </c>
      <c r="AL839" s="17"/>
      <c r="AM839" s="17">
        <v>0.56780130187232403</v>
      </c>
      <c r="AN839" s="17">
        <v>0.61696261415435105</v>
      </c>
      <c r="AO839" s="17">
        <v>0.714441478529801</v>
      </c>
      <c r="AP839" s="17">
        <v>0.704102259694108</v>
      </c>
      <c r="AQ839" s="17">
        <v>0.79478482034487996</v>
      </c>
      <c r="AR839" s="17"/>
      <c r="AS839" s="17">
        <v>0.654152194843306</v>
      </c>
      <c r="AT839" s="17">
        <v>0.63387082508424297</v>
      </c>
      <c r="AU839" s="17"/>
      <c r="AV839" s="17">
        <v>0.63224325216548205</v>
      </c>
      <c r="AW839" s="17">
        <v>0.65163091154846897</v>
      </c>
      <c r="AX839" s="17"/>
      <c r="AY839" s="17">
        <v>0.67692002089296699</v>
      </c>
      <c r="AZ839" s="17">
        <v>0.63144953377264901</v>
      </c>
      <c r="BA839" s="17">
        <v>0.55541501728446596</v>
      </c>
      <c r="BB839" s="17"/>
      <c r="BC839" s="17">
        <v>0.62528529065845795</v>
      </c>
      <c r="BD839" s="17">
        <v>0.61215819860418996</v>
      </c>
      <c r="BE839" s="17">
        <v>0.69298235352065596</v>
      </c>
      <c r="BF839" s="17"/>
      <c r="BG839" s="17">
        <v>0.65034438720027599</v>
      </c>
      <c r="BH839" s="17">
        <v>0.63259271940138595</v>
      </c>
      <c r="BI839" s="17"/>
      <c r="BJ839" s="17">
        <v>0.69737091674185403</v>
      </c>
      <c r="BK839" s="17">
        <v>0.62249080153755698</v>
      </c>
      <c r="BL839" s="17"/>
      <c r="BM839" s="17">
        <v>0.68434022822233198</v>
      </c>
      <c r="BN839" s="17">
        <v>0.61799423378319995</v>
      </c>
      <c r="BO839" s="17">
        <v>0.67158512457796504</v>
      </c>
      <c r="BP839" s="17">
        <v>0.63316772473523397</v>
      </c>
      <c r="BQ839" s="17">
        <v>0.76193488995540204</v>
      </c>
      <c r="BR839" s="17">
        <v>0.50241790405287801</v>
      </c>
      <c r="BS839" s="17">
        <v>0.672256482059574</v>
      </c>
      <c r="BT839" s="17"/>
      <c r="BU839" s="17">
        <v>0.70679558649331997</v>
      </c>
      <c r="BV839" s="17">
        <v>0.79095904454926003</v>
      </c>
      <c r="BW839" s="17"/>
      <c r="BX839" s="17">
        <v>0.66408853523415901</v>
      </c>
      <c r="BY839" s="17">
        <v>0.59559007573713096</v>
      </c>
      <c r="BZ839" s="17">
        <v>0.76195838739455402</v>
      </c>
      <c r="CA839" s="17">
        <v>0.63059275017330496</v>
      </c>
    </row>
    <row r="840" spans="2:79" x14ac:dyDescent="0.3">
      <c r="B840" t="s">
        <v>413</v>
      </c>
      <c r="C840" s="17">
        <v>6.4698571651261805E-2</v>
      </c>
      <c r="D840" s="17">
        <v>8.5359986387265996E-2</v>
      </c>
      <c r="E840" s="17">
        <v>4.4864027446920099E-2</v>
      </c>
      <c r="F840" s="17"/>
      <c r="G840" s="17">
        <v>4.3442231560658302E-2</v>
      </c>
      <c r="H840" s="17">
        <v>4.1222513617597101E-2</v>
      </c>
      <c r="I840" s="17">
        <v>8.3065102444236899E-2</v>
      </c>
      <c r="J840" s="17">
        <v>3.9105569910606902E-2</v>
      </c>
      <c r="K840" s="17">
        <v>8.2566139609248093E-2</v>
      </c>
      <c r="L840" s="17">
        <v>9.1645590923268405E-2</v>
      </c>
      <c r="M840" s="17"/>
      <c r="N840" s="17">
        <v>6.8978021209043505E-2</v>
      </c>
      <c r="O840" s="17">
        <v>6.3426372723915894E-2</v>
      </c>
      <c r="P840" s="17">
        <v>6.1881827818477099E-2</v>
      </c>
      <c r="Q840" s="17">
        <v>6.2258023538372703E-2</v>
      </c>
      <c r="R840" s="17"/>
      <c r="S840" s="17">
        <v>6.4799493348416407E-2</v>
      </c>
      <c r="T840" s="17">
        <v>7.7130440847549706E-2</v>
      </c>
      <c r="U840" s="17">
        <v>7.1952453132451299E-2</v>
      </c>
      <c r="V840" s="17">
        <v>5.6825087637128603E-2</v>
      </c>
      <c r="W840" s="17">
        <v>3.7976343006712397E-2</v>
      </c>
      <c r="X840" s="17">
        <v>8.7068428563385702E-2</v>
      </c>
      <c r="Y840" s="17">
        <v>0.104451154991443</v>
      </c>
      <c r="Z840" s="17">
        <v>9.4147919811438704E-2</v>
      </c>
      <c r="AA840" s="17">
        <v>3.0458621919722598E-2</v>
      </c>
      <c r="AB840" s="17">
        <v>6.0550795504909202E-2</v>
      </c>
      <c r="AC840" s="17">
        <v>4.2617969644187903E-2</v>
      </c>
      <c r="AD840" s="17">
        <v>3.9620363346007E-2</v>
      </c>
      <c r="AE840" s="17"/>
      <c r="AF840" s="17">
        <v>4.8542279903457497E-2</v>
      </c>
      <c r="AG840" s="17">
        <v>6.7767400736854902E-2</v>
      </c>
      <c r="AH840" s="17">
        <v>6.8336978658974395E-2</v>
      </c>
      <c r="AI840" s="17">
        <v>7.7709639025546798E-2</v>
      </c>
      <c r="AJ840" s="17">
        <v>6.9137704421897095E-2</v>
      </c>
      <c r="AK840" s="17">
        <v>6.0785556744724301E-2</v>
      </c>
      <c r="AL840" s="17"/>
      <c r="AM840" s="17">
        <v>6.1117494208954702E-2</v>
      </c>
      <c r="AN840" s="17">
        <v>7.0478198304824505E-2</v>
      </c>
      <c r="AO840" s="17">
        <v>6.8871777238816406E-2</v>
      </c>
      <c r="AP840" s="17">
        <v>5.2510766984602303E-2</v>
      </c>
      <c r="AQ840" s="17">
        <v>3.6478871639533401E-2</v>
      </c>
      <c r="AR840" s="17"/>
      <c r="AS840" s="17">
        <v>5.6542215242496398E-2</v>
      </c>
      <c r="AT840" s="17">
        <v>8.4729501524927003E-2</v>
      </c>
      <c r="AU840" s="17"/>
      <c r="AV840" s="17">
        <v>6.9775249211220594E-2</v>
      </c>
      <c r="AW840" s="17">
        <v>5.5474017436992103E-2</v>
      </c>
      <c r="AX840" s="17"/>
      <c r="AY840" s="17">
        <v>6.1191192919016299E-2</v>
      </c>
      <c r="AZ840" s="17">
        <v>6.0796010466828601E-2</v>
      </c>
      <c r="BA840" s="17">
        <v>0.106197449971164</v>
      </c>
      <c r="BB840" s="17"/>
      <c r="BC840" s="17">
        <v>5.6397824470851801E-2</v>
      </c>
      <c r="BD840" s="17">
        <v>8.5695299080903203E-2</v>
      </c>
      <c r="BE840" s="17">
        <v>6.4952177169710204E-2</v>
      </c>
      <c r="BF840" s="17"/>
      <c r="BG840" s="17">
        <v>4.75935838255305E-2</v>
      </c>
      <c r="BH840" s="17">
        <v>7.3078849393618098E-2</v>
      </c>
      <c r="BI840" s="17"/>
      <c r="BJ840" s="17">
        <v>6.3899774255234201E-2</v>
      </c>
      <c r="BK840" s="17">
        <v>6.2120292794811703E-2</v>
      </c>
      <c r="BL840" s="17"/>
      <c r="BM840" s="17">
        <v>6.9316461750125902E-2</v>
      </c>
      <c r="BN840" s="17">
        <v>5.8283454151447103E-2</v>
      </c>
      <c r="BO840" s="17">
        <v>6.1223782735543401E-2</v>
      </c>
      <c r="BP840" s="17">
        <v>3.8185061153939097E-2</v>
      </c>
      <c r="BQ840" s="17">
        <v>1.80546433525396E-2</v>
      </c>
      <c r="BR840" s="17">
        <v>9.2826082309853897E-2</v>
      </c>
      <c r="BS840" s="17">
        <v>1.55877999298395E-2</v>
      </c>
      <c r="BT840" s="17"/>
      <c r="BU840" s="17">
        <v>3.0651215312981199E-2</v>
      </c>
      <c r="BV840" s="17">
        <v>2.7675747231474101E-2</v>
      </c>
      <c r="BW840" s="17"/>
      <c r="BX840" s="17">
        <v>3.6310504871346898E-2</v>
      </c>
      <c r="BY840" s="17">
        <v>9.3477492193904999E-2</v>
      </c>
      <c r="BZ840" s="17">
        <v>3.27915719503356E-2</v>
      </c>
      <c r="CA840" s="17">
        <v>9.7395157863311099E-2</v>
      </c>
    </row>
    <row r="841" spans="2:79" hidden="1" x14ac:dyDescent="0.3">
      <c r="B841" t="s">
        <v>299</v>
      </c>
      <c r="C841" s="17">
        <v>0.57171820735233703</v>
      </c>
      <c r="D841" s="17">
        <v>0.52965290645330498</v>
      </c>
      <c r="E841" s="17">
        <v>0.61063961634437702</v>
      </c>
      <c r="F841" s="17"/>
      <c r="G841" s="17">
        <v>0.71146592683158205</v>
      </c>
      <c r="H841" s="17">
        <v>0.708383621793226</v>
      </c>
      <c r="I841" s="17">
        <v>0.55750300489722304</v>
      </c>
      <c r="J841" s="17">
        <v>0.57314358422565903</v>
      </c>
      <c r="K841" s="17">
        <v>0.51106820309233802</v>
      </c>
      <c r="L841" s="17">
        <v>0.41923562768381401</v>
      </c>
      <c r="M841" s="17"/>
      <c r="N841" s="17">
        <v>0.59902767547229296</v>
      </c>
      <c r="O841" s="17">
        <v>0.57502164578656101</v>
      </c>
      <c r="P841" s="17">
        <v>0.56219534261252202</v>
      </c>
      <c r="Q841" s="17">
        <v>0.547126937832775</v>
      </c>
      <c r="R841" s="17"/>
      <c r="S841" s="17">
        <v>0.62259785891641395</v>
      </c>
      <c r="T841" s="17">
        <v>0.54702065527048804</v>
      </c>
      <c r="U841" s="17">
        <v>0.48866158507748197</v>
      </c>
      <c r="V841" s="17">
        <v>0.54510239146615802</v>
      </c>
      <c r="W841" s="17">
        <v>0.60938081902025198</v>
      </c>
      <c r="X841" s="17">
        <v>0.516602842262048</v>
      </c>
      <c r="Y841" s="17">
        <v>0.50278548510767496</v>
      </c>
      <c r="Z841" s="17">
        <v>0.50735272561349098</v>
      </c>
      <c r="AA841" s="17">
        <v>0.639083169150922</v>
      </c>
      <c r="AB841" s="17">
        <v>0.583505590122808</v>
      </c>
      <c r="AC841" s="17">
        <v>0.68788394562829402</v>
      </c>
      <c r="AD841" s="17">
        <v>0.61333289862915497</v>
      </c>
      <c r="AE841" s="17"/>
      <c r="AF841" s="17">
        <v>0.68179235178343101</v>
      </c>
      <c r="AG841" s="17">
        <v>0.519325962347435</v>
      </c>
      <c r="AH841" s="17">
        <v>0.56205851795835104</v>
      </c>
      <c r="AI841" s="17">
        <v>0.55387793776646499</v>
      </c>
      <c r="AJ841" s="17">
        <v>0.49665545880566198</v>
      </c>
      <c r="AK841" s="17">
        <v>0.57062270194546005</v>
      </c>
      <c r="AL841" s="17"/>
      <c r="AM841" s="17">
        <v>0.50668380766336896</v>
      </c>
      <c r="AN841" s="17">
        <v>0.54648441584952601</v>
      </c>
      <c r="AO841" s="17">
        <v>0.64556970129098401</v>
      </c>
      <c r="AP841" s="17">
        <v>0.651591492709505</v>
      </c>
      <c r="AQ841" s="17">
        <v>0.75830594870534695</v>
      </c>
      <c r="AR841" s="17"/>
      <c r="AS841" s="17">
        <v>0.59760997960080997</v>
      </c>
      <c r="AT841" s="17">
        <v>0.549141323559316</v>
      </c>
      <c r="AU841" s="17"/>
      <c r="AV841" s="17">
        <v>0.56246800295426203</v>
      </c>
      <c r="AW841" s="17">
        <v>0.59615689411147699</v>
      </c>
      <c r="AX841" s="17"/>
      <c r="AY841" s="17">
        <v>0.61572882797395101</v>
      </c>
      <c r="AZ841" s="17">
        <v>0.57065352330582098</v>
      </c>
      <c r="BA841" s="17">
        <v>0.44921756731330198</v>
      </c>
      <c r="BB841" s="17"/>
      <c r="BC841" s="17">
        <v>0.56888746618760599</v>
      </c>
      <c r="BD841" s="17">
        <v>0.52646289952328695</v>
      </c>
      <c r="BE841" s="17">
        <v>0.62803017635094605</v>
      </c>
      <c r="BF841" s="17"/>
      <c r="BG841" s="17">
        <v>0.60275080337474596</v>
      </c>
      <c r="BH841" s="17">
        <v>0.55951387000776698</v>
      </c>
      <c r="BI841" s="17"/>
      <c r="BJ841" s="17">
        <v>0.63347114248661995</v>
      </c>
      <c r="BK841" s="17">
        <v>0.56037050874274497</v>
      </c>
      <c r="BL841" s="17"/>
      <c r="BM841" s="17">
        <v>0.61502376647220602</v>
      </c>
      <c r="BN841" s="17">
        <v>0.55971077963175198</v>
      </c>
      <c r="BO841" s="17">
        <v>0.61036134184242197</v>
      </c>
      <c r="BP841" s="17">
        <v>0.59498266358129503</v>
      </c>
      <c r="BQ841" s="17">
        <v>0.74388024660286201</v>
      </c>
      <c r="BR841" s="17">
        <v>0.409591821743024</v>
      </c>
      <c r="BS841" s="17">
        <v>0.65666868212973495</v>
      </c>
      <c r="BT841" s="17"/>
      <c r="BU841" s="17">
        <v>0.67614437118033799</v>
      </c>
      <c r="BV841" s="17">
        <v>0.76328329731778499</v>
      </c>
      <c r="BW841" s="17"/>
      <c r="BX841" s="17">
        <v>0.62777803036281199</v>
      </c>
      <c r="BY841" s="17">
        <v>0.50211258354322597</v>
      </c>
      <c r="BZ841" s="17">
        <v>0.72916681544421802</v>
      </c>
      <c r="CA841" s="17">
        <v>0.53319759230999397</v>
      </c>
    </row>
    <row r="842" spans="2:79" x14ac:dyDescent="0.3">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c r="BQ842" s="17"/>
      <c r="BR842" s="17"/>
      <c r="BS842" s="17"/>
      <c r="BT842" s="17"/>
      <c r="BU842" s="17"/>
      <c r="BV842" s="17"/>
      <c r="BW842" s="17"/>
      <c r="BX842" s="17"/>
      <c r="BY842" s="17"/>
      <c r="BZ842" s="17"/>
      <c r="CA842" s="17"/>
    </row>
    <row r="843" spans="2:79" x14ac:dyDescent="0.3">
      <c r="B843" s="6" t="s">
        <v>424</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c r="BQ843" s="17"/>
      <c r="BR843" s="17"/>
      <c r="BS843" s="17"/>
      <c r="BT843" s="17"/>
      <c r="BU843" s="17"/>
      <c r="BV843" s="17"/>
      <c r="BW843" s="17"/>
      <c r="BX843" s="17"/>
      <c r="BY843" s="17"/>
      <c r="BZ843" s="17"/>
      <c r="CA843" s="17"/>
    </row>
    <row r="844" spans="2:79" x14ac:dyDescent="0.3">
      <c r="B844" s="24" t="s">
        <v>98</v>
      </c>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c r="BF844" s="17"/>
      <c r="BG844" s="17"/>
      <c r="BH844" s="17"/>
      <c r="BI844" s="17"/>
      <c r="BJ844" s="17"/>
      <c r="BK844" s="17"/>
      <c r="BL844" s="17"/>
      <c r="BM844" s="17"/>
      <c r="BN844" s="17"/>
      <c r="BO844" s="17"/>
      <c r="BP844" s="17"/>
      <c r="BQ844" s="17"/>
      <c r="BR844" s="17"/>
      <c r="BS844" s="17"/>
      <c r="BT844" s="17"/>
      <c r="BU844" s="17"/>
      <c r="BV844" s="17"/>
      <c r="BW844" s="17"/>
      <c r="BX844" s="17"/>
      <c r="BY844" s="17"/>
      <c r="BZ844" s="17"/>
      <c r="CA844" s="17"/>
    </row>
    <row r="845" spans="2:79" x14ac:dyDescent="0.3">
      <c r="B845" t="s">
        <v>419</v>
      </c>
      <c r="C845" s="17">
        <v>0.38675050715632803</v>
      </c>
      <c r="D845" s="17">
        <v>0.34099466071117002</v>
      </c>
      <c r="E845" s="17">
        <v>0.43121556627521601</v>
      </c>
      <c r="F845" s="17"/>
      <c r="G845" s="17">
        <v>0.330205432471464</v>
      </c>
      <c r="H845" s="17">
        <v>0.36535435807433198</v>
      </c>
      <c r="I845" s="17">
        <v>0.44911042652755301</v>
      </c>
      <c r="J845" s="17">
        <v>0.46011220478466203</v>
      </c>
      <c r="K845" s="17">
        <v>0.43939601720382498</v>
      </c>
      <c r="L845" s="17">
        <v>0.29641678364747298</v>
      </c>
      <c r="M845" s="17"/>
      <c r="N845" s="17">
        <v>0.36800151378290102</v>
      </c>
      <c r="O845" s="17">
        <v>0.41312380820469602</v>
      </c>
      <c r="P845" s="17">
        <v>0.41527743128718703</v>
      </c>
      <c r="Q845" s="17">
        <v>0.36154728991408103</v>
      </c>
      <c r="R845" s="17"/>
      <c r="S845" s="17">
        <v>0.37656591856745802</v>
      </c>
      <c r="T845" s="17">
        <v>0.39729531423425402</v>
      </c>
      <c r="U845" s="17">
        <v>0.371593280746355</v>
      </c>
      <c r="V845" s="17">
        <v>0.39033929887922098</v>
      </c>
      <c r="W845" s="17">
        <v>0.35624825917967701</v>
      </c>
      <c r="X845" s="17">
        <v>0.39006311121642701</v>
      </c>
      <c r="Y845" s="17">
        <v>0.33196229864413801</v>
      </c>
      <c r="Z845" s="17">
        <v>0.31258650026662099</v>
      </c>
      <c r="AA845" s="17">
        <v>0.37052463218717302</v>
      </c>
      <c r="AB845" s="17">
        <v>0.48343442119865698</v>
      </c>
      <c r="AC845" s="17">
        <v>0.434529119545286</v>
      </c>
      <c r="AD845" s="17">
        <v>0.41366870101867997</v>
      </c>
      <c r="AE845" s="17"/>
      <c r="AF845" s="17">
        <v>0.382560295188209</v>
      </c>
      <c r="AG845" s="17">
        <v>0.38841527179486002</v>
      </c>
      <c r="AH845" s="17">
        <v>0.38561613038930698</v>
      </c>
      <c r="AI845" s="17">
        <v>0.37793668246621798</v>
      </c>
      <c r="AJ845" s="17">
        <v>0.390680637448857</v>
      </c>
      <c r="AK845" s="17">
        <v>0.41665181161272402</v>
      </c>
      <c r="AL845" s="17"/>
      <c r="AM845" s="17">
        <v>0.39136930987147001</v>
      </c>
      <c r="AN845" s="17">
        <v>0.39124574460057898</v>
      </c>
      <c r="AO845" s="17">
        <v>0.38849162942029197</v>
      </c>
      <c r="AP845" s="17">
        <v>0.40160859234826501</v>
      </c>
      <c r="AQ845" s="17">
        <v>0.32493265501241703</v>
      </c>
      <c r="AR845" s="17"/>
      <c r="AS845" s="17">
        <v>0.37480804664987399</v>
      </c>
      <c r="AT845" s="17">
        <v>0.42306086368587398</v>
      </c>
      <c r="AU845" s="17"/>
      <c r="AV845" s="17">
        <v>0.36540950747018902</v>
      </c>
      <c r="AW845" s="17">
        <v>0.474387726972268</v>
      </c>
      <c r="AX845" s="17"/>
      <c r="AY845" s="17">
        <v>0.43026589270224802</v>
      </c>
      <c r="AZ845" s="17">
        <v>0.36593681204671502</v>
      </c>
      <c r="BA845" s="17">
        <v>0.388719675433571</v>
      </c>
      <c r="BB845" s="17"/>
      <c r="BC845" s="17">
        <v>0.38900109205340599</v>
      </c>
      <c r="BD845" s="17">
        <v>0.37610327409043998</v>
      </c>
      <c r="BE845" s="17">
        <v>0.392321014829288</v>
      </c>
      <c r="BF845" s="17"/>
      <c r="BG845" s="17">
        <v>0.43821553703034499</v>
      </c>
      <c r="BH845" s="17">
        <v>0.36932616068360802</v>
      </c>
      <c r="BI845" s="17"/>
      <c r="BJ845" s="17">
        <v>0.362294827687281</v>
      </c>
      <c r="BK845" s="17">
        <v>0.40182479270784299</v>
      </c>
      <c r="BL845" s="17"/>
      <c r="BM845" s="17">
        <v>0.41144022313856099</v>
      </c>
      <c r="BN845" s="17">
        <v>0.38232080426243797</v>
      </c>
      <c r="BO845" s="17">
        <v>0.315895691790263</v>
      </c>
      <c r="BP845" s="17">
        <v>0.44276238097605602</v>
      </c>
      <c r="BQ845" s="17">
        <v>0.38174613896356702</v>
      </c>
      <c r="BR845" s="17">
        <v>0.33177301099740802</v>
      </c>
      <c r="BS845" s="17">
        <v>0.423141749605982</v>
      </c>
      <c r="BT845" s="17"/>
      <c r="BU845" s="17">
        <v>0.36198516986114898</v>
      </c>
      <c r="BV845" s="17">
        <v>0.37529263252514899</v>
      </c>
      <c r="BW845" s="17"/>
      <c r="BX845" s="17">
        <v>0.41811786734975998</v>
      </c>
      <c r="BY845" s="17">
        <v>0.368438865999621</v>
      </c>
      <c r="BZ845" s="17">
        <v>0.40820130983321501</v>
      </c>
      <c r="CA845" s="17">
        <v>0.30739634673900101</v>
      </c>
    </row>
    <row r="846" spans="2:79" x14ac:dyDescent="0.3">
      <c r="B846" t="s">
        <v>420</v>
      </c>
      <c r="C846" s="17">
        <v>0.31827512007314701</v>
      </c>
      <c r="D846" s="17">
        <v>0.31810820429266601</v>
      </c>
      <c r="E846" s="17">
        <v>0.31899915765977699</v>
      </c>
      <c r="F846" s="17"/>
      <c r="G846" s="17">
        <v>0.35742468661403798</v>
      </c>
      <c r="H846" s="17">
        <v>0.35793045274745799</v>
      </c>
      <c r="I846" s="17">
        <v>0.287422390163042</v>
      </c>
      <c r="J846" s="17">
        <v>0.32635300370595599</v>
      </c>
      <c r="K846" s="17">
        <v>0.26726518638285801</v>
      </c>
      <c r="L846" s="17">
        <v>0.31286006949285999</v>
      </c>
      <c r="M846" s="17"/>
      <c r="N846" s="17">
        <v>0.35098309111390802</v>
      </c>
      <c r="O846" s="17">
        <v>0.30832157432763502</v>
      </c>
      <c r="P846" s="17">
        <v>0.32526495255447802</v>
      </c>
      <c r="Q846" s="17">
        <v>0.285792620342602</v>
      </c>
      <c r="R846" s="17"/>
      <c r="S846" s="17">
        <v>0.32694657380148301</v>
      </c>
      <c r="T846" s="17">
        <v>0.31108071691447198</v>
      </c>
      <c r="U846" s="17">
        <v>0.28730374279406301</v>
      </c>
      <c r="V846" s="17">
        <v>0.29717870197414897</v>
      </c>
      <c r="W846" s="17">
        <v>0.32846886478027298</v>
      </c>
      <c r="X846" s="17">
        <v>0.28455673928130298</v>
      </c>
      <c r="Y846" s="17">
        <v>0.376329227861394</v>
      </c>
      <c r="Z846" s="17">
        <v>0.35832090215708201</v>
      </c>
      <c r="AA846" s="17">
        <v>0.33121286907773401</v>
      </c>
      <c r="AB846" s="17">
        <v>0.30832845108241203</v>
      </c>
      <c r="AC846" s="17">
        <v>0.28574843153185497</v>
      </c>
      <c r="AD846" s="17">
        <v>0.36139368038000702</v>
      </c>
      <c r="AE846" s="17"/>
      <c r="AF846" s="17">
        <v>0.36258689225187202</v>
      </c>
      <c r="AG846" s="17">
        <v>0.31601927904265298</v>
      </c>
      <c r="AH846" s="17">
        <v>0.32299151487156202</v>
      </c>
      <c r="AI846" s="17">
        <v>0.275621815335795</v>
      </c>
      <c r="AJ846" s="17">
        <v>0.31372439828114002</v>
      </c>
      <c r="AK846" s="17">
        <v>0.27279564660786498</v>
      </c>
      <c r="AL846" s="17"/>
      <c r="AM846" s="17">
        <v>0.26624700890291703</v>
      </c>
      <c r="AN846" s="17">
        <v>0.315371137232904</v>
      </c>
      <c r="AO846" s="17">
        <v>0.33500760216547099</v>
      </c>
      <c r="AP846" s="17">
        <v>0.370866304803114</v>
      </c>
      <c r="AQ846" s="17">
        <v>0.37249547664598498</v>
      </c>
      <c r="AR846" s="17"/>
      <c r="AS846" s="17">
        <v>0.34525919041334502</v>
      </c>
      <c r="AT846" s="17">
        <v>0.30908939280766601</v>
      </c>
      <c r="AU846" s="17"/>
      <c r="AV846" s="17">
        <v>0.333963463003288</v>
      </c>
      <c r="AW846" s="17">
        <v>0.265138981245992</v>
      </c>
      <c r="AX846" s="17"/>
      <c r="AY846" s="17">
        <v>0.27920199386285499</v>
      </c>
      <c r="AZ846" s="17">
        <v>0.34719418612592601</v>
      </c>
      <c r="BA846" s="17">
        <v>0.25286257342658403</v>
      </c>
      <c r="BB846" s="17"/>
      <c r="BC846" s="17">
        <v>0.31952476255201001</v>
      </c>
      <c r="BD846" s="17">
        <v>0.31053815287870401</v>
      </c>
      <c r="BE846" s="17">
        <v>0.32395815891336499</v>
      </c>
      <c r="BF846" s="17"/>
      <c r="BG846" s="17">
        <v>0.28045076194949697</v>
      </c>
      <c r="BH846" s="17">
        <v>0.33689735599284698</v>
      </c>
      <c r="BI846" s="17"/>
      <c r="BJ846" s="17">
        <v>0.36508757315280199</v>
      </c>
      <c r="BK846" s="17">
        <v>0.303766709622941</v>
      </c>
      <c r="BL846" s="17"/>
      <c r="BM846" s="17">
        <v>0.32925620145787798</v>
      </c>
      <c r="BN846" s="17">
        <v>0.35477781607062198</v>
      </c>
      <c r="BO846" s="17">
        <v>0.32799696830259001</v>
      </c>
      <c r="BP846" s="17">
        <v>0.30771887885745403</v>
      </c>
      <c r="BQ846" s="17">
        <v>0.27122255928396399</v>
      </c>
      <c r="BR846" s="17">
        <v>0.29212392597211501</v>
      </c>
      <c r="BS846" s="17">
        <v>0.27295602566722099</v>
      </c>
      <c r="BT846" s="17"/>
      <c r="BU846" s="17">
        <v>0.48948458409747397</v>
      </c>
      <c r="BV846" s="17">
        <v>0.39170587832600401</v>
      </c>
      <c r="BW846" s="17"/>
      <c r="BX846" s="17">
        <v>0.34690380335320498</v>
      </c>
      <c r="BY846" s="17">
        <v>0.311753601710343</v>
      </c>
      <c r="BZ846" s="17">
        <v>0.350153739798233</v>
      </c>
      <c r="CA846" s="17">
        <v>0.352155067431833</v>
      </c>
    </row>
    <row r="847" spans="2:79" x14ac:dyDescent="0.3">
      <c r="B847" t="s">
        <v>421</v>
      </c>
      <c r="C847" s="17">
        <v>0.170297473026611</v>
      </c>
      <c r="D847" s="17">
        <v>0.202165029844872</v>
      </c>
      <c r="E847" s="17">
        <v>0.138203850129241</v>
      </c>
      <c r="F847" s="17"/>
      <c r="G847" s="17">
        <v>0.20142338531522899</v>
      </c>
      <c r="H847" s="17">
        <v>0.18097733700527699</v>
      </c>
      <c r="I847" s="17">
        <v>0.15643886904540899</v>
      </c>
      <c r="J847" s="17">
        <v>0.14672474417696599</v>
      </c>
      <c r="K847" s="17">
        <v>0.15779120631745799</v>
      </c>
      <c r="L847" s="17">
        <v>0.17966736436313099</v>
      </c>
      <c r="M847" s="17"/>
      <c r="N847" s="17">
        <v>0.16965190636070701</v>
      </c>
      <c r="O847" s="17">
        <v>0.16996130996172201</v>
      </c>
      <c r="P847" s="17">
        <v>0.165296976331335</v>
      </c>
      <c r="Q847" s="17">
        <v>0.173521899031541</v>
      </c>
      <c r="R847" s="17"/>
      <c r="S847" s="17">
        <v>0.187138918017448</v>
      </c>
      <c r="T847" s="17">
        <v>0.17308131888719999</v>
      </c>
      <c r="U847" s="17">
        <v>0.22098000800218501</v>
      </c>
      <c r="V847" s="17">
        <v>0.15375684536280501</v>
      </c>
      <c r="W847" s="17">
        <v>0.20195158522311399</v>
      </c>
      <c r="X847" s="17">
        <v>0.145524133958085</v>
      </c>
      <c r="Y847" s="17">
        <v>0.14203051323022201</v>
      </c>
      <c r="Z847" s="17">
        <v>0.15398215452962499</v>
      </c>
      <c r="AA847" s="17">
        <v>0.17217827717727799</v>
      </c>
      <c r="AB847" s="17">
        <v>0.14129362594940401</v>
      </c>
      <c r="AC847" s="17">
        <v>0.163011044975513</v>
      </c>
      <c r="AD847" s="17">
        <v>0.18401379724900099</v>
      </c>
      <c r="AE847" s="17"/>
      <c r="AF847" s="17">
        <v>0.15415874439008101</v>
      </c>
      <c r="AG847" s="17">
        <v>0.18304115361592599</v>
      </c>
      <c r="AH847" s="17">
        <v>0.15335159015161801</v>
      </c>
      <c r="AI847" s="17">
        <v>0.20419487198960501</v>
      </c>
      <c r="AJ847" s="17">
        <v>0.14047416997951201</v>
      </c>
      <c r="AK847" s="17">
        <v>0.168013711155932</v>
      </c>
      <c r="AL847" s="17"/>
      <c r="AM847" s="17">
        <v>0.17677415722683601</v>
      </c>
      <c r="AN847" s="17">
        <v>0.17588588457207399</v>
      </c>
      <c r="AO847" s="17">
        <v>0.16365407274595201</v>
      </c>
      <c r="AP847" s="17">
        <v>0.15652390871470401</v>
      </c>
      <c r="AQ847" s="17">
        <v>0.16366431486107699</v>
      </c>
      <c r="AR847" s="17"/>
      <c r="AS847" s="17">
        <v>0.16718713076733799</v>
      </c>
      <c r="AT847" s="17">
        <v>0.11929566502597801</v>
      </c>
      <c r="AU847" s="17"/>
      <c r="AV847" s="17">
        <v>0.17184788945910401</v>
      </c>
      <c r="AW847" s="17">
        <v>0.18397627950369999</v>
      </c>
      <c r="AX847" s="17"/>
      <c r="AY847" s="17">
        <v>0.17537025119236699</v>
      </c>
      <c r="AZ847" s="17">
        <v>0.15914794965376999</v>
      </c>
      <c r="BA847" s="17">
        <v>0.22632675277668801</v>
      </c>
      <c r="BB847" s="17"/>
      <c r="BC847" s="17">
        <v>0.17945971571576899</v>
      </c>
      <c r="BD847" s="17">
        <v>0.14897099738932501</v>
      </c>
      <c r="BE847" s="17">
        <v>0.166683384326028</v>
      </c>
      <c r="BF847" s="17"/>
      <c r="BG847" s="17">
        <v>0.13307156887132501</v>
      </c>
      <c r="BH847" s="17">
        <v>0.184477810184668</v>
      </c>
      <c r="BI847" s="17"/>
      <c r="BJ847" s="17">
        <v>0.17533873864312099</v>
      </c>
      <c r="BK847" s="17">
        <v>0.166131872139443</v>
      </c>
      <c r="BL847" s="17"/>
      <c r="BM847" s="17">
        <v>0.16970563254843801</v>
      </c>
      <c r="BN847" s="17">
        <v>0.15905533052947901</v>
      </c>
      <c r="BO847" s="17">
        <v>0.19648706686699299</v>
      </c>
      <c r="BP847" s="17">
        <v>0.13494404940605501</v>
      </c>
      <c r="BQ847" s="17">
        <v>0.26750901611271299</v>
      </c>
      <c r="BR847" s="17">
        <v>0.174489771094543</v>
      </c>
      <c r="BS847" s="17">
        <v>0.12706971311463899</v>
      </c>
      <c r="BT847" s="17"/>
      <c r="BU847" s="17">
        <v>9.9422303072289095E-2</v>
      </c>
      <c r="BV847" s="17">
        <v>0.119284224044807</v>
      </c>
      <c r="BW847" s="17"/>
      <c r="BX847" s="17">
        <v>0.12801359499221401</v>
      </c>
      <c r="BY847" s="17">
        <v>0.179336653432035</v>
      </c>
      <c r="BZ847" s="17">
        <v>0.17177959233036999</v>
      </c>
      <c r="CA847" s="17">
        <v>0.19502288008521301</v>
      </c>
    </row>
    <row r="848" spans="2:79" x14ac:dyDescent="0.3">
      <c r="B848" t="s">
        <v>422</v>
      </c>
      <c r="C848" s="17">
        <v>4.4123149318245201E-2</v>
      </c>
      <c r="D848" s="17">
        <v>5.1616142600026803E-2</v>
      </c>
      <c r="E848" s="17">
        <v>3.7031767091211601E-2</v>
      </c>
      <c r="F848" s="17"/>
      <c r="G848" s="17">
        <v>4.3312879588788197E-2</v>
      </c>
      <c r="H848" s="17">
        <v>4.3681114128838502E-2</v>
      </c>
      <c r="I848" s="17">
        <v>2.8021437649939401E-2</v>
      </c>
      <c r="J848" s="17">
        <v>3.5890452878062397E-2</v>
      </c>
      <c r="K848" s="17">
        <v>5.0420082278529198E-2</v>
      </c>
      <c r="L848" s="17">
        <v>6.0510671342973298E-2</v>
      </c>
      <c r="M848" s="17"/>
      <c r="N848" s="17">
        <v>4.31354492276202E-2</v>
      </c>
      <c r="O848" s="17">
        <v>3.8974659750949998E-2</v>
      </c>
      <c r="P848" s="17">
        <v>4.4956690506475397E-2</v>
      </c>
      <c r="Q848" s="17">
        <v>4.7602333104239197E-2</v>
      </c>
      <c r="R848" s="17"/>
      <c r="S848" s="17">
        <v>4.2487647996277002E-2</v>
      </c>
      <c r="T848" s="17">
        <v>6.8230549536410001E-2</v>
      </c>
      <c r="U848" s="17">
        <v>3.4856842439548397E-2</v>
      </c>
      <c r="V848" s="17">
        <v>3.6903022014603201E-2</v>
      </c>
      <c r="W848" s="17">
        <v>4.6990263603136302E-2</v>
      </c>
      <c r="X848" s="17">
        <v>4.9893179675107903E-2</v>
      </c>
      <c r="Y848" s="17">
        <v>4.0047825413320297E-2</v>
      </c>
      <c r="Z848" s="17">
        <v>8.8940606253616702E-2</v>
      </c>
      <c r="AA848" s="17">
        <v>6.2954042612639996E-2</v>
      </c>
      <c r="AB848" s="17">
        <v>6.51020562704171E-3</v>
      </c>
      <c r="AC848" s="17">
        <v>1.07968837805495E-2</v>
      </c>
      <c r="AD848" s="17">
        <v>2.0814068145615799E-2</v>
      </c>
      <c r="AE848" s="17"/>
      <c r="AF848" s="17">
        <v>3.97788667196066E-2</v>
      </c>
      <c r="AG848" s="17">
        <v>4.2580082619201702E-2</v>
      </c>
      <c r="AH848" s="17">
        <v>4.96823359317995E-2</v>
      </c>
      <c r="AI848" s="17">
        <v>5.21511404259387E-2</v>
      </c>
      <c r="AJ848" s="17">
        <v>4.1885175978596798E-2</v>
      </c>
      <c r="AK848" s="17">
        <v>3.5258194471706299E-2</v>
      </c>
      <c r="AL848" s="17"/>
      <c r="AM848" s="17">
        <v>5.9959606421627301E-2</v>
      </c>
      <c r="AN848" s="17">
        <v>3.9466933271032102E-2</v>
      </c>
      <c r="AO848" s="17">
        <v>5.1075196736573299E-2</v>
      </c>
      <c r="AP848" s="17">
        <v>1.44309487828327E-2</v>
      </c>
      <c r="AQ848" s="17">
        <v>7.5343729464176001E-2</v>
      </c>
      <c r="AR848" s="17"/>
      <c r="AS848" s="17">
        <v>4.2874961355897301E-2</v>
      </c>
      <c r="AT848" s="17">
        <v>4.2227538436336802E-2</v>
      </c>
      <c r="AU848" s="17"/>
      <c r="AV848" s="17">
        <v>4.8541547129989697E-2</v>
      </c>
      <c r="AW848" s="17">
        <v>1.3269774979627599E-2</v>
      </c>
      <c r="AX848" s="17"/>
      <c r="AY848" s="17">
        <v>3.6312500960725302E-2</v>
      </c>
      <c r="AZ848" s="17">
        <v>4.8123467306108302E-2</v>
      </c>
      <c r="BA848" s="17">
        <v>4.4066537715210498E-2</v>
      </c>
      <c r="BB848" s="17"/>
      <c r="BC848" s="17">
        <v>3.4681189527129702E-2</v>
      </c>
      <c r="BD848" s="17">
        <v>6.8215009586381395E-2</v>
      </c>
      <c r="BE848" s="17">
        <v>4.1365706429398803E-2</v>
      </c>
      <c r="BF848" s="17"/>
      <c r="BG848" s="17">
        <v>5.4535782143605903E-2</v>
      </c>
      <c r="BH848" s="17">
        <v>3.8954283710059198E-2</v>
      </c>
      <c r="BI848" s="17"/>
      <c r="BJ848" s="17">
        <v>3.7751547630386503E-2</v>
      </c>
      <c r="BK848" s="17">
        <v>4.5201391432499398E-2</v>
      </c>
      <c r="BL848" s="17"/>
      <c r="BM848" s="17">
        <v>3.6431064664081199E-2</v>
      </c>
      <c r="BN848" s="17">
        <v>4.7315373285786298E-2</v>
      </c>
      <c r="BO848" s="17">
        <v>2.8856741511678E-2</v>
      </c>
      <c r="BP848" s="17">
        <v>3.1578192323833403E-2</v>
      </c>
      <c r="BQ848" s="17">
        <v>3.87754302323432E-2</v>
      </c>
      <c r="BR848" s="17">
        <v>5.7155945990405799E-2</v>
      </c>
      <c r="BS848" s="17">
        <v>7.0627842115009998E-2</v>
      </c>
      <c r="BT848" s="17"/>
      <c r="BU848" s="17">
        <v>1.9526514895523199E-2</v>
      </c>
      <c r="BV848" s="17">
        <v>4.3138649948318002E-2</v>
      </c>
      <c r="BW848" s="17"/>
      <c r="BX848" s="17">
        <v>2.3830781246154599E-2</v>
      </c>
      <c r="BY848" s="17">
        <v>5.6608859711078402E-2</v>
      </c>
      <c r="BZ848" s="17">
        <v>3.1064910904733199E-2</v>
      </c>
      <c r="CA848" s="17">
        <v>5.3361773548214302E-2</v>
      </c>
    </row>
    <row r="849" spans="2:79" x14ac:dyDescent="0.3">
      <c r="B849" t="s">
        <v>423</v>
      </c>
      <c r="C849" s="17">
        <v>3.3413457971162602E-2</v>
      </c>
      <c r="D849" s="17">
        <v>4.6860906102834297E-2</v>
      </c>
      <c r="E849" s="17">
        <v>2.0461355331525901E-2</v>
      </c>
      <c r="F849" s="17"/>
      <c r="G849" s="17">
        <v>2.6739592405814298E-2</v>
      </c>
      <c r="H849" s="17">
        <v>2.8471721590893301E-2</v>
      </c>
      <c r="I849" s="17">
        <v>2.3795787145825101E-2</v>
      </c>
      <c r="J849" s="17">
        <v>2.9404280130831701E-3</v>
      </c>
      <c r="K849" s="17">
        <v>3.07198307269211E-2</v>
      </c>
      <c r="L849" s="17">
        <v>7.6095133559965902E-2</v>
      </c>
      <c r="M849" s="17"/>
      <c r="N849" s="17">
        <v>3.6915811324867702E-2</v>
      </c>
      <c r="O849" s="17">
        <v>2.6314695933573901E-2</v>
      </c>
      <c r="P849" s="17">
        <v>1.5504017324734699E-2</v>
      </c>
      <c r="Q849" s="17">
        <v>5.1904593927184599E-2</v>
      </c>
      <c r="R849" s="17"/>
      <c r="S849" s="17">
        <v>2.9540417390703001E-2</v>
      </c>
      <c r="T849" s="17">
        <v>3.2399539279518899E-2</v>
      </c>
      <c r="U849" s="17">
        <v>2.4876552607699099E-2</v>
      </c>
      <c r="V849" s="17">
        <v>4.2435286176510101E-2</v>
      </c>
      <c r="W849" s="17">
        <v>1.34213385452506E-2</v>
      </c>
      <c r="X849" s="17">
        <v>5.0174121407434699E-2</v>
      </c>
      <c r="Y849" s="17">
        <v>3.8345114606537702E-2</v>
      </c>
      <c r="Z849" s="17">
        <v>6.3484552670508496E-2</v>
      </c>
      <c r="AA849" s="17">
        <v>2.1334986930239299E-2</v>
      </c>
      <c r="AB849" s="17">
        <v>3.5823771273849399E-2</v>
      </c>
      <c r="AC849" s="17">
        <v>5.24017521989786E-2</v>
      </c>
      <c r="AD849" s="17">
        <v>0</v>
      </c>
      <c r="AE849" s="17"/>
      <c r="AF849" s="17">
        <v>2.5604749754240801E-2</v>
      </c>
      <c r="AG849" s="17">
        <v>3.2641203015320197E-2</v>
      </c>
      <c r="AH849" s="17">
        <v>2.52534411106013E-2</v>
      </c>
      <c r="AI849" s="17">
        <v>3.6613790410808603E-2</v>
      </c>
      <c r="AJ849" s="17">
        <v>5.6942449501342099E-2</v>
      </c>
      <c r="AK849" s="17">
        <v>3.5967085259627801E-2</v>
      </c>
      <c r="AL849" s="17"/>
      <c r="AM849" s="17">
        <v>3.3645904411509102E-2</v>
      </c>
      <c r="AN849" s="17">
        <v>2.9847313427667901E-2</v>
      </c>
      <c r="AO849" s="17">
        <v>3.0610636026367401E-2</v>
      </c>
      <c r="AP849" s="17">
        <v>3.1162594906813001E-2</v>
      </c>
      <c r="AQ849" s="17">
        <v>6.3563824016345097E-2</v>
      </c>
      <c r="AR849" s="17"/>
      <c r="AS849" s="17">
        <v>2.7557559974601901E-2</v>
      </c>
      <c r="AT849" s="17">
        <v>5.6852833637058897E-2</v>
      </c>
      <c r="AU849" s="17"/>
      <c r="AV849" s="17">
        <v>3.4209321478261202E-2</v>
      </c>
      <c r="AW849" s="17">
        <v>2.24189010977651E-2</v>
      </c>
      <c r="AX849" s="17"/>
      <c r="AY849" s="17">
        <v>2.4014013344462501E-2</v>
      </c>
      <c r="AZ849" s="17">
        <v>3.4728015909890601E-2</v>
      </c>
      <c r="BA849" s="17">
        <v>5.4553986639567099E-2</v>
      </c>
      <c r="BB849" s="17"/>
      <c r="BC849" s="17">
        <v>2.53367897223917E-2</v>
      </c>
      <c r="BD849" s="17">
        <v>6.0258763304517703E-2</v>
      </c>
      <c r="BE849" s="17">
        <v>2.8446339782816899E-2</v>
      </c>
      <c r="BF849" s="17"/>
      <c r="BG849" s="17">
        <v>3.0997491401842301E-2</v>
      </c>
      <c r="BH849" s="17">
        <v>3.1901269781281799E-2</v>
      </c>
      <c r="BI849" s="17"/>
      <c r="BJ849" s="17">
        <v>2.1401475820510499E-2</v>
      </c>
      <c r="BK849" s="17">
        <v>3.5819121910528398E-2</v>
      </c>
      <c r="BL849" s="17"/>
      <c r="BM849" s="17">
        <v>1.96833396047815E-2</v>
      </c>
      <c r="BN849" s="17">
        <v>2.70036696509822E-2</v>
      </c>
      <c r="BO849" s="17">
        <v>9.0606151993964906E-2</v>
      </c>
      <c r="BP849" s="17">
        <v>9.1119720648298493E-3</v>
      </c>
      <c r="BQ849" s="17">
        <v>0</v>
      </c>
      <c r="BR849" s="17">
        <v>7.5398598201508002E-2</v>
      </c>
      <c r="BS849" s="17">
        <v>6.6615250880128103E-3</v>
      </c>
      <c r="BT849" s="17"/>
      <c r="BU849" s="17">
        <v>9.0234084864075307E-3</v>
      </c>
      <c r="BV849" s="17">
        <v>1.7500575403326502E-2</v>
      </c>
      <c r="BW849" s="17"/>
      <c r="BX849" s="17">
        <v>3.14738935058307E-2</v>
      </c>
      <c r="BY849" s="17">
        <v>4.8618925387160498E-2</v>
      </c>
      <c r="BZ849" s="17">
        <v>1.7606909941053701E-2</v>
      </c>
      <c r="CA849" s="17">
        <v>5.2935915182641201E-2</v>
      </c>
    </row>
    <row r="850" spans="2:79" x14ac:dyDescent="0.3">
      <c r="B850" t="s">
        <v>101</v>
      </c>
      <c r="C850" s="17">
        <v>4.7140292454506197E-2</v>
      </c>
      <c r="D850" s="17">
        <v>4.0255056448430603E-2</v>
      </c>
      <c r="E850" s="17">
        <v>5.4088303513028901E-2</v>
      </c>
      <c r="F850" s="17"/>
      <c r="G850" s="17">
        <v>4.0894023604666201E-2</v>
      </c>
      <c r="H850" s="17">
        <v>2.35850164532013E-2</v>
      </c>
      <c r="I850" s="17">
        <v>5.5211089468230799E-2</v>
      </c>
      <c r="J850" s="17">
        <v>2.7979166441270301E-2</v>
      </c>
      <c r="K850" s="17">
        <v>5.4407677090409001E-2</v>
      </c>
      <c r="L850" s="17">
        <v>7.4449977593596103E-2</v>
      </c>
      <c r="M850" s="17"/>
      <c r="N850" s="17">
        <v>3.1312228189995801E-2</v>
      </c>
      <c r="O850" s="17">
        <v>4.3303951821423603E-2</v>
      </c>
      <c r="P850" s="17">
        <v>3.36999319957898E-2</v>
      </c>
      <c r="Q850" s="17">
        <v>7.9631263680351394E-2</v>
      </c>
      <c r="R850" s="17"/>
      <c r="S850" s="17">
        <v>3.7320524226631499E-2</v>
      </c>
      <c r="T850" s="17">
        <v>1.79125611481444E-2</v>
      </c>
      <c r="U850" s="17">
        <v>6.0389573410149201E-2</v>
      </c>
      <c r="V850" s="17">
        <v>7.9386845592712002E-2</v>
      </c>
      <c r="W850" s="17">
        <v>5.2919688668548799E-2</v>
      </c>
      <c r="X850" s="17">
        <v>7.9788714461642499E-2</v>
      </c>
      <c r="Y850" s="17">
        <v>7.12850202443885E-2</v>
      </c>
      <c r="Z850" s="17">
        <v>2.2685284122547601E-2</v>
      </c>
      <c r="AA850" s="17">
        <v>4.1795192014935402E-2</v>
      </c>
      <c r="AB850" s="17">
        <v>2.46095248686359E-2</v>
      </c>
      <c r="AC850" s="17">
        <v>5.3512767967818502E-2</v>
      </c>
      <c r="AD850" s="17">
        <v>2.01097532066958E-2</v>
      </c>
      <c r="AE850" s="17"/>
      <c r="AF850" s="17">
        <v>3.5310451695990099E-2</v>
      </c>
      <c r="AG850" s="17">
        <v>3.7303009912038401E-2</v>
      </c>
      <c r="AH850" s="17">
        <v>6.3104987545112304E-2</v>
      </c>
      <c r="AI850" s="17">
        <v>5.3481699371635001E-2</v>
      </c>
      <c r="AJ850" s="17">
        <v>5.6293168810551401E-2</v>
      </c>
      <c r="AK850" s="17">
        <v>7.1313550892144695E-2</v>
      </c>
      <c r="AL850" s="17"/>
      <c r="AM850" s="17">
        <v>7.2004013165639702E-2</v>
      </c>
      <c r="AN850" s="17">
        <v>4.8182986895743497E-2</v>
      </c>
      <c r="AO850" s="17">
        <v>3.1160862905344301E-2</v>
      </c>
      <c r="AP850" s="17">
        <v>2.5407650444270999E-2</v>
      </c>
      <c r="AQ850" s="17">
        <v>0</v>
      </c>
      <c r="AR850" s="17"/>
      <c r="AS850" s="17">
        <v>4.2313110838943201E-2</v>
      </c>
      <c r="AT850" s="17">
        <v>4.9473706407086801E-2</v>
      </c>
      <c r="AU850" s="17"/>
      <c r="AV850" s="17">
        <v>4.6028271459167901E-2</v>
      </c>
      <c r="AW850" s="17">
        <v>4.0808336200646798E-2</v>
      </c>
      <c r="AX850" s="17"/>
      <c r="AY850" s="17">
        <v>5.4835347937342301E-2</v>
      </c>
      <c r="AZ850" s="17">
        <v>4.4869568957589798E-2</v>
      </c>
      <c r="BA850" s="17">
        <v>3.34704740083797E-2</v>
      </c>
      <c r="BB850" s="17"/>
      <c r="BC850" s="17">
        <v>5.1996450429293802E-2</v>
      </c>
      <c r="BD850" s="17">
        <v>3.5913802750631399E-2</v>
      </c>
      <c r="BE850" s="17">
        <v>4.7225395719102302E-2</v>
      </c>
      <c r="BF850" s="17"/>
      <c r="BG850" s="17">
        <v>6.2728858603385104E-2</v>
      </c>
      <c r="BH850" s="17">
        <v>3.8443119647536099E-2</v>
      </c>
      <c r="BI850" s="17"/>
      <c r="BJ850" s="17">
        <v>3.8125837065898699E-2</v>
      </c>
      <c r="BK850" s="17">
        <v>4.7256112186744997E-2</v>
      </c>
      <c r="BL850" s="17"/>
      <c r="BM850" s="17">
        <v>3.34835385862607E-2</v>
      </c>
      <c r="BN850" s="17">
        <v>2.9527006200692301E-2</v>
      </c>
      <c r="BO850" s="17">
        <v>4.01573795345107E-2</v>
      </c>
      <c r="BP850" s="17">
        <v>7.3884526371772202E-2</v>
      </c>
      <c r="BQ850" s="17">
        <v>4.0746855407412901E-2</v>
      </c>
      <c r="BR850" s="17">
        <v>6.9058747744020099E-2</v>
      </c>
      <c r="BS850" s="17">
        <v>9.9543144409134907E-2</v>
      </c>
      <c r="BT850" s="17"/>
      <c r="BU850" s="17">
        <v>2.0558019587157101E-2</v>
      </c>
      <c r="BV850" s="17">
        <v>5.3078039752395903E-2</v>
      </c>
      <c r="BW850" s="17"/>
      <c r="BX850" s="17">
        <v>5.1660059552835202E-2</v>
      </c>
      <c r="BY850" s="17">
        <v>3.5243093759761798E-2</v>
      </c>
      <c r="BZ850" s="17">
        <v>2.1193537192394699E-2</v>
      </c>
      <c r="CA850" s="17">
        <v>3.9128017013097399E-2</v>
      </c>
    </row>
    <row r="851" spans="2:79" x14ac:dyDescent="0.3">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c r="BY851" s="17"/>
      <c r="BZ851" s="17"/>
      <c r="CA851" s="17"/>
    </row>
    <row r="852" spans="2:79" x14ac:dyDescent="0.3">
      <c r="B852" s="6" t="s">
        <v>427</v>
      </c>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c r="BY852" s="17"/>
      <c r="BZ852" s="17"/>
      <c r="CA852" s="17"/>
    </row>
    <row r="853" spans="2:79" x14ac:dyDescent="0.3">
      <c r="B853" s="24" t="s">
        <v>98</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c r="BQ853" s="17"/>
      <c r="BR853" s="17"/>
      <c r="BS853" s="17"/>
      <c r="BT853" s="17"/>
      <c r="BU853" s="17"/>
      <c r="BV853" s="17"/>
      <c r="BW853" s="17"/>
      <c r="BX853" s="17"/>
      <c r="BY853" s="17"/>
      <c r="BZ853" s="17"/>
      <c r="CA853" s="17"/>
    </row>
    <row r="854" spans="2:79" x14ac:dyDescent="0.3">
      <c r="B854" t="s">
        <v>292</v>
      </c>
      <c r="C854" s="17">
        <v>0.39416767317030799</v>
      </c>
      <c r="D854" s="17">
        <v>0.37798595328040402</v>
      </c>
      <c r="E854" s="17">
        <v>0.40983963495637499</v>
      </c>
      <c r="F854" s="17"/>
      <c r="G854" s="17">
        <v>0.318761061641187</v>
      </c>
      <c r="H854" s="17">
        <v>0.40810347799316399</v>
      </c>
      <c r="I854" s="17">
        <v>0.43132471447847298</v>
      </c>
      <c r="J854" s="17">
        <v>0.40560826738146599</v>
      </c>
      <c r="K854" s="17">
        <v>0.401070062431645</v>
      </c>
      <c r="L854" s="17">
        <v>0.38891184642806198</v>
      </c>
      <c r="M854" s="17"/>
      <c r="N854" s="17">
        <v>0.403483369959798</v>
      </c>
      <c r="O854" s="17">
        <v>0.38935005554838698</v>
      </c>
      <c r="P854" s="17">
        <v>0.41026100492530798</v>
      </c>
      <c r="Q854" s="17">
        <v>0.373717740022047</v>
      </c>
      <c r="R854" s="17"/>
      <c r="S854" s="17">
        <v>0.41015287396211397</v>
      </c>
      <c r="T854" s="17">
        <v>0.42273505900681402</v>
      </c>
      <c r="U854" s="17">
        <v>0.42309881474595001</v>
      </c>
      <c r="V854" s="17">
        <v>0.35940819355041298</v>
      </c>
      <c r="W854" s="17">
        <v>0.38130078213054502</v>
      </c>
      <c r="X854" s="17">
        <v>0.39040085667729002</v>
      </c>
      <c r="Y854" s="17">
        <v>0.34205137255152201</v>
      </c>
      <c r="Z854" s="17">
        <v>0.40795344136591299</v>
      </c>
      <c r="AA854" s="17">
        <v>0.39006742112484799</v>
      </c>
      <c r="AB854" s="17">
        <v>0.37047660437299901</v>
      </c>
      <c r="AC854" s="17">
        <v>0.46859651538371999</v>
      </c>
      <c r="AD854" s="17">
        <v>0.34663508913939201</v>
      </c>
      <c r="AE854" s="17"/>
      <c r="AF854" s="17">
        <v>0.40336141169774498</v>
      </c>
      <c r="AG854" s="17">
        <v>0.38866408434918698</v>
      </c>
      <c r="AH854" s="17">
        <v>0.37424182555221802</v>
      </c>
      <c r="AI854" s="17">
        <v>0.35027168293906702</v>
      </c>
      <c r="AJ854" s="17">
        <v>0.45057557099752799</v>
      </c>
      <c r="AK854" s="17">
        <v>0.46172375771525398</v>
      </c>
      <c r="AL854" s="17"/>
      <c r="AM854" s="17">
        <v>0.358013623170305</v>
      </c>
      <c r="AN854" s="17">
        <v>0.37877889696908401</v>
      </c>
      <c r="AO854" s="17">
        <v>0.402995769470817</v>
      </c>
      <c r="AP854" s="17">
        <v>0.48064505056275197</v>
      </c>
      <c r="AQ854" s="17">
        <v>0.52326745406114605</v>
      </c>
      <c r="AR854" s="17"/>
      <c r="AS854" s="17">
        <v>0.41908185068008402</v>
      </c>
      <c r="AT854" s="17">
        <v>0.39544512895135597</v>
      </c>
      <c r="AU854" s="17"/>
      <c r="AV854" s="17">
        <v>0.40875219932486301</v>
      </c>
      <c r="AW854" s="17">
        <v>0.39692744082366499</v>
      </c>
      <c r="AX854" s="17"/>
      <c r="AY854" s="17">
        <v>0.43342576934906901</v>
      </c>
      <c r="AZ854" s="17">
        <v>0.38432662458286199</v>
      </c>
      <c r="BA854" s="17">
        <v>0.34761532115333099</v>
      </c>
      <c r="BB854" s="17"/>
      <c r="BC854" s="17">
        <v>0.40593587579644602</v>
      </c>
      <c r="BD854" s="17">
        <v>0.37704852451111198</v>
      </c>
      <c r="BE854" s="17">
        <v>0.38815528127962801</v>
      </c>
      <c r="BF854" s="17"/>
      <c r="BG854" s="17">
        <v>0.41292468867487497</v>
      </c>
      <c r="BH854" s="17">
        <v>0.389071008113267</v>
      </c>
      <c r="BI854" s="17"/>
      <c r="BJ854" s="17">
        <v>0.44131426514927102</v>
      </c>
      <c r="BK854" s="17">
        <v>0.38501084919057299</v>
      </c>
      <c r="BL854" s="17"/>
      <c r="BM854" s="17">
        <v>0.41513036924584301</v>
      </c>
      <c r="BN854" s="17">
        <v>0.37434970414491497</v>
      </c>
      <c r="BO854" s="17">
        <v>0.41868153148580201</v>
      </c>
      <c r="BP854" s="17">
        <v>0.36294027436361997</v>
      </c>
      <c r="BQ854" s="17">
        <v>0.26236247543980101</v>
      </c>
      <c r="BR854" s="17">
        <v>0.37708476576357602</v>
      </c>
      <c r="BS854" s="17">
        <v>0.44995018800910802</v>
      </c>
      <c r="BT854" s="17"/>
      <c r="BU854" s="17">
        <v>0.43211387460756201</v>
      </c>
      <c r="BV854" s="17">
        <v>0.36115866287474002</v>
      </c>
      <c r="BW854" s="17"/>
      <c r="BX854" s="17">
        <v>0.41848124320948399</v>
      </c>
      <c r="BY854" s="17">
        <v>0.39191165751658502</v>
      </c>
      <c r="BZ854" s="17">
        <v>0.43293737261507698</v>
      </c>
      <c r="CA854" s="17">
        <v>0.38136214217808401</v>
      </c>
    </row>
    <row r="855" spans="2:79" x14ac:dyDescent="0.3">
      <c r="B855" t="s">
        <v>293</v>
      </c>
      <c r="C855" s="17">
        <v>0.43309783498090798</v>
      </c>
      <c r="D855" s="17">
        <v>0.42541418123490898</v>
      </c>
      <c r="E855" s="17">
        <v>0.43985352777376302</v>
      </c>
      <c r="F855" s="17"/>
      <c r="G855" s="17">
        <v>0.41284751446944001</v>
      </c>
      <c r="H855" s="17">
        <v>0.42228830704071701</v>
      </c>
      <c r="I855" s="17">
        <v>0.39711413704417797</v>
      </c>
      <c r="J855" s="17">
        <v>0.45019687199064701</v>
      </c>
      <c r="K855" s="17">
        <v>0.45048632249765902</v>
      </c>
      <c r="L855" s="17">
        <v>0.45899874317709499</v>
      </c>
      <c r="M855" s="17"/>
      <c r="N855" s="17">
        <v>0.46894642794493802</v>
      </c>
      <c r="O855" s="17">
        <v>0.450400058603525</v>
      </c>
      <c r="P855" s="17">
        <v>0.41062878647386097</v>
      </c>
      <c r="Q855" s="17">
        <v>0.39254094263168998</v>
      </c>
      <c r="R855" s="17"/>
      <c r="S855" s="17">
        <v>0.40998072182693401</v>
      </c>
      <c r="T855" s="17">
        <v>0.39163786315758697</v>
      </c>
      <c r="U855" s="17">
        <v>0.42757039570547201</v>
      </c>
      <c r="V855" s="17">
        <v>0.45189785643441099</v>
      </c>
      <c r="W855" s="17">
        <v>0.44019246650981603</v>
      </c>
      <c r="X855" s="17">
        <v>0.44632015389398799</v>
      </c>
      <c r="Y855" s="17">
        <v>0.46298699416063099</v>
      </c>
      <c r="Z855" s="17">
        <v>0.43946468998011501</v>
      </c>
      <c r="AA855" s="17">
        <v>0.46752178797926902</v>
      </c>
      <c r="AB855" s="17">
        <v>0.4271436237281</v>
      </c>
      <c r="AC855" s="17">
        <v>0.38385137308464901</v>
      </c>
      <c r="AD855" s="17">
        <v>0.50862048607538202</v>
      </c>
      <c r="AE855" s="17"/>
      <c r="AF855" s="17">
        <v>0.422005253790319</v>
      </c>
      <c r="AG855" s="17">
        <v>0.44263435285122099</v>
      </c>
      <c r="AH855" s="17">
        <v>0.424783719774254</v>
      </c>
      <c r="AI855" s="17">
        <v>0.46501669051677302</v>
      </c>
      <c r="AJ855" s="17">
        <v>0.401652149759403</v>
      </c>
      <c r="AK855" s="17">
        <v>0.414620952965432</v>
      </c>
      <c r="AL855" s="17"/>
      <c r="AM855" s="17">
        <v>0.43532854555912298</v>
      </c>
      <c r="AN855" s="17">
        <v>0.43886994909437399</v>
      </c>
      <c r="AO855" s="17">
        <v>0.44860813592097398</v>
      </c>
      <c r="AP855" s="17">
        <v>0.41962112189373701</v>
      </c>
      <c r="AQ855" s="17">
        <v>0.35321905490777</v>
      </c>
      <c r="AR855" s="17"/>
      <c r="AS855" s="17">
        <v>0.44013119999539402</v>
      </c>
      <c r="AT855" s="17">
        <v>0.39507093788622</v>
      </c>
      <c r="AU855" s="17"/>
      <c r="AV855" s="17">
        <v>0.44392775724940697</v>
      </c>
      <c r="AW855" s="17">
        <v>0.39898796971179301</v>
      </c>
      <c r="AX855" s="17"/>
      <c r="AY855" s="17">
        <v>0.38859166746939999</v>
      </c>
      <c r="AZ855" s="17">
        <v>0.44823967834351902</v>
      </c>
      <c r="BA855" s="17">
        <v>0.459688682631271</v>
      </c>
      <c r="BB855" s="17"/>
      <c r="BC855" s="17">
        <v>0.43188755982761901</v>
      </c>
      <c r="BD855" s="17">
        <v>0.41472192624708398</v>
      </c>
      <c r="BE855" s="17">
        <v>0.44646114604176801</v>
      </c>
      <c r="BF855" s="17"/>
      <c r="BG855" s="17">
        <v>0.40465706765343801</v>
      </c>
      <c r="BH855" s="17">
        <v>0.45032837110934798</v>
      </c>
      <c r="BI855" s="17"/>
      <c r="BJ855" s="17">
        <v>0.39151474491093902</v>
      </c>
      <c r="BK855" s="17">
        <v>0.447451925763443</v>
      </c>
      <c r="BL855" s="17"/>
      <c r="BM855" s="17">
        <v>0.427274973913708</v>
      </c>
      <c r="BN855" s="17">
        <v>0.43836537660474001</v>
      </c>
      <c r="BO855" s="17">
        <v>0.389548271789741</v>
      </c>
      <c r="BP855" s="17">
        <v>0.39925003228307698</v>
      </c>
      <c r="BQ855" s="17">
        <v>0.509130223755352</v>
      </c>
      <c r="BR855" s="17">
        <v>0.46571312243678897</v>
      </c>
      <c r="BS855" s="17">
        <v>0.35881844450800299</v>
      </c>
      <c r="BT855" s="17"/>
      <c r="BU855" s="17">
        <v>0.48289235659086999</v>
      </c>
      <c r="BV855" s="17">
        <v>0.48325895782417799</v>
      </c>
      <c r="BW855" s="17"/>
      <c r="BX855" s="17">
        <v>0.44424559643051698</v>
      </c>
      <c r="BY855" s="17">
        <v>0.42593111817468798</v>
      </c>
      <c r="BZ855" s="17">
        <v>0.43117790682774798</v>
      </c>
      <c r="CA855" s="17">
        <v>0.45009783720171997</v>
      </c>
    </row>
    <row r="856" spans="2:79" x14ac:dyDescent="0.3">
      <c r="B856" t="s">
        <v>294</v>
      </c>
      <c r="C856" s="17">
        <v>0.129298223987873</v>
      </c>
      <c r="D856" s="17">
        <v>0.150239739369221</v>
      </c>
      <c r="E856" s="17">
        <v>0.109508596696447</v>
      </c>
      <c r="F856" s="17"/>
      <c r="G856" s="17">
        <v>0.17413384506437601</v>
      </c>
      <c r="H856" s="17">
        <v>0.12902700397033201</v>
      </c>
      <c r="I856" s="17">
        <v>0.11513494509658601</v>
      </c>
      <c r="J856" s="17">
        <v>0.11984770312067899</v>
      </c>
      <c r="K856" s="17">
        <v>0.112366348730878</v>
      </c>
      <c r="L856" s="17">
        <v>0.130242500913373</v>
      </c>
      <c r="M856" s="17"/>
      <c r="N856" s="17">
        <v>0.10670867991573001</v>
      </c>
      <c r="O856" s="17">
        <v>0.108412072477289</v>
      </c>
      <c r="P856" s="17">
        <v>0.14129903239390801</v>
      </c>
      <c r="Q856" s="17">
        <v>0.16849160501885199</v>
      </c>
      <c r="R856" s="17"/>
      <c r="S856" s="17">
        <v>0.111982824461513</v>
      </c>
      <c r="T856" s="17">
        <v>0.142525962761755</v>
      </c>
      <c r="U856" s="17">
        <v>0.120109165513126</v>
      </c>
      <c r="V856" s="17">
        <v>0.15642790177593299</v>
      </c>
      <c r="W856" s="17">
        <v>0.131512993969299</v>
      </c>
      <c r="X856" s="17">
        <v>0.118971221315257</v>
      </c>
      <c r="Y856" s="17">
        <v>0.14482503201320601</v>
      </c>
      <c r="Z856" s="17">
        <v>0.130854327586338</v>
      </c>
      <c r="AA856" s="17">
        <v>0.1175749344591</v>
      </c>
      <c r="AB856" s="17">
        <v>0.142425368342977</v>
      </c>
      <c r="AC856" s="17">
        <v>0.116067077145139</v>
      </c>
      <c r="AD856" s="17">
        <v>0.103724763290967</v>
      </c>
      <c r="AE856" s="17"/>
      <c r="AF856" s="17">
        <v>0.12992684806173399</v>
      </c>
      <c r="AG856" s="17">
        <v>0.13449032095570501</v>
      </c>
      <c r="AH856" s="17">
        <v>0.151408192753167</v>
      </c>
      <c r="AI856" s="17">
        <v>0.127952108090502</v>
      </c>
      <c r="AJ856" s="17">
        <v>0.10589492462264501</v>
      </c>
      <c r="AK856" s="17">
        <v>9.6128503297763498E-2</v>
      </c>
      <c r="AL856" s="17"/>
      <c r="AM856" s="17">
        <v>0.16138345756983599</v>
      </c>
      <c r="AN856" s="17">
        <v>0.13013625412239699</v>
      </c>
      <c r="AO856" s="17">
        <v>0.113598828766393</v>
      </c>
      <c r="AP856" s="17">
        <v>6.7120259868360593E-2</v>
      </c>
      <c r="AQ856" s="17">
        <v>0.10853474165591299</v>
      </c>
      <c r="AR856" s="17"/>
      <c r="AS856" s="17">
        <v>0.112009622009244</v>
      </c>
      <c r="AT856" s="17">
        <v>0.122463674295436</v>
      </c>
      <c r="AU856" s="17"/>
      <c r="AV856" s="17">
        <v>0.115909591387753</v>
      </c>
      <c r="AW856" s="17">
        <v>0.12491412292261</v>
      </c>
      <c r="AX856" s="17"/>
      <c r="AY856" s="17">
        <v>0.11884395590947</v>
      </c>
      <c r="AZ856" s="17">
        <v>0.130516394288583</v>
      </c>
      <c r="BA856" s="17">
        <v>0.157477198576742</v>
      </c>
      <c r="BB856" s="17"/>
      <c r="BC856" s="17">
        <v>0.117572457496895</v>
      </c>
      <c r="BD856" s="17">
        <v>0.15849647498647401</v>
      </c>
      <c r="BE856" s="17">
        <v>0.132518716507845</v>
      </c>
      <c r="BF856" s="17"/>
      <c r="BG856" s="17">
        <v>0.13369998566164601</v>
      </c>
      <c r="BH856" s="17">
        <v>0.12146692787036301</v>
      </c>
      <c r="BI856" s="17"/>
      <c r="BJ856" s="17">
        <v>0.12703043800010899</v>
      </c>
      <c r="BK856" s="17">
        <v>0.12744618527260801</v>
      </c>
      <c r="BL856" s="17"/>
      <c r="BM856" s="17">
        <v>0.12178501553818299</v>
      </c>
      <c r="BN856" s="17">
        <v>0.12940069263321399</v>
      </c>
      <c r="BO856" s="17">
        <v>0.14552396105790699</v>
      </c>
      <c r="BP856" s="17">
        <v>0.111262129592822</v>
      </c>
      <c r="BQ856" s="17">
        <v>0.157837488048472</v>
      </c>
      <c r="BR856" s="17">
        <v>0.13310431964651101</v>
      </c>
      <c r="BS856" s="17">
        <v>0.14843058997453401</v>
      </c>
      <c r="BT856" s="17"/>
      <c r="BU856" s="17">
        <v>6.5784144645091899E-2</v>
      </c>
      <c r="BV856" s="17">
        <v>0.105364543956419</v>
      </c>
      <c r="BW856" s="17"/>
      <c r="BX856" s="17">
        <v>9.4924537615379403E-2</v>
      </c>
      <c r="BY856" s="17">
        <v>0.14631796721879001</v>
      </c>
      <c r="BZ856" s="17">
        <v>0.103510149272249</v>
      </c>
      <c r="CA856" s="17">
        <v>0.13193815076323701</v>
      </c>
    </row>
    <row r="857" spans="2:79" x14ac:dyDescent="0.3">
      <c r="B857" t="s">
        <v>295</v>
      </c>
      <c r="C857" s="17">
        <v>1.6157680527013898E-2</v>
      </c>
      <c r="D857" s="17">
        <v>1.7846848301539701E-2</v>
      </c>
      <c r="E857" s="17">
        <v>1.4589635150663E-2</v>
      </c>
      <c r="F857" s="17"/>
      <c r="G857" s="17">
        <v>4.12508430541162E-2</v>
      </c>
      <c r="H857" s="17">
        <v>1.7095246953602601E-2</v>
      </c>
      <c r="I857" s="17">
        <v>1.7462215266679199E-2</v>
      </c>
      <c r="J857" s="17">
        <v>7.7739064175533197E-3</v>
      </c>
      <c r="K857" s="17">
        <v>1.9506318774708199E-2</v>
      </c>
      <c r="L857" s="17">
        <v>2.21259091517156E-3</v>
      </c>
      <c r="M857" s="17"/>
      <c r="N857" s="17">
        <v>8.1678824309314307E-3</v>
      </c>
      <c r="O857" s="17">
        <v>2.31178755138647E-2</v>
      </c>
      <c r="P857" s="17">
        <v>1.9548091344437499E-2</v>
      </c>
      <c r="Q857" s="17">
        <v>1.50193581906252E-2</v>
      </c>
      <c r="R857" s="17"/>
      <c r="S857" s="17">
        <v>2.2740266601659301E-2</v>
      </c>
      <c r="T857" s="17">
        <v>3.01549012401174E-2</v>
      </c>
      <c r="U857" s="17">
        <v>0</v>
      </c>
      <c r="V857" s="17">
        <v>1.0509612633974199E-2</v>
      </c>
      <c r="W857" s="17">
        <v>1.97483158432026E-2</v>
      </c>
      <c r="X857" s="17">
        <v>1.6022677209491101E-2</v>
      </c>
      <c r="Y857" s="17">
        <v>2.1930871257644799E-2</v>
      </c>
      <c r="Z857" s="17">
        <v>2.1727541067634401E-2</v>
      </c>
      <c r="AA857" s="17">
        <v>8.7587156772279094E-3</v>
      </c>
      <c r="AB857" s="17">
        <v>5.9685525772405299E-3</v>
      </c>
      <c r="AC857" s="17">
        <v>1.07968837805495E-2</v>
      </c>
      <c r="AD857" s="17">
        <v>2.0909908287562302E-2</v>
      </c>
      <c r="AE857" s="17"/>
      <c r="AF857" s="17">
        <v>1.08209010676188E-2</v>
      </c>
      <c r="AG857" s="17">
        <v>1.64165300028471E-2</v>
      </c>
      <c r="AH857" s="17">
        <v>1.50455247467404E-2</v>
      </c>
      <c r="AI857" s="17">
        <v>2.6196222902342699E-2</v>
      </c>
      <c r="AJ857" s="17">
        <v>2.0140764896075001E-2</v>
      </c>
      <c r="AK857" s="17">
        <v>0</v>
      </c>
      <c r="AL857" s="17"/>
      <c r="AM857" s="17">
        <v>1.6089467474015701E-2</v>
      </c>
      <c r="AN857" s="17">
        <v>1.48567372814321E-2</v>
      </c>
      <c r="AO857" s="17">
        <v>1.24660436601513E-2</v>
      </c>
      <c r="AP857" s="17">
        <v>2.3888055636285498E-2</v>
      </c>
      <c r="AQ857" s="17">
        <v>0</v>
      </c>
      <c r="AR857" s="17"/>
      <c r="AS857" s="17">
        <v>1.0686177834989E-2</v>
      </c>
      <c r="AT857" s="17">
        <v>2.7494776554292E-2</v>
      </c>
      <c r="AU857" s="17"/>
      <c r="AV857" s="17">
        <v>8.6183805236371494E-3</v>
      </c>
      <c r="AW857" s="17">
        <v>3.6398359690952703E-2</v>
      </c>
      <c r="AX857" s="17"/>
      <c r="AY857" s="17">
        <v>1.6353376895985702E-2</v>
      </c>
      <c r="AZ857" s="17">
        <v>1.8065065692744402E-2</v>
      </c>
      <c r="BA857" s="17">
        <v>4.5339916729284302E-3</v>
      </c>
      <c r="BB857" s="17"/>
      <c r="BC857" s="17">
        <v>1.96009152822521E-2</v>
      </c>
      <c r="BD857" s="17">
        <v>1.6708718292361299E-2</v>
      </c>
      <c r="BE857" s="17">
        <v>4.5501596223357704E-3</v>
      </c>
      <c r="BF857" s="17"/>
      <c r="BG857" s="17">
        <v>1.42697899145206E-2</v>
      </c>
      <c r="BH857" s="17">
        <v>1.7453443833088899E-2</v>
      </c>
      <c r="BI857" s="17"/>
      <c r="BJ857" s="17">
        <v>2.2058997819667098E-2</v>
      </c>
      <c r="BK857" s="17">
        <v>1.29062491316104E-2</v>
      </c>
      <c r="BL857" s="17"/>
      <c r="BM857" s="17">
        <v>1.3808254182325201E-2</v>
      </c>
      <c r="BN857" s="17">
        <v>2.6812050553784401E-2</v>
      </c>
      <c r="BO857" s="17">
        <v>1.78267102537659E-2</v>
      </c>
      <c r="BP857" s="17">
        <v>5.3161075239201099E-2</v>
      </c>
      <c r="BQ857" s="17">
        <v>2.0682036251740601E-2</v>
      </c>
      <c r="BR857" s="17">
        <v>9.0051715433753805E-3</v>
      </c>
      <c r="BS857" s="17">
        <v>0</v>
      </c>
      <c r="BT857" s="17"/>
      <c r="BU857" s="17">
        <v>8.1417211469684298E-3</v>
      </c>
      <c r="BV857" s="17">
        <v>2.7334218481106901E-2</v>
      </c>
      <c r="BW857" s="17"/>
      <c r="BX857" s="17">
        <v>1.8847495432947101E-2</v>
      </c>
      <c r="BY857" s="17">
        <v>1.8113349653725099E-2</v>
      </c>
      <c r="BZ857" s="17">
        <v>1.89634873531771E-2</v>
      </c>
      <c r="CA857" s="17">
        <v>1.68816251503058E-2</v>
      </c>
    </row>
    <row r="858" spans="2:79" x14ac:dyDescent="0.3">
      <c r="B858" t="s">
        <v>296</v>
      </c>
      <c r="C858" s="17">
        <v>1.07449943659929E-2</v>
      </c>
      <c r="D858" s="17">
        <v>1.30315827807439E-2</v>
      </c>
      <c r="E858" s="17">
        <v>8.5675691720733006E-3</v>
      </c>
      <c r="F858" s="17"/>
      <c r="G858" s="17">
        <v>2.9220641257076602E-2</v>
      </c>
      <c r="H858" s="17">
        <v>1.16107112887248E-2</v>
      </c>
      <c r="I858" s="17">
        <v>9.2002170861820599E-3</v>
      </c>
      <c r="J858" s="17">
        <v>5.69584327206972E-3</v>
      </c>
      <c r="K858" s="17">
        <v>3.1127412739204402E-3</v>
      </c>
      <c r="L858" s="17">
        <v>8.2340272878920397E-3</v>
      </c>
      <c r="M858" s="17"/>
      <c r="N858" s="17">
        <v>6.8679096614327802E-3</v>
      </c>
      <c r="O858" s="17">
        <v>1.5865307381413399E-2</v>
      </c>
      <c r="P858" s="17">
        <v>5.8623833663725604E-3</v>
      </c>
      <c r="Q858" s="17">
        <v>1.4204317714112799E-2</v>
      </c>
      <c r="R858" s="17"/>
      <c r="S858" s="17">
        <v>2.2012664385376399E-2</v>
      </c>
      <c r="T858" s="17">
        <v>6.20083855849002E-3</v>
      </c>
      <c r="U858" s="17">
        <v>5.3850535030167002E-3</v>
      </c>
      <c r="V858" s="17">
        <v>5.5089366906812803E-3</v>
      </c>
      <c r="W858" s="17">
        <v>1.9676910538943999E-2</v>
      </c>
      <c r="X858" s="17">
        <v>6.0189848845812301E-3</v>
      </c>
      <c r="Y858" s="17">
        <v>1.6436700579156902E-2</v>
      </c>
      <c r="Z858" s="17">
        <v>0</v>
      </c>
      <c r="AA858" s="17">
        <v>4.0212811310386901E-3</v>
      </c>
      <c r="AB858" s="17">
        <v>1.25487330985953E-2</v>
      </c>
      <c r="AC858" s="17">
        <v>1.04223694506725E-2</v>
      </c>
      <c r="AD858" s="17">
        <v>2.01097532066958E-2</v>
      </c>
      <c r="AE858" s="17"/>
      <c r="AF858" s="17">
        <v>1.07160383030861E-2</v>
      </c>
      <c r="AG858" s="17">
        <v>7.4092252260385899E-3</v>
      </c>
      <c r="AH858" s="17">
        <v>6.9797674691174797E-3</v>
      </c>
      <c r="AI858" s="17">
        <v>1.48009669649076E-2</v>
      </c>
      <c r="AJ858" s="17">
        <v>1.3581423939593801E-2</v>
      </c>
      <c r="AK858" s="17">
        <v>1.8213631916417901E-2</v>
      </c>
      <c r="AL858" s="17"/>
      <c r="AM858" s="17">
        <v>5.8842530866662496E-3</v>
      </c>
      <c r="AN858" s="17">
        <v>1.51915656104401E-2</v>
      </c>
      <c r="AO858" s="17">
        <v>8.8566497767926106E-3</v>
      </c>
      <c r="AP858" s="17">
        <v>4.9885156116916103E-3</v>
      </c>
      <c r="AQ858" s="17">
        <v>1.49787493751714E-2</v>
      </c>
      <c r="AR858" s="17"/>
      <c r="AS858" s="17">
        <v>5.9006753752444997E-3</v>
      </c>
      <c r="AT858" s="17">
        <v>2.9430851522975299E-2</v>
      </c>
      <c r="AU858" s="17"/>
      <c r="AV858" s="17">
        <v>8.2557185115008803E-3</v>
      </c>
      <c r="AW858" s="17">
        <v>1.3790503217416299E-2</v>
      </c>
      <c r="AX858" s="17"/>
      <c r="AY858" s="17">
        <v>1.5873178640157599E-2</v>
      </c>
      <c r="AZ858" s="17">
        <v>5.7611509809553704E-3</v>
      </c>
      <c r="BA858" s="17">
        <v>2.5232988357661999E-2</v>
      </c>
      <c r="BB858" s="17"/>
      <c r="BC858" s="17">
        <v>5.6734774855680299E-3</v>
      </c>
      <c r="BD858" s="17">
        <v>2.1691751015547201E-2</v>
      </c>
      <c r="BE858" s="17">
        <v>1.3367259750182801E-2</v>
      </c>
      <c r="BF858" s="17"/>
      <c r="BG858" s="17">
        <v>8.1581688743327004E-3</v>
      </c>
      <c r="BH858" s="17">
        <v>1.07974377160819E-2</v>
      </c>
      <c r="BI858" s="17"/>
      <c r="BJ858" s="17">
        <v>6.2815696040068002E-3</v>
      </c>
      <c r="BK858" s="17">
        <v>1.06215793330512E-2</v>
      </c>
      <c r="BL858" s="17"/>
      <c r="BM858" s="17">
        <v>9.7969224191504292E-3</v>
      </c>
      <c r="BN858" s="17">
        <v>6.5639186815910598E-3</v>
      </c>
      <c r="BO858" s="17">
        <v>1.9408013814855501E-2</v>
      </c>
      <c r="BP858" s="17">
        <v>2.9919191235182701E-2</v>
      </c>
      <c r="BQ858" s="17">
        <v>1.83652212122003E-2</v>
      </c>
      <c r="BR858" s="17">
        <v>8.4043833494101307E-3</v>
      </c>
      <c r="BS858" s="17">
        <v>8.9363762470254793E-3</v>
      </c>
      <c r="BT858" s="17"/>
      <c r="BU858" s="17">
        <v>0</v>
      </c>
      <c r="BV858" s="17">
        <v>1.00122159351751E-2</v>
      </c>
      <c r="BW858" s="17"/>
      <c r="BX858" s="17">
        <v>1.18064244963008E-2</v>
      </c>
      <c r="BY858" s="17">
        <v>9.5488854902240992E-3</v>
      </c>
      <c r="BZ858" s="17">
        <v>7.1219841697226496E-3</v>
      </c>
      <c r="CA858" s="17">
        <v>9.8958029036065494E-3</v>
      </c>
    </row>
    <row r="859" spans="2:79" x14ac:dyDescent="0.3">
      <c r="B859" t="s">
        <v>101</v>
      </c>
      <c r="C859" s="17">
        <v>1.6533592967904302E-2</v>
      </c>
      <c r="D859" s="17">
        <v>1.5481695033182301E-2</v>
      </c>
      <c r="E859" s="17">
        <v>1.76410362506784E-2</v>
      </c>
      <c r="F859" s="17"/>
      <c r="G859" s="17">
        <v>2.3786094513803702E-2</v>
      </c>
      <c r="H859" s="17">
        <v>1.18752527534602E-2</v>
      </c>
      <c r="I859" s="17">
        <v>2.9763771027902799E-2</v>
      </c>
      <c r="J859" s="17">
        <v>1.08774078175852E-2</v>
      </c>
      <c r="K859" s="17">
        <v>1.34582062911887E-2</v>
      </c>
      <c r="L859" s="17">
        <v>1.14002912784066E-2</v>
      </c>
      <c r="M859" s="17"/>
      <c r="N859" s="17">
        <v>5.8257300871705003E-3</v>
      </c>
      <c r="O859" s="17">
        <v>1.28546304755213E-2</v>
      </c>
      <c r="P859" s="17">
        <v>1.24007014961131E-2</v>
      </c>
      <c r="Q859" s="17">
        <v>3.6026036422672401E-2</v>
      </c>
      <c r="R859" s="17"/>
      <c r="S859" s="17">
        <v>2.31306487624033E-2</v>
      </c>
      <c r="T859" s="17">
        <v>6.7453752752361096E-3</v>
      </c>
      <c r="U859" s="17">
        <v>2.3836570532434601E-2</v>
      </c>
      <c r="V859" s="17">
        <v>1.6247498914588199E-2</v>
      </c>
      <c r="W859" s="17">
        <v>7.5685310081933903E-3</v>
      </c>
      <c r="X859" s="17">
        <v>2.2266106019392998E-2</v>
      </c>
      <c r="Y859" s="17">
        <v>1.17690294378399E-2</v>
      </c>
      <c r="Z859" s="17">
        <v>0</v>
      </c>
      <c r="AA859" s="17">
        <v>1.2055859628515899E-2</v>
      </c>
      <c r="AB859" s="17">
        <v>4.1437117880088602E-2</v>
      </c>
      <c r="AC859" s="17">
        <v>1.02657811552691E-2</v>
      </c>
      <c r="AD859" s="17">
        <v>0</v>
      </c>
      <c r="AE859" s="17"/>
      <c r="AF859" s="17">
        <v>2.3169547079496901E-2</v>
      </c>
      <c r="AG859" s="17">
        <v>1.0385486615000701E-2</v>
      </c>
      <c r="AH859" s="17">
        <v>2.7540969704503399E-2</v>
      </c>
      <c r="AI859" s="17">
        <v>1.5762328586407599E-2</v>
      </c>
      <c r="AJ859" s="17">
        <v>8.1551657847552007E-3</v>
      </c>
      <c r="AK859" s="17">
        <v>9.3131541051334997E-3</v>
      </c>
      <c r="AL859" s="17"/>
      <c r="AM859" s="17">
        <v>2.3300653140053799E-2</v>
      </c>
      <c r="AN859" s="17">
        <v>2.21665969222723E-2</v>
      </c>
      <c r="AO859" s="17">
        <v>1.34745724048718E-2</v>
      </c>
      <c r="AP859" s="17">
        <v>3.73699642717314E-3</v>
      </c>
      <c r="AQ859" s="17">
        <v>0</v>
      </c>
      <c r="AR859" s="17"/>
      <c r="AS859" s="17">
        <v>1.2190474105044201E-2</v>
      </c>
      <c r="AT859" s="17">
        <v>3.0094630789721799E-2</v>
      </c>
      <c r="AU859" s="17"/>
      <c r="AV859" s="17">
        <v>1.45363530028393E-2</v>
      </c>
      <c r="AW859" s="17">
        <v>2.89816036335621E-2</v>
      </c>
      <c r="AX859" s="17"/>
      <c r="AY859" s="17">
        <v>2.6912051735918499E-2</v>
      </c>
      <c r="AZ859" s="17">
        <v>1.30910861113366E-2</v>
      </c>
      <c r="BA859" s="17">
        <v>5.4518176080654698E-3</v>
      </c>
      <c r="BB859" s="17"/>
      <c r="BC859" s="17">
        <v>1.9329714111219701E-2</v>
      </c>
      <c r="BD859" s="17">
        <v>1.13326049474221E-2</v>
      </c>
      <c r="BE859" s="17">
        <v>1.49474367982395E-2</v>
      </c>
      <c r="BF859" s="17"/>
      <c r="BG859" s="17">
        <v>2.6290299221187901E-2</v>
      </c>
      <c r="BH859" s="17">
        <v>1.08828113578508E-2</v>
      </c>
      <c r="BI859" s="17"/>
      <c r="BJ859" s="17">
        <v>1.1799984516007301E-2</v>
      </c>
      <c r="BK859" s="17">
        <v>1.6563211308714201E-2</v>
      </c>
      <c r="BL859" s="17"/>
      <c r="BM859" s="17">
        <v>1.2204464700790099E-2</v>
      </c>
      <c r="BN859" s="17">
        <v>2.4508257381756299E-2</v>
      </c>
      <c r="BO859" s="17">
        <v>9.0115115979280402E-3</v>
      </c>
      <c r="BP859" s="17">
        <v>4.3467297286097099E-2</v>
      </c>
      <c r="BQ859" s="17">
        <v>3.1622555292434601E-2</v>
      </c>
      <c r="BR859" s="17">
        <v>6.6882372603387398E-3</v>
      </c>
      <c r="BS859" s="17">
        <v>3.3864401261329703E-2</v>
      </c>
      <c r="BT859" s="17"/>
      <c r="BU859" s="17">
        <v>1.1067903009508001E-2</v>
      </c>
      <c r="BV859" s="17">
        <v>1.28714009283804E-2</v>
      </c>
      <c r="BW859" s="17"/>
      <c r="BX859" s="17">
        <v>1.16947028153717E-2</v>
      </c>
      <c r="BY859" s="17">
        <v>8.1770219459870504E-3</v>
      </c>
      <c r="BZ859" s="17">
        <v>6.2890997620265203E-3</v>
      </c>
      <c r="CA859" s="17">
        <v>9.8244418030464103E-3</v>
      </c>
    </row>
    <row r="860" spans="2:79" x14ac:dyDescent="0.3">
      <c r="B860" t="s">
        <v>297</v>
      </c>
      <c r="C860" s="17">
        <v>0.82726550815121602</v>
      </c>
      <c r="D860" s="17">
        <v>0.803400134515313</v>
      </c>
      <c r="E860" s="17">
        <v>0.84969316273013795</v>
      </c>
      <c r="F860" s="17"/>
      <c r="G860" s="17">
        <v>0.73160857611062702</v>
      </c>
      <c r="H860" s="17">
        <v>0.830391785033881</v>
      </c>
      <c r="I860" s="17">
        <v>0.82843885152264995</v>
      </c>
      <c r="J860" s="17">
        <v>0.855805139372113</v>
      </c>
      <c r="K860" s="17">
        <v>0.85155638492930497</v>
      </c>
      <c r="L860" s="17">
        <v>0.84791058960515697</v>
      </c>
      <c r="M860" s="17"/>
      <c r="N860" s="17">
        <v>0.87242979790473596</v>
      </c>
      <c r="O860" s="17">
        <v>0.83975011415191203</v>
      </c>
      <c r="P860" s="17">
        <v>0.82088979139916896</v>
      </c>
      <c r="Q860" s="17">
        <v>0.76625868265373698</v>
      </c>
      <c r="R860" s="17"/>
      <c r="S860" s="17">
        <v>0.82013359578904799</v>
      </c>
      <c r="T860" s="17">
        <v>0.81437292216440105</v>
      </c>
      <c r="U860" s="17">
        <v>0.85066921045142296</v>
      </c>
      <c r="V860" s="17">
        <v>0.81130604998482403</v>
      </c>
      <c r="W860" s="17">
        <v>0.821493248640361</v>
      </c>
      <c r="X860" s="17">
        <v>0.83672101057127801</v>
      </c>
      <c r="Y860" s="17">
        <v>0.80503836671215201</v>
      </c>
      <c r="Z860" s="17">
        <v>0.84741813134602695</v>
      </c>
      <c r="AA860" s="17">
        <v>0.85758920910411696</v>
      </c>
      <c r="AB860" s="17">
        <v>0.797620228101099</v>
      </c>
      <c r="AC860" s="17">
        <v>0.85244788846837005</v>
      </c>
      <c r="AD860" s="17">
        <v>0.85525557521477502</v>
      </c>
      <c r="AE860" s="17"/>
      <c r="AF860" s="17">
        <v>0.82536666548806503</v>
      </c>
      <c r="AG860" s="17">
        <v>0.83129843720040797</v>
      </c>
      <c r="AH860" s="17">
        <v>0.79902554532647196</v>
      </c>
      <c r="AI860" s="17">
        <v>0.81528837345584004</v>
      </c>
      <c r="AJ860" s="17">
        <v>0.85222772075693098</v>
      </c>
      <c r="AK860" s="17">
        <v>0.87634471068068498</v>
      </c>
      <c r="AL860" s="17"/>
      <c r="AM860" s="17">
        <v>0.79334216872942798</v>
      </c>
      <c r="AN860" s="17">
        <v>0.817648846063458</v>
      </c>
      <c r="AO860" s="17">
        <v>0.85160390539179098</v>
      </c>
      <c r="AP860" s="17">
        <v>0.90026617245648899</v>
      </c>
      <c r="AQ860" s="17">
        <v>0.876486508968916</v>
      </c>
      <c r="AR860" s="17"/>
      <c r="AS860" s="17">
        <v>0.85921305067547804</v>
      </c>
      <c r="AT860" s="17">
        <v>0.79051606683757503</v>
      </c>
      <c r="AU860" s="17"/>
      <c r="AV860" s="17">
        <v>0.85267995657426998</v>
      </c>
      <c r="AW860" s="17">
        <v>0.795915410535458</v>
      </c>
      <c r="AX860" s="17"/>
      <c r="AY860" s="17">
        <v>0.82201743681846895</v>
      </c>
      <c r="AZ860" s="17">
        <v>0.83256630292638001</v>
      </c>
      <c r="BA860" s="17">
        <v>0.80730400378460199</v>
      </c>
      <c r="BB860" s="17"/>
      <c r="BC860" s="17">
        <v>0.83782343562406503</v>
      </c>
      <c r="BD860" s="17">
        <v>0.79177045075819596</v>
      </c>
      <c r="BE860" s="17">
        <v>0.83461642732139696</v>
      </c>
      <c r="BF860" s="17"/>
      <c r="BG860" s="17">
        <v>0.81758175632831298</v>
      </c>
      <c r="BH860" s="17">
        <v>0.83939937922261498</v>
      </c>
      <c r="BI860" s="17"/>
      <c r="BJ860" s="17">
        <v>0.83282901006021004</v>
      </c>
      <c r="BK860" s="17">
        <v>0.83246277495401599</v>
      </c>
      <c r="BL860" s="17"/>
      <c r="BM860" s="17">
        <v>0.84240534315955096</v>
      </c>
      <c r="BN860" s="17">
        <v>0.81271508074965404</v>
      </c>
      <c r="BO860" s="17">
        <v>0.80822980327554395</v>
      </c>
      <c r="BP860" s="17">
        <v>0.76219030664669696</v>
      </c>
      <c r="BQ860" s="17">
        <v>0.77149269919515295</v>
      </c>
      <c r="BR860" s="17">
        <v>0.84279788820036505</v>
      </c>
      <c r="BS860" s="17">
        <v>0.80876863251710995</v>
      </c>
      <c r="BT860" s="17"/>
      <c r="BU860" s="17">
        <v>0.91500623119843205</v>
      </c>
      <c r="BV860" s="17">
        <v>0.84441762069891801</v>
      </c>
      <c r="BW860" s="17"/>
      <c r="BX860" s="17">
        <v>0.86272683964000096</v>
      </c>
      <c r="BY860" s="17">
        <v>0.81784277569127395</v>
      </c>
      <c r="BZ860" s="17">
        <v>0.86411527944282396</v>
      </c>
      <c r="CA860" s="17">
        <v>0.83145997937980398</v>
      </c>
    </row>
    <row r="861" spans="2:79" x14ac:dyDescent="0.3">
      <c r="B861" t="s">
        <v>298</v>
      </c>
      <c r="C861" s="17">
        <v>2.6902674893006701E-2</v>
      </c>
      <c r="D861" s="17">
        <v>3.0878431082283501E-2</v>
      </c>
      <c r="E861" s="17">
        <v>2.31572043227363E-2</v>
      </c>
      <c r="F861" s="17"/>
      <c r="G861" s="17">
        <v>7.0471484311192906E-2</v>
      </c>
      <c r="H861" s="17">
        <v>2.8705958242327401E-2</v>
      </c>
      <c r="I861" s="17">
        <v>2.6662432352861299E-2</v>
      </c>
      <c r="J861" s="17">
        <v>1.3469749689623001E-2</v>
      </c>
      <c r="K861" s="17">
        <v>2.2619060048628601E-2</v>
      </c>
      <c r="L861" s="17">
        <v>1.04466182030636E-2</v>
      </c>
      <c r="M861" s="17"/>
      <c r="N861" s="17">
        <v>1.5035792092364201E-2</v>
      </c>
      <c r="O861" s="17">
        <v>3.89831828952781E-2</v>
      </c>
      <c r="P861" s="17">
        <v>2.5410474710810101E-2</v>
      </c>
      <c r="Q861" s="17">
        <v>2.9223675904738001E-2</v>
      </c>
      <c r="R861" s="17"/>
      <c r="S861" s="17">
        <v>4.4752930987035699E-2</v>
      </c>
      <c r="T861" s="17">
        <v>3.63557397986074E-2</v>
      </c>
      <c r="U861" s="17">
        <v>5.3850535030167002E-3</v>
      </c>
      <c r="V861" s="17">
        <v>1.60185493246555E-2</v>
      </c>
      <c r="W861" s="17">
        <v>3.94252263821466E-2</v>
      </c>
      <c r="X861" s="17">
        <v>2.2041662094072299E-2</v>
      </c>
      <c r="Y861" s="17">
        <v>3.83675718368017E-2</v>
      </c>
      <c r="Z861" s="17">
        <v>2.1727541067634401E-2</v>
      </c>
      <c r="AA861" s="17">
        <v>1.27799968082666E-2</v>
      </c>
      <c r="AB861" s="17">
        <v>1.8517285675835798E-2</v>
      </c>
      <c r="AC861" s="17">
        <v>2.1219253231222E-2</v>
      </c>
      <c r="AD861" s="17">
        <v>4.1019661494258099E-2</v>
      </c>
      <c r="AE861" s="17"/>
      <c r="AF861" s="17">
        <v>2.1536939370704899E-2</v>
      </c>
      <c r="AG861" s="17">
        <v>2.3825755228885699E-2</v>
      </c>
      <c r="AH861" s="17">
        <v>2.2025292215857899E-2</v>
      </c>
      <c r="AI861" s="17">
        <v>4.0997189867250303E-2</v>
      </c>
      <c r="AJ861" s="17">
        <v>3.3722188835668798E-2</v>
      </c>
      <c r="AK861" s="17">
        <v>1.8213631916417901E-2</v>
      </c>
      <c r="AL861" s="17"/>
      <c r="AM861" s="17">
        <v>2.1973720560681999E-2</v>
      </c>
      <c r="AN861" s="17">
        <v>3.00483028918722E-2</v>
      </c>
      <c r="AO861" s="17">
        <v>2.1322693436943901E-2</v>
      </c>
      <c r="AP861" s="17">
        <v>2.8876571247977101E-2</v>
      </c>
      <c r="AQ861" s="17">
        <v>1.49787493751714E-2</v>
      </c>
      <c r="AR861" s="17"/>
      <c r="AS861" s="17">
        <v>1.6586853210233499E-2</v>
      </c>
      <c r="AT861" s="17">
        <v>5.69256280772674E-2</v>
      </c>
      <c r="AU861" s="17"/>
      <c r="AV861" s="17">
        <v>1.6874099035138E-2</v>
      </c>
      <c r="AW861" s="17">
        <v>5.0188862908368999E-2</v>
      </c>
      <c r="AX861" s="17"/>
      <c r="AY861" s="17">
        <v>3.2226555536143203E-2</v>
      </c>
      <c r="AZ861" s="17">
        <v>2.3826216673699701E-2</v>
      </c>
      <c r="BA861" s="17">
        <v>2.9766980030590501E-2</v>
      </c>
      <c r="BB861" s="17"/>
      <c r="BC861" s="17">
        <v>2.5274392767820199E-2</v>
      </c>
      <c r="BD861" s="17">
        <v>3.8400469307908601E-2</v>
      </c>
      <c r="BE861" s="17">
        <v>1.79174193725186E-2</v>
      </c>
      <c r="BF861" s="17"/>
      <c r="BG861" s="17">
        <v>2.24279587888533E-2</v>
      </c>
      <c r="BH861" s="17">
        <v>2.8250881549170902E-2</v>
      </c>
      <c r="BI861" s="17"/>
      <c r="BJ861" s="17">
        <v>2.8340567423673899E-2</v>
      </c>
      <c r="BK861" s="17">
        <v>2.3527828464661601E-2</v>
      </c>
      <c r="BL861" s="17"/>
      <c r="BM861" s="17">
        <v>2.3605176601475701E-2</v>
      </c>
      <c r="BN861" s="17">
        <v>3.3375969235375502E-2</v>
      </c>
      <c r="BO861" s="17">
        <v>3.7234724068621397E-2</v>
      </c>
      <c r="BP861" s="17">
        <v>8.3080266474383796E-2</v>
      </c>
      <c r="BQ861" s="17">
        <v>3.9047257463940797E-2</v>
      </c>
      <c r="BR861" s="17">
        <v>1.7409554892785499E-2</v>
      </c>
      <c r="BS861" s="17">
        <v>8.9363762470254793E-3</v>
      </c>
      <c r="BT861" s="17"/>
      <c r="BU861" s="17">
        <v>8.1417211469684298E-3</v>
      </c>
      <c r="BV861" s="17">
        <v>3.7346434416282E-2</v>
      </c>
      <c r="BW861" s="17"/>
      <c r="BX861" s="17">
        <v>3.0653919929248E-2</v>
      </c>
      <c r="BY861" s="17">
        <v>2.76622351439492E-2</v>
      </c>
      <c r="BZ861" s="17">
        <v>2.6085471522899799E-2</v>
      </c>
      <c r="CA861" s="17">
        <v>2.6777428053912401E-2</v>
      </c>
    </row>
    <row r="862" spans="2:79" hidden="1" x14ac:dyDescent="0.3">
      <c r="B862" t="s">
        <v>299</v>
      </c>
      <c r="C862" s="17">
        <v>0.80036283325820901</v>
      </c>
      <c r="D862" s="17">
        <v>0.77252170343302995</v>
      </c>
      <c r="E862" s="17">
        <v>0.82653595840740202</v>
      </c>
      <c r="F862" s="17"/>
      <c r="G862" s="17">
        <v>0.66113709179943403</v>
      </c>
      <c r="H862" s="17">
        <v>0.80168582679155298</v>
      </c>
      <c r="I862" s="17">
        <v>0.80177641916978903</v>
      </c>
      <c r="J862" s="17">
        <v>0.84233538968249</v>
      </c>
      <c r="K862" s="17">
        <v>0.82893732488067595</v>
      </c>
      <c r="L862" s="17">
        <v>0.83746397140209305</v>
      </c>
      <c r="M862" s="17"/>
      <c r="N862" s="17">
        <v>0.85739400581237102</v>
      </c>
      <c r="O862" s="17">
        <v>0.80076693125663301</v>
      </c>
      <c r="P862" s="17">
        <v>0.79547931668835803</v>
      </c>
      <c r="Q862" s="17">
        <v>0.73703500674899902</v>
      </c>
      <c r="R862" s="17"/>
      <c r="S862" s="17">
        <v>0.77538066480201195</v>
      </c>
      <c r="T862" s="17">
        <v>0.77801718236579398</v>
      </c>
      <c r="U862" s="17">
        <v>0.84528415694840597</v>
      </c>
      <c r="V862" s="17">
        <v>0.79528750066016796</v>
      </c>
      <c r="W862" s="17">
        <v>0.78206802225821404</v>
      </c>
      <c r="X862" s="17">
        <v>0.81467934847720502</v>
      </c>
      <c r="Y862" s="17">
        <v>0.76667079487535095</v>
      </c>
      <c r="Z862" s="17">
        <v>0.82569059027839298</v>
      </c>
      <c r="AA862" s="17">
        <v>0.84480921229585004</v>
      </c>
      <c r="AB862" s="17">
        <v>0.77910294242526301</v>
      </c>
      <c r="AC862" s="17">
        <v>0.83122863523714796</v>
      </c>
      <c r="AD862" s="17">
        <v>0.81423591372051696</v>
      </c>
      <c r="AE862" s="17"/>
      <c r="AF862" s="17">
        <v>0.80382972611736003</v>
      </c>
      <c r="AG862" s="17">
        <v>0.807472681971523</v>
      </c>
      <c r="AH862" s="17">
        <v>0.77700025311061405</v>
      </c>
      <c r="AI862" s="17">
        <v>0.77429118358858995</v>
      </c>
      <c r="AJ862" s="17">
        <v>0.81850553192126196</v>
      </c>
      <c r="AK862" s="17">
        <v>0.85813107876426697</v>
      </c>
      <c r="AL862" s="17"/>
      <c r="AM862" s="17">
        <v>0.77136844816874595</v>
      </c>
      <c r="AN862" s="17">
        <v>0.78760054317158601</v>
      </c>
      <c r="AO862" s="17">
        <v>0.83028121195484705</v>
      </c>
      <c r="AP862" s="17">
        <v>0.87138960120851205</v>
      </c>
      <c r="AQ862" s="17">
        <v>0.86150775959374404</v>
      </c>
      <c r="AR862" s="17"/>
      <c r="AS862" s="17">
        <v>0.84262619746524503</v>
      </c>
      <c r="AT862" s="17">
        <v>0.73359043876030805</v>
      </c>
      <c r="AU862" s="17"/>
      <c r="AV862" s="17">
        <v>0.83580585753913195</v>
      </c>
      <c r="AW862" s="17">
        <v>0.74572654762708901</v>
      </c>
      <c r="AX862" s="17"/>
      <c r="AY862" s="17">
        <v>0.789790881282325</v>
      </c>
      <c r="AZ862" s="17">
        <v>0.80874008625268101</v>
      </c>
      <c r="BA862" s="17">
        <v>0.77753702375401201</v>
      </c>
      <c r="BB862" s="17"/>
      <c r="BC862" s="17">
        <v>0.81254904285624496</v>
      </c>
      <c r="BD862" s="17">
        <v>0.753369981450287</v>
      </c>
      <c r="BE862" s="17">
        <v>0.81669900794887795</v>
      </c>
      <c r="BF862" s="17"/>
      <c r="BG862" s="17">
        <v>0.79515379753946003</v>
      </c>
      <c r="BH862" s="17">
        <v>0.81114849767344399</v>
      </c>
      <c r="BI862" s="17"/>
      <c r="BJ862" s="17">
        <v>0.80448844263653596</v>
      </c>
      <c r="BK862" s="17">
        <v>0.80893494648935504</v>
      </c>
      <c r="BL862" s="17"/>
      <c r="BM862" s="17">
        <v>0.81880016655807497</v>
      </c>
      <c r="BN862" s="17">
        <v>0.77933911151427904</v>
      </c>
      <c r="BO862" s="17">
        <v>0.77099507920692201</v>
      </c>
      <c r="BP862" s="17">
        <v>0.67911004017231302</v>
      </c>
      <c r="BQ862" s="17">
        <v>0.73244544173121195</v>
      </c>
      <c r="BR862" s="17">
        <v>0.82538833330757999</v>
      </c>
      <c r="BS862" s="17">
        <v>0.79983225627008503</v>
      </c>
      <c r="BT862" s="17"/>
      <c r="BU862" s="17">
        <v>0.90686451005146296</v>
      </c>
      <c r="BV862" s="17">
        <v>0.80707118628263597</v>
      </c>
      <c r="BW862" s="17"/>
      <c r="BX862" s="17">
        <v>0.83207291971075303</v>
      </c>
      <c r="BY862" s="17">
        <v>0.79018054054732401</v>
      </c>
      <c r="BZ862" s="17">
        <v>0.83802980791992498</v>
      </c>
      <c r="CA862" s="17">
        <v>0.80468255132589195</v>
      </c>
    </row>
    <row r="863" spans="2:79" x14ac:dyDescent="0.3">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c r="BD863" s="17"/>
      <c r="BE863" s="17"/>
      <c r="BF863" s="17"/>
      <c r="BG863" s="17"/>
      <c r="BH863" s="17"/>
      <c r="BI863" s="17"/>
      <c r="BJ863" s="17"/>
      <c r="BK863" s="17"/>
      <c r="BL863" s="17"/>
      <c r="BM863" s="17"/>
      <c r="BN863" s="17"/>
      <c r="BO863" s="17"/>
      <c r="BP863" s="17"/>
      <c r="BQ863" s="17"/>
      <c r="BR863" s="17"/>
      <c r="BS863" s="17"/>
      <c r="BT863" s="17"/>
      <c r="BU863" s="17"/>
      <c r="BV863" s="17"/>
      <c r="BW863" s="17"/>
      <c r="BX863" s="17"/>
      <c r="BY863" s="17"/>
      <c r="BZ863" s="17"/>
      <c r="CA863" s="17"/>
    </row>
    <row r="864" spans="2:79" x14ac:dyDescent="0.3">
      <c r="B864" s="6" t="s">
        <v>428</v>
      </c>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c r="AY864" s="17"/>
      <c r="AZ864" s="17"/>
      <c r="BA864" s="17"/>
      <c r="BB864" s="17"/>
      <c r="BC864" s="17"/>
      <c r="BD864" s="17"/>
      <c r="BE864" s="17"/>
      <c r="BF864" s="17"/>
      <c r="BG864" s="17"/>
      <c r="BH864" s="17"/>
      <c r="BI864" s="17"/>
      <c r="BJ864" s="17"/>
      <c r="BK864" s="17"/>
      <c r="BL864" s="17"/>
      <c r="BM864" s="17"/>
      <c r="BN864" s="17"/>
      <c r="BO864" s="17"/>
      <c r="BP864" s="17"/>
      <c r="BQ864" s="17"/>
      <c r="BR864" s="17"/>
      <c r="BS864" s="17"/>
      <c r="BT864" s="17"/>
      <c r="BU864" s="17"/>
      <c r="BV864" s="17"/>
      <c r="BW864" s="17"/>
      <c r="BX864" s="17"/>
      <c r="BY864" s="17"/>
      <c r="BZ864" s="17"/>
      <c r="CA864" s="17"/>
    </row>
    <row r="865" spans="2:79" x14ac:dyDescent="0.3">
      <c r="B865" s="24" t="s">
        <v>98</v>
      </c>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c r="BQ865" s="17"/>
      <c r="BR865" s="17"/>
      <c r="BS865" s="17"/>
      <c r="BT865" s="17"/>
      <c r="BU865" s="17"/>
      <c r="BV865" s="17"/>
      <c r="BW865" s="17"/>
      <c r="BX865" s="17"/>
      <c r="BY865" s="17"/>
      <c r="BZ865" s="17"/>
      <c r="CA865" s="17"/>
    </row>
    <row r="866" spans="2:79" x14ac:dyDescent="0.3">
      <c r="B866" t="s">
        <v>292</v>
      </c>
      <c r="C866" s="17">
        <v>0.27963577871092798</v>
      </c>
      <c r="D866" s="17">
        <v>0.238216937024186</v>
      </c>
      <c r="E866" s="17">
        <v>0.32031107163573902</v>
      </c>
      <c r="F866" s="17"/>
      <c r="G866" s="17">
        <v>0.308422311167106</v>
      </c>
      <c r="H866" s="17">
        <v>0.349644126186548</v>
      </c>
      <c r="I866" s="17">
        <v>0.328312976419529</v>
      </c>
      <c r="J866" s="17">
        <v>0.271785951162063</v>
      </c>
      <c r="K866" s="17">
        <v>0.231849480758509</v>
      </c>
      <c r="L866" s="17">
        <v>0.20270356613193699</v>
      </c>
      <c r="M866" s="17"/>
      <c r="N866" s="17">
        <v>0.31161049249581901</v>
      </c>
      <c r="O866" s="17">
        <v>0.26685302498210201</v>
      </c>
      <c r="P866" s="17">
        <v>0.27399369452865902</v>
      </c>
      <c r="Q866" s="17">
        <v>0.26375627482998298</v>
      </c>
      <c r="R866" s="17"/>
      <c r="S866" s="17">
        <v>0.31351841145086701</v>
      </c>
      <c r="T866" s="17">
        <v>0.294387334224256</v>
      </c>
      <c r="U866" s="17">
        <v>0.227975761190613</v>
      </c>
      <c r="V866" s="17">
        <v>0.25510892396940399</v>
      </c>
      <c r="W866" s="17">
        <v>0.189498405440964</v>
      </c>
      <c r="X866" s="17">
        <v>0.28698498811477602</v>
      </c>
      <c r="Y866" s="17">
        <v>0.24523582909599501</v>
      </c>
      <c r="Z866" s="17">
        <v>0.183617247677728</v>
      </c>
      <c r="AA866" s="17">
        <v>0.31063814119267802</v>
      </c>
      <c r="AB866" s="17">
        <v>0.32006446364178098</v>
      </c>
      <c r="AC866" s="17">
        <v>0.345721496751902</v>
      </c>
      <c r="AD866" s="17">
        <v>0.33196888395582502</v>
      </c>
      <c r="AE866" s="17"/>
      <c r="AF866" s="17">
        <v>0.371623009428518</v>
      </c>
      <c r="AG866" s="17">
        <v>0.23316697458553801</v>
      </c>
      <c r="AH866" s="17">
        <v>0.25223380769178699</v>
      </c>
      <c r="AI866" s="17">
        <v>0.23328879666985</v>
      </c>
      <c r="AJ866" s="17">
        <v>0.29341002558507101</v>
      </c>
      <c r="AK866" s="17">
        <v>0.291679141351538</v>
      </c>
      <c r="AL866" s="17"/>
      <c r="AM866" s="17">
        <v>0.227548907066011</v>
      </c>
      <c r="AN866" s="17">
        <v>0.26209524986154897</v>
      </c>
      <c r="AO866" s="17">
        <v>0.31051264038535098</v>
      </c>
      <c r="AP866" s="17">
        <v>0.37599227257867401</v>
      </c>
      <c r="AQ866" s="17">
        <v>0.421585445257455</v>
      </c>
      <c r="AR866" s="17"/>
      <c r="AS866" s="17">
        <v>0.29927252309700603</v>
      </c>
      <c r="AT866" s="17">
        <v>0.25848926640929398</v>
      </c>
      <c r="AU866" s="17"/>
      <c r="AV866" s="17">
        <v>0.286887737071856</v>
      </c>
      <c r="AW866" s="17">
        <v>0.27797070346374902</v>
      </c>
      <c r="AX866" s="17"/>
      <c r="AY866" s="17">
        <v>0.31469777224092899</v>
      </c>
      <c r="AZ866" s="17">
        <v>0.27834078332817902</v>
      </c>
      <c r="BA866" s="17">
        <v>0.186832272799483</v>
      </c>
      <c r="BB866" s="17"/>
      <c r="BC866" s="17">
        <v>0.27963027176458899</v>
      </c>
      <c r="BD866" s="17">
        <v>0.26641535010768103</v>
      </c>
      <c r="BE866" s="17">
        <v>0.29718843647263099</v>
      </c>
      <c r="BF866" s="17"/>
      <c r="BG866" s="17">
        <v>0.27595204241593702</v>
      </c>
      <c r="BH866" s="17">
        <v>0.28372718762569799</v>
      </c>
      <c r="BI866" s="17"/>
      <c r="BJ866" s="17">
        <v>0.33115870076853399</v>
      </c>
      <c r="BK866" s="17">
        <v>0.26704102132054502</v>
      </c>
      <c r="BL866" s="17"/>
      <c r="BM866" s="17">
        <v>0.30920915811703398</v>
      </c>
      <c r="BN866" s="17">
        <v>0.28904069920506897</v>
      </c>
      <c r="BO866" s="17">
        <v>0.278328774209611</v>
      </c>
      <c r="BP866" s="17">
        <v>0.262081979577381</v>
      </c>
      <c r="BQ866" s="17">
        <v>0.242158821979021</v>
      </c>
      <c r="BR866" s="17">
        <v>0.21098156297958301</v>
      </c>
      <c r="BS866" s="17">
        <v>0.31667995240949098</v>
      </c>
      <c r="BT866" s="17"/>
      <c r="BU866" s="17">
        <v>0.27342510496245198</v>
      </c>
      <c r="BV866" s="17">
        <v>0.39654850933533897</v>
      </c>
      <c r="BW866" s="17"/>
      <c r="BX866" s="17">
        <v>0.288054353239383</v>
      </c>
      <c r="BY866" s="17">
        <v>0.28151150502219102</v>
      </c>
      <c r="BZ866" s="17">
        <v>0.343253115663819</v>
      </c>
      <c r="CA866" s="17">
        <v>0.249535580942602</v>
      </c>
    </row>
    <row r="867" spans="2:79" x14ac:dyDescent="0.3">
      <c r="B867" t="s">
        <v>293</v>
      </c>
      <c r="C867" s="17">
        <v>0.47193741471109202</v>
      </c>
      <c r="D867" s="17">
        <v>0.48022282593209797</v>
      </c>
      <c r="E867" s="17">
        <v>0.46235709140838599</v>
      </c>
      <c r="F867" s="17"/>
      <c r="G867" s="17">
        <v>0.46747512395848301</v>
      </c>
      <c r="H867" s="17">
        <v>0.45857687859176199</v>
      </c>
      <c r="I867" s="17">
        <v>0.40281383665466902</v>
      </c>
      <c r="J867" s="17">
        <v>0.45267797854816699</v>
      </c>
      <c r="K867" s="17">
        <v>0.51483608399883796</v>
      </c>
      <c r="L867" s="17">
        <v>0.52858435467036202</v>
      </c>
      <c r="M867" s="17"/>
      <c r="N867" s="17">
        <v>0.49376135125416099</v>
      </c>
      <c r="O867" s="17">
        <v>0.473458363997739</v>
      </c>
      <c r="P867" s="17">
        <v>0.46275666137983501</v>
      </c>
      <c r="Q867" s="17">
        <v>0.45601113409021399</v>
      </c>
      <c r="R867" s="17"/>
      <c r="S867" s="17">
        <v>0.44793858049250201</v>
      </c>
      <c r="T867" s="17">
        <v>0.46701447506181498</v>
      </c>
      <c r="U867" s="17">
        <v>0.54813754610818899</v>
      </c>
      <c r="V867" s="17">
        <v>0.41428757733453903</v>
      </c>
      <c r="W867" s="17">
        <v>0.55782826167125099</v>
      </c>
      <c r="X867" s="17">
        <v>0.44512846032799103</v>
      </c>
      <c r="Y867" s="17">
        <v>0.52198097026171797</v>
      </c>
      <c r="Z867" s="17">
        <v>0.61367257304255896</v>
      </c>
      <c r="AA867" s="17">
        <v>0.44129016218776701</v>
      </c>
      <c r="AB867" s="17">
        <v>0.44759676120397301</v>
      </c>
      <c r="AC867" s="17">
        <v>0.385350587508065</v>
      </c>
      <c r="AD867" s="17">
        <v>0.46303881885176501</v>
      </c>
      <c r="AE867" s="17"/>
      <c r="AF867" s="17">
        <v>0.42793322276488899</v>
      </c>
      <c r="AG867" s="17">
        <v>0.49863038485125</v>
      </c>
      <c r="AH867" s="17">
        <v>0.50346005181969</v>
      </c>
      <c r="AI867" s="17">
        <v>0.47424871011879199</v>
      </c>
      <c r="AJ867" s="17">
        <v>0.46429710246510297</v>
      </c>
      <c r="AK867" s="17">
        <v>0.467106724580996</v>
      </c>
      <c r="AL867" s="17"/>
      <c r="AM867" s="17">
        <v>0.49540868098909502</v>
      </c>
      <c r="AN867" s="17">
        <v>0.47798540859258398</v>
      </c>
      <c r="AO867" s="17">
        <v>0.46213364609756802</v>
      </c>
      <c r="AP867" s="17">
        <v>0.45976843160102798</v>
      </c>
      <c r="AQ867" s="17">
        <v>0.43404972146087401</v>
      </c>
      <c r="AR867" s="17"/>
      <c r="AS867" s="17">
        <v>0.48194047211551899</v>
      </c>
      <c r="AT867" s="17">
        <v>0.49346996894668999</v>
      </c>
      <c r="AU867" s="17"/>
      <c r="AV867" s="17">
        <v>0.48665184038541098</v>
      </c>
      <c r="AW867" s="17">
        <v>0.43923008071881398</v>
      </c>
      <c r="AX867" s="17"/>
      <c r="AY867" s="17">
        <v>0.44973924529815801</v>
      </c>
      <c r="AZ867" s="17">
        <v>0.47405918733006902</v>
      </c>
      <c r="BA867" s="17">
        <v>0.51419204171153199</v>
      </c>
      <c r="BB867" s="17"/>
      <c r="BC867" s="17">
        <v>0.48449475973894501</v>
      </c>
      <c r="BD867" s="17">
        <v>0.43486418691001499</v>
      </c>
      <c r="BE867" s="17">
        <v>0.475578319084902</v>
      </c>
      <c r="BF867" s="17"/>
      <c r="BG867" s="17">
        <v>0.49450680332313102</v>
      </c>
      <c r="BH867" s="17">
        <v>0.47123076058340801</v>
      </c>
      <c r="BI867" s="17"/>
      <c r="BJ867" s="17">
        <v>0.49551745138389203</v>
      </c>
      <c r="BK867" s="17">
        <v>0.47049633698016502</v>
      </c>
      <c r="BL867" s="17"/>
      <c r="BM867" s="17">
        <v>0.44865480283758402</v>
      </c>
      <c r="BN867" s="17">
        <v>0.50170797100908404</v>
      </c>
      <c r="BO867" s="17">
        <v>0.42998337759340999</v>
      </c>
      <c r="BP867" s="17">
        <v>0.41697598229455701</v>
      </c>
      <c r="BQ867" s="17">
        <v>0.56592088785151895</v>
      </c>
      <c r="BR867" s="17">
        <v>0.52148236514079005</v>
      </c>
      <c r="BS867" s="17">
        <v>0.41254460846987301</v>
      </c>
      <c r="BT867" s="17"/>
      <c r="BU867" s="17">
        <v>0.49441525052609098</v>
      </c>
      <c r="BV867" s="17">
        <v>0.391843627526826</v>
      </c>
      <c r="BW867" s="17"/>
      <c r="BX867" s="17">
        <v>0.44018443470371299</v>
      </c>
      <c r="BY867" s="17">
        <v>0.44595696334364199</v>
      </c>
      <c r="BZ867" s="17">
        <v>0.47580611909586601</v>
      </c>
      <c r="CA867" s="17">
        <v>0.500318690132035</v>
      </c>
    </row>
    <row r="868" spans="2:79" x14ac:dyDescent="0.3">
      <c r="B868" t="s">
        <v>294</v>
      </c>
      <c r="C868" s="17">
        <v>0.18849791866097701</v>
      </c>
      <c r="D868" s="17">
        <v>0.21830764597260499</v>
      </c>
      <c r="E868" s="17">
        <v>0.16034976581142499</v>
      </c>
      <c r="F868" s="17"/>
      <c r="G868" s="17">
        <v>0.184139238109502</v>
      </c>
      <c r="H868" s="17">
        <v>0.15201795763912901</v>
      </c>
      <c r="I868" s="17">
        <v>0.19650750512609599</v>
      </c>
      <c r="J868" s="17">
        <v>0.208763071778479</v>
      </c>
      <c r="K868" s="17">
        <v>0.183581385619182</v>
      </c>
      <c r="L868" s="17">
        <v>0.20137994605891901</v>
      </c>
      <c r="M868" s="17"/>
      <c r="N868" s="17">
        <v>0.15129731347745901</v>
      </c>
      <c r="O868" s="17">
        <v>0.18731216693949401</v>
      </c>
      <c r="P868" s="17">
        <v>0.21336563061600899</v>
      </c>
      <c r="Q868" s="17">
        <v>0.20480316409551799</v>
      </c>
      <c r="R868" s="17"/>
      <c r="S868" s="17">
        <v>0.17295071295741801</v>
      </c>
      <c r="T868" s="17">
        <v>0.17974365549121099</v>
      </c>
      <c r="U868" s="17">
        <v>0.16963558395205999</v>
      </c>
      <c r="V868" s="17">
        <v>0.25387413950811299</v>
      </c>
      <c r="W868" s="17">
        <v>0.191881932956909</v>
      </c>
      <c r="X868" s="17">
        <v>0.19108270139257499</v>
      </c>
      <c r="Y868" s="17">
        <v>0.16980067471069801</v>
      </c>
      <c r="Z868" s="17">
        <v>0.160299088968717</v>
      </c>
      <c r="AA868" s="17">
        <v>0.20940485068684001</v>
      </c>
      <c r="AB868" s="17">
        <v>0.188558405405647</v>
      </c>
      <c r="AC868" s="17">
        <v>0.20484191984509101</v>
      </c>
      <c r="AD868" s="17">
        <v>0.12009044332914499</v>
      </c>
      <c r="AE868" s="17"/>
      <c r="AF868" s="17">
        <v>0.14987474056750399</v>
      </c>
      <c r="AG868" s="17">
        <v>0.18645969102232299</v>
      </c>
      <c r="AH868" s="17">
        <v>0.20684445677459401</v>
      </c>
      <c r="AI868" s="17">
        <v>0.22997772493927099</v>
      </c>
      <c r="AJ868" s="17">
        <v>0.18538900577560199</v>
      </c>
      <c r="AK868" s="17">
        <v>0.19522161699132701</v>
      </c>
      <c r="AL868" s="17"/>
      <c r="AM868" s="17">
        <v>0.19059666410418999</v>
      </c>
      <c r="AN868" s="17">
        <v>0.20547358621655201</v>
      </c>
      <c r="AO868" s="17">
        <v>0.176384122422998</v>
      </c>
      <c r="AP868" s="17">
        <v>0.12497498915209999</v>
      </c>
      <c r="AQ868" s="17">
        <v>0.109873806071818</v>
      </c>
      <c r="AR868" s="17"/>
      <c r="AS868" s="17">
        <v>0.16692867529710501</v>
      </c>
      <c r="AT868" s="17">
        <v>0.179103071199855</v>
      </c>
      <c r="AU868" s="17"/>
      <c r="AV868" s="17">
        <v>0.168458240215137</v>
      </c>
      <c r="AW868" s="17">
        <v>0.21623854080938601</v>
      </c>
      <c r="AX868" s="17"/>
      <c r="AY868" s="17">
        <v>0.167244030921748</v>
      </c>
      <c r="AZ868" s="17">
        <v>0.18939628605822001</v>
      </c>
      <c r="BA868" s="17">
        <v>0.25078814440263297</v>
      </c>
      <c r="BB868" s="17"/>
      <c r="BC868" s="17">
        <v>0.17289595535776101</v>
      </c>
      <c r="BD868" s="17">
        <v>0.23924529781193701</v>
      </c>
      <c r="BE868" s="17">
        <v>0.17518956448417</v>
      </c>
      <c r="BF868" s="17"/>
      <c r="BG868" s="17">
        <v>0.17502870500558901</v>
      </c>
      <c r="BH868" s="17">
        <v>0.185331474264365</v>
      </c>
      <c r="BI868" s="17"/>
      <c r="BJ868" s="17">
        <v>0.136107736973618</v>
      </c>
      <c r="BK868" s="17">
        <v>0.197361003542982</v>
      </c>
      <c r="BL868" s="17"/>
      <c r="BM868" s="17">
        <v>0.18927572851708599</v>
      </c>
      <c r="BN868" s="17">
        <v>0.15127882743739299</v>
      </c>
      <c r="BO868" s="17">
        <v>0.232547080562304</v>
      </c>
      <c r="BP868" s="17">
        <v>0.21013366232759301</v>
      </c>
      <c r="BQ868" s="17">
        <v>0.149555574999648</v>
      </c>
      <c r="BR868" s="17">
        <v>0.206805582042277</v>
      </c>
      <c r="BS868" s="17">
        <v>0.18498904489822901</v>
      </c>
      <c r="BT868" s="17"/>
      <c r="BU868" s="17">
        <v>0.191310061464424</v>
      </c>
      <c r="BV868" s="17">
        <v>0.17652487215111301</v>
      </c>
      <c r="BW868" s="17"/>
      <c r="BX868" s="17">
        <v>0.20814113286031</v>
      </c>
      <c r="BY868" s="17">
        <v>0.20546777952943299</v>
      </c>
      <c r="BZ868" s="17">
        <v>0.141294533491965</v>
      </c>
      <c r="CA868" s="17">
        <v>0.201572305757689</v>
      </c>
    </row>
    <row r="869" spans="2:79" x14ac:dyDescent="0.3">
      <c r="B869" t="s">
        <v>295</v>
      </c>
      <c r="C869" s="17">
        <v>3.0070474578817501E-2</v>
      </c>
      <c r="D869" s="17">
        <v>3.5328624883129399E-2</v>
      </c>
      <c r="E869" s="17">
        <v>2.5089756015139599E-2</v>
      </c>
      <c r="F869" s="17"/>
      <c r="G869" s="17">
        <v>2.3023128351672199E-2</v>
      </c>
      <c r="H869" s="17">
        <v>1.8607177276046199E-2</v>
      </c>
      <c r="I869" s="17">
        <v>3.8154666048849602E-2</v>
      </c>
      <c r="J869" s="17">
        <v>3.01453972028984E-2</v>
      </c>
      <c r="K869" s="17">
        <v>2.7856874215309298E-2</v>
      </c>
      <c r="L869" s="17">
        <v>3.8908549511140797E-2</v>
      </c>
      <c r="M869" s="17"/>
      <c r="N869" s="17">
        <v>3.0696523781941799E-2</v>
      </c>
      <c r="O869" s="17">
        <v>3.6538356537096098E-2</v>
      </c>
      <c r="P869" s="17">
        <v>3.3855853048381401E-2</v>
      </c>
      <c r="Q869" s="17">
        <v>2.0180563234397101E-2</v>
      </c>
      <c r="R869" s="17"/>
      <c r="S869" s="17">
        <v>5.3334764921944097E-2</v>
      </c>
      <c r="T869" s="17">
        <v>3.0807602304773699E-2</v>
      </c>
      <c r="U869" s="17">
        <v>1.85733838402206E-2</v>
      </c>
      <c r="V869" s="17">
        <v>1.9935496372627301E-2</v>
      </c>
      <c r="W869" s="17">
        <v>4.0533467966886103E-2</v>
      </c>
      <c r="X869" s="17">
        <v>4.4537930134631497E-2</v>
      </c>
      <c r="Y869" s="17">
        <v>5.3440384232523001E-3</v>
      </c>
      <c r="Z869" s="17">
        <v>3.2279086243507102E-2</v>
      </c>
      <c r="AA869" s="17">
        <v>1.3305493152099499E-2</v>
      </c>
      <c r="AB869" s="17">
        <v>1.94470525991935E-2</v>
      </c>
      <c r="AC869" s="17">
        <v>3.2166999449338901E-2</v>
      </c>
      <c r="AD869" s="17">
        <v>6.4792100656569401E-2</v>
      </c>
      <c r="AE869" s="17"/>
      <c r="AF869" s="17">
        <v>3.0610554519613802E-2</v>
      </c>
      <c r="AG869" s="17">
        <v>4.68486002119652E-2</v>
      </c>
      <c r="AH869" s="17">
        <v>1.3600469314612699E-2</v>
      </c>
      <c r="AI869" s="17">
        <v>2.7292445031335402E-2</v>
      </c>
      <c r="AJ869" s="17">
        <v>2.2433494473197198E-2</v>
      </c>
      <c r="AK869" s="17">
        <v>8.6281467858069592E-3</v>
      </c>
      <c r="AL869" s="17"/>
      <c r="AM869" s="17">
        <v>3.9718321210957599E-2</v>
      </c>
      <c r="AN869" s="17">
        <v>2.73606812525353E-2</v>
      </c>
      <c r="AO869" s="17">
        <v>2.7874633172040801E-2</v>
      </c>
      <c r="AP869" s="17">
        <v>2.30507513038485E-2</v>
      </c>
      <c r="AQ869" s="17">
        <v>0</v>
      </c>
      <c r="AR869" s="17"/>
      <c r="AS869" s="17">
        <v>2.7238001707862201E-2</v>
      </c>
      <c r="AT869" s="17">
        <v>3.1791485618594899E-2</v>
      </c>
      <c r="AU869" s="17"/>
      <c r="AV869" s="17">
        <v>2.9857948338644202E-2</v>
      </c>
      <c r="AW869" s="17">
        <v>4.0499135724298703E-2</v>
      </c>
      <c r="AX869" s="17"/>
      <c r="AY869" s="17">
        <v>2.6106709087904498E-2</v>
      </c>
      <c r="AZ869" s="17">
        <v>3.4502242518617603E-2</v>
      </c>
      <c r="BA869" s="17">
        <v>1.49569213929059E-2</v>
      </c>
      <c r="BB869" s="17"/>
      <c r="BC869" s="17">
        <v>2.8672304237615499E-2</v>
      </c>
      <c r="BD869" s="17">
        <v>2.68418616895666E-2</v>
      </c>
      <c r="BE869" s="17">
        <v>3.8071159863675298E-2</v>
      </c>
      <c r="BF869" s="17"/>
      <c r="BG869" s="17">
        <v>2.4227375976438901E-2</v>
      </c>
      <c r="BH869" s="17">
        <v>3.27791203168106E-2</v>
      </c>
      <c r="BI869" s="17"/>
      <c r="BJ869" s="17">
        <v>1.46114547381716E-2</v>
      </c>
      <c r="BK869" s="17">
        <v>3.4060416321187399E-2</v>
      </c>
      <c r="BL869" s="17"/>
      <c r="BM869" s="17">
        <v>3.1037746628949401E-2</v>
      </c>
      <c r="BN869" s="17">
        <v>3.4108606674776998E-2</v>
      </c>
      <c r="BO869" s="17">
        <v>1.85763132815004E-2</v>
      </c>
      <c r="BP869" s="17">
        <v>3.0459523356732399E-2</v>
      </c>
      <c r="BQ869" s="17">
        <v>4.2364715169811697E-2</v>
      </c>
      <c r="BR869" s="17">
        <v>2.7603456767408E-2</v>
      </c>
      <c r="BS869" s="17">
        <v>2.2220026240144401E-2</v>
      </c>
      <c r="BT869" s="17"/>
      <c r="BU869" s="17">
        <v>2.9781680037523999E-2</v>
      </c>
      <c r="BV869" s="17">
        <v>1.8292226875313702E-2</v>
      </c>
      <c r="BW869" s="17"/>
      <c r="BX869" s="17">
        <v>2.0314631972711501E-2</v>
      </c>
      <c r="BY869" s="17">
        <v>4.2979803544373897E-2</v>
      </c>
      <c r="BZ869" s="17">
        <v>2.4478587180584301E-2</v>
      </c>
      <c r="CA869" s="17">
        <v>3.1512192694305503E-2</v>
      </c>
    </row>
    <row r="870" spans="2:79" x14ac:dyDescent="0.3">
      <c r="B870" t="s">
        <v>296</v>
      </c>
      <c r="C870" s="17">
        <v>1.0263149845403699E-2</v>
      </c>
      <c r="D870" s="17">
        <v>1.1753204700719101E-2</v>
      </c>
      <c r="E870" s="17">
        <v>8.8602911614045297E-3</v>
      </c>
      <c r="F870" s="17"/>
      <c r="G870" s="17">
        <v>0</v>
      </c>
      <c r="H870" s="17">
        <v>9.6706689853891196E-3</v>
      </c>
      <c r="I870" s="17">
        <v>1.16886430170262E-2</v>
      </c>
      <c r="J870" s="17">
        <v>7.8974567756318094E-3</v>
      </c>
      <c r="K870" s="17">
        <v>2.5554125757781099E-2</v>
      </c>
      <c r="L870" s="17">
        <v>8.0535933271590702E-3</v>
      </c>
      <c r="M870" s="17"/>
      <c r="N870" s="17">
        <v>5.1155022543094104E-3</v>
      </c>
      <c r="O870" s="17">
        <v>1.5916152288589901E-2</v>
      </c>
      <c r="P870" s="17">
        <v>5.9970510814248597E-3</v>
      </c>
      <c r="Q870" s="17">
        <v>1.39849439111524E-2</v>
      </c>
      <c r="R870" s="17"/>
      <c r="S870" s="17">
        <v>3.1353208539343898E-3</v>
      </c>
      <c r="T870" s="17">
        <v>1.0134984298634299E-2</v>
      </c>
      <c r="U870" s="17">
        <v>1.7340883339453699E-2</v>
      </c>
      <c r="V870" s="17">
        <v>2.48425392430364E-2</v>
      </c>
      <c r="W870" s="17">
        <v>6.2555719936933599E-3</v>
      </c>
      <c r="X870" s="17">
        <v>1.11076730092968E-2</v>
      </c>
      <c r="Y870" s="17">
        <v>2.3267210452643398E-2</v>
      </c>
      <c r="Z870" s="17">
        <v>0</v>
      </c>
      <c r="AA870" s="17">
        <v>4.0212811310386901E-3</v>
      </c>
      <c r="AB870" s="17">
        <v>5.9685525772405299E-3</v>
      </c>
      <c r="AC870" s="17">
        <v>0</v>
      </c>
      <c r="AD870" s="17">
        <v>2.01097532066958E-2</v>
      </c>
      <c r="AE870" s="17"/>
      <c r="AF870" s="17">
        <v>7.8005725668753301E-3</v>
      </c>
      <c r="AG870" s="17">
        <v>1.02287434028384E-2</v>
      </c>
      <c r="AH870" s="17">
        <v>6.5927248895305398E-3</v>
      </c>
      <c r="AI870" s="17">
        <v>1.49355259161092E-2</v>
      </c>
      <c r="AJ870" s="17">
        <v>8.15989920417594E-3</v>
      </c>
      <c r="AK870" s="17">
        <v>1.9481629655825498E-2</v>
      </c>
      <c r="AL870" s="17"/>
      <c r="AM870" s="17">
        <v>1.1920824471707199E-2</v>
      </c>
      <c r="AN870" s="17">
        <v>9.7446830511924605E-3</v>
      </c>
      <c r="AO870" s="17">
        <v>9.3798490294554806E-3</v>
      </c>
      <c r="AP870" s="17">
        <v>4.0528529514543199E-3</v>
      </c>
      <c r="AQ870" s="17">
        <v>1.49787493751714E-2</v>
      </c>
      <c r="AR870" s="17"/>
      <c r="AS870" s="17">
        <v>6.4686608825727096E-3</v>
      </c>
      <c r="AT870" s="17">
        <v>2.0195126840419599E-2</v>
      </c>
      <c r="AU870" s="17"/>
      <c r="AV870" s="17">
        <v>1.02439323663167E-2</v>
      </c>
      <c r="AW870" s="17">
        <v>9.2633369101898597E-3</v>
      </c>
      <c r="AX870" s="17"/>
      <c r="AY870" s="17">
        <v>1.26326973015152E-2</v>
      </c>
      <c r="AZ870" s="17">
        <v>5.88300721398169E-3</v>
      </c>
      <c r="BA870" s="17">
        <v>2.85897060657389E-2</v>
      </c>
      <c r="BB870" s="17"/>
      <c r="BC870" s="17">
        <v>1.2386680395969799E-2</v>
      </c>
      <c r="BD870" s="17">
        <v>8.5593275282077191E-3</v>
      </c>
      <c r="BE870" s="17">
        <v>6.6793652572730696E-3</v>
      </c>
      <c r="BF870" s="17"/>
      <c r="BG870" s="17">
        <v>6.2411016247986796E-3</v>
      </c>
      <c r="BH870" s="17">
        <v>1.22591419545366E-2</v>
      </c>
      <c r="BI870" s="17"/>
      <c r="BJ870" s="17">
        <v>1.1129442735142501E-2</v>
      </c>
      <c r="BK870" s="17">
        <v>1.0269275874585501E-2</v>
      </c>
      <c r="BL870" s="17"/>
      <c r="BM870" s="17">
        <v>5.5717347746938699E-3</v>
      </c>
      <c r="BN870" s="17">
        <v>3.6105268178274101E-3</v>
      </c>
      <c r="BO870" s="17">
        <v>9.1229686368665304E-3</v>
      </c>
      <c r="BP870" s="17">
        <v>4.9614461311361602E-2</v>
      </c>
      <c r="BQ870" s="17">
        <v>0</v>
      </c>
      <c r="BR870" s="17">
        <v>1.4802651661193499E-2</v>
      </c>
      <c r="BS870" s="17">
        <v>2.2607789542277299E-2</v>
      </c>
      <c r="BT870" s="17"/>
      <c r="BU870" s="17">
        <v>0</v>
      </c>
      <c r="BV870" s="17">
        <v>5.1194325811448503E-3</v>
      </c>
      <c r="BW870" s="17"/>
      <c r="BX870" s="17">
        <v>1.56166919677599E-2</v>
      </c>
      <c r="BY870" s="17">
        <v>1.4968829408943301E-2</v>
      </c>
      <c r="BZ870" s="17">
        <v>4.7853177022100703E-3</v>
      </c>
      <c r="CA870" s="17">
        <v>1.09240868535458E-2</v>
      </c>
    </row>
    <row r="871" spans="2:79" x14ac:dyDescent="0.3">
      <c r="B871" t="s">
        <v>101</v>
      </c>
      <c r="C871" s="17">
        <v>1.9595263492782101E-2</v>
      </c>
      <c r="D871" s="17">
        <v>1.6170761487262601E-2</v>
      </c>
      <c r="E871" s="17">
        <v>2.30320239679059E-2</v>
      </c>
      <c r="F871" s="17"/>
      <c r="G871" s="17">
        <v>1.6940198413236199E-2</v>
      </c>
      <c r="H871" s="17">
        <v>1.1483191321126201E-2</v>
      </c>
      <c r="I871" s="17">
        <v>2.25223727338302E-2</v>
      </c>
      <c r="J871" s="17">
        <v>2.87301445327597E-2</v>
      </c>
      <c r="K871" s="17">
        <v>1.6322049650380799E-2</v>
      </c>
      <c r="L871" s="17">
        <v>2.0369990300482699E-2</v>
      </c>
      <c r="M871" s="17"/>
      <c r="N871" s="17">
        <v>7.5188167363097504E-3</v>
      </c>
      <c r="O871" s="17">
        <v>1.99219352549787E-2</v>
      </c>
      <c r="P871" s="17">
        <v>1.0031109345690599E-2</v>
      </c>
      <c r="Q871" s="17">
        <v>4.1263919838735202E-2</v>
      </c>
      <c r="R871" s="17"/>
      <c r="S871" s="17">
        <v>9.1222093233348303E-3</v>
      </c>
      <c r="T871" s="17">
        <v>1.7911948619310499E-2</v>
      </c>
      <c r="U871" s="17">
        <v>1.8336841569464302E-2</v>
      </c>
      <c r="V871" s="17">
        <v>3.1951323572280498E-2</v>
      </c>
      <c r="W871" s="17">
        <v>1.40023599702974E-2</v>
      </c>
      <c r="X871" s="17">
        <v>2.1158247020729899E-2</v>
      </c>
      <c r="Y871" s="17">
        <v>3.43712770556939E-2</v>
      </c>
      <c r="Z871" s="17">
        <v>1.0132004067488799E-2</v>
      </c>
      <c r="AA871" s="17">
        <v>2.1340071649576801E-2</v>
      </c>
      <c r="AB871" s="17">
        <v>1.8364764572165199E-2</v>
      </c>
      <c r="AC871" s="17">
        <v>3.1918996445603698E-2</v>
      </c>
      <c r="AD871" s="17">
        <v>0</v>
      </c>
      <c r="AE871" s="17"/>
      <c r="AF871" s="17">
        <v>1.2157900152601001E-2</v>
      </c>
      <c r="AG871" s="17">
        <v>2.4665605926085701E-2</v>
      </c>
      <c r="AH871" s="17">
        <v>1.7268489509785601E-2</v>
      </c>
      <c r="AI871" s="17">
        <v>2.0256797324642899E-2</v>
      </c>
      <c r="AJ871" s="17">
        <v>2.6310472496850801E-2</v>
      </c>
      <c r="AK871" s="17">
        <v>1.7882740634505599E-2</v>
      </c>
      <c r="AL871" s="17"/>
      <c r="AM871" s="17">
        <v>3.4806602158038803E-2</v>
      </c>
      <c r="AN871" s="17">
        <v>1.7340391025588101E-2</v>
      </c>
      <c r="AO871" s="17">
        <v>1.3715108892586401E-2</v>
      </c>
      <c r="AP871" s="17">
        <v>1.21607024128958E-2</v>
      </c>
      <c r="AQ871" s="17">
        <v>1.9512277834682699E-2</v>
      </c>
      <c r="AR871" s="17"/>
      <c r="AS871" s="17">
        <v>1.81516668999359E-2</v>
      </c>
      <c r="AT871" s="17">
        <v>1.6951080985147301E-2</v>
      </c>
      <c r="AU871" s="17"/>
      <c r="AV871" s="17">
        <v>1.79003016226351E-2</v>
      </c>
      <c r="AW871" s="17">
        <v>1.6798202373562401E-2</v>
      </c>
      <c r="AX871" s="17"/>
      <c r="AY871" s="17">
        <v>2.95795451497444E-2</v>
      </c>
      <c r="AZ871" s="17">
        <v>1.7818493550932402E-2</v>
      </c>
      <c r="BA871" s="17">
        <v>4.6409136277071198E-3</v>
      </c>
      <c r="BB871" s="17"/>
      <c r="BC871" s="17">
        <v>2.1920028505119499E-2</v>
      </c>
      <c r="BD871" s="17">
        <v>2.4073975952592599E-2</v>
      </c>
      <c r="BE871" s="17">
        <v>7.2931548373491696E-3</v>
      </c>
      <c r="BF871" s="17"/>
      <c r="BG871" s="17">
        <v>2.4043971654105101E-2</v>
      </c>
      <c r="BH871" s="17">
        <v>1.4672315255182001E-2</v>
      </c>
      <c r="BI871" s="17"/>
      <c r="BJ871" s="17">
        <v>1.1475213400641201E-2</v>
      </c>
      <c r="BK871" s="17">
        <v>2.0771945960535599E-2</v>
      </c>
      <c r="BL871" s="17"/>
      <c r="BM871" s="17">
        <v>1.62508291246528E-2</v>
      </c>
      <c r="BN871" s="17">
        <v>2.0253368855849E-2</v>
      </c>
      <c r="BO871" s="17">
        <v>3.14414857163074E-2</v>
      </c>
      <c r="BP871" s="17">
        <v>3.0734391132375301E-2</v>
      </c>
      <c r="BQ871" s="17">
        <v>0</v>
      </c>
      <c r="BR871" s="17">
        <v>1.8324381408748501E-2</v>
      </c>
      <c r="BS871" s="17">
        <v>4.0958578439985099E-2</v>
      </c>
      <c r="BT871" s="17"/>
      <c r="BU871" s="17">
        <v>1.1067903009508001E-2</v>
      </c>
      <c r="BV871" s="17">
        <v>1.1671331530263999E-2</v>
      </c>
      <c r="BW871" s="17"/>
      <c r="BX871" s="17">
        <v>2.7688755256121699E-2</v>
      </c>
      <c r="BY871" s="17">
        <v>9.1151191514164901E-3</v>
      </c>
      <c r="BZ871" s="17">
        <v>1.0382326865554599E-2</v>
      </c>
      <c r="CA871" s="17">
        <v>6.1371436198225399E-3</v>
      </c>
    </row>
    <row r="872" spans="2:79" x14ac:dyDescent="0.3">
      <c r="B872" t="s">
        <v>297</v>
      </c>
      <c r="C872" s="17">
        <v>0.75157319342202</v>
      </c>
      <c r="D872" s="17">
        <v>0.71843976295628398</v>
      </c>
      <c r="E872" s="17">
        <v>0.78266816304412401</v>
      </c>
      <c r="F872" s="17"/>
      <c r="G872" s="17">
        <v>0.77589743512558995</v>
      </c>
      <c r="H872" s="17">
        <v>0.80822100477830905</v>
      </c>
      <c r="I872" s="17">
        <v>0.73112681307419802</v>
      </c>
      <c r="J872" s="17">
        <v>0.72446392971023099</v>
      </c>
      <c r="K872" s="17">
        <v>0.74668556475734704</v>
      </c>
      <c r="L872" s="17">
        <v>0.73128792080229899</v>
      </c>
      <c r="M872" s="17"/>
      <c r="N872" s="17">
        <v>0.80537184374998005</v>
      </c>
      <c r="O872" s="17">
        <v>0.74031138897984095</v>
      </c>
      <c r="P872" s="17">
        <v>0.73675035590849403</v>
      </c>
      <c r="Q872" s="17">
        <v>0.71976740892019697</v>
      </c>
      <c r="R872" s="17"/>
      <c r="S872" s="17">
        <v>0.76145699194336902</v>
      </c>
      <c r="T872" s="17">
        <v>0.76140180928607104</v>
      </c>
      <c r="U872" s="17">
        <v>0.77611330729880201</v>
      </c>
      <c r="V872" s="17">
        <v>0.66939650130394202</v>
      </c>
      <c r="W872" s="17">
        <v>0.74732666711221496</v>
      </c>
      <c r="X872" s="17">
        <v>0.73211344844276705</v>
      </c>
      <c r="Y872" s="17">
        <v>0.76721679935771303</v>
      </c>
      <c r="Z872" s="17">
        <v>0.79728982072028698</v>
      </c>
      <c r="AA872" s="17">
        <v>0.75192830338044503</v>
      </c>
      <c r="AB872" s="17">
        <v>0.76766122484575305</v>
      </c>
      <c r="AC872" s="17">
        <v>0.73107208425996695</v>
      </c>
      <c r="AD872" s="17">
        <v>0.79500770280759003</v>
      </c>
      <c r="AE872" s="17"/>
      <c r="AF872" s="17">
        <v>0.79955623219340599</v>
      </c>
      <c r="AG872" s="17">
        <v>0.73179735943678803</v>
      </c>
      <c r="AH872" s="17">
        <v>0.75569385951147705</v>
      </c>
      <c r="AI872" s="17">
        <v>0.70753750678864102</v>
      </c>
      <c r="AJ872" s="17">
        <v>0.75770712805017404</v>
      </c>
      <c r="AK872" s="17">
        <v>0.75878586593253405</v>
      </c>
      <c r="AL872" s="17"/>
      <c r="AM872" s="17">
        <v>0.72295758805510602</v>
      </c>
      <c r="AN872" s="17">
        <v>0.74008065845413296</v>
      </c>
      <c r="AO872" s="17">
        <v>0.77264628648292</v>
      </c>
      <c r="AP872" s="17">
        <v>0.83576070417970205</v>
      </c>
      <c r="AQ872" s="17">
        <v>0.85563516671832796</v>
      </c>
      <c r="AR872" s="17"/>
      <c r="AS872" s="17">
        <v>0.78121299521252496</v>
      </c>
      <c r="AT872" s="17">
        <v>0.75195923535598397</v>
      </c>
      <c r="AU872" s="17"/>
      <c r="AV872" s="17">
        <v>0.77353957745726798</v>
      </c>
      <c r="AW872" s="17">
        <v>0.71720078418256294</v>
      </c>
      <c r="AX872" s="17"/>
      <c r="AY872" s="17">
        <v>0.76443701753908799</v>
      </c>
      <c r="AZ872" s="17">
        <v>0.75239997065824804</v>
      </c>
      <c r="BA872" s="17">
        <v>0.70102431451101499</v>
      </c>
      <c r="BB872" s="17"/>
      <c r="BC872" s="17">
        <v>0.76412503150353395</v>
      </c>
      <c r="BD872" s="17">
        <v>0.70127953701769596</v>
      </c>
      <c r="BE872" s="17">
        <v>0.77276675555753205</v>
      </c>
      <c r="BF872" s="17"/>
      <c r="BG872" s="17">
        <v>0.77045884573906798</v>
      </c>
      <c r="BH872" s="17">
        <v>0.754957948209106</v>
      </c>
      <c r="BI872" s="17"/>
      <c r="BJ872" s="17">
        <v>0.82667615215242696</v>
      </c>
      <c r="BK872" s="17">
        <v>0.73753735830070999</v>
      </c>
      <c r="BL872" s="17"/>
      <c r="BM872" s="17">
        <v>0.75786396095461805</v>
      </c>
      <c r="BN872" s="17">
        <v>0.79074867021415396</v>
      </c>
      <c r="BO872" s="17">
        <v>0.70831215180302098</v>
      </c>
      <c r="BP872" s="17">
        <v>0.67905796187193701</v>
      </c>
      <c r="BQ872" s="17">
        <v>0.80807970983054001</v>
      </c>
      <c r="BR872" s="17">
        <v>0.73246392812037298</v>
      </c>
      <c r="BS872" s="17">
        <v>0.72922456087936405</v>
      </c>
      <c r="BT872" s="17"/>
      <c r="BU872" s="17">
        <v>0.76784035548854401</v>
      </c>
      <c r="BV872" s="17">
        <v>0.78839213686216503</v>
      </c>
      <c r="BW872" s="17"/>
      <c r="BX872" s="17">
        <v>0.72823878794309704</v>
      </c>
      <c r="BY872" s="17">
        <v>0.72746846836583301</v>
      </c>
      <c r="BZ872" s="17">
        <v>0.81905923475968501</v>
      </c>
      <c r="CA872" s="17">
        <v>0.74985427107463698</v>
      </c>
    </row>
    <row r="873" spans="2:79" x14ac:dyDescent="0.3">
      <c r="B873" t="s">
        <v>298</v>
      </c>
      <c r="C873" s="17">
        <v>4.0333624424221198E-2</v>
      </c>
      <c r="D873" s="17">
        <v>4.7081829583848503E-2</v>
      </c>
      <c r="E873" s="17">
        <v>3.39500471765442E-2</v>
      </c>
      <c r="F873" s="17"/>
      <c r="G873" s="17">
        <v>2.3023128351672199E-2</v>
      </c>
      <c r="H873" s="17">
        <v>2.82778462614354E-2</v>
      </c>
      <c r="I873" s="17">
        <v>4.98433090658758E-2</v>
      </c>
      <c r="J873" s="17">
        <v>3.8042853978530203E-2</v>
      </c>
      <c r="K873" s="17">
        <v>5.3410999973090303E-2</v>
      </c>
      <c r="L873" s="17">
        <v>4.69621428382999E-2</v>
      </c>
      <c r="M873" s="17"/>
      <c r="N873" s="17">
        <v>3.5812026036251297E-2</v>
      </c>
      <c r="O873" s="17">
        <v>5.2454508825686003E-2</v>
      </c>
      <c r="P873" s="17">
        <v>3.9852904129806299E-2</v>
      </c>
      <c r="Q873" s="17">
        <v>3.4165507145549501E-2</v>
      </c>
      <c r="R873" s="17"/>
      <c r="S873" s="17">
        <v>5.6470085775878399E-2</v>
      </c>
      <c r="T873" s="17">
        <v>4.0942586603408E-2</v>
      </c>
      <c r="U873" s="17">
        <v>3.5914267179674303E-2</v>
      </c>
      <c r="V873" s="17">
        <v>4.4778035615663701E-2</v>
      </c>
      <c r="W873" s="17">
        <v>4.6789039960579398E-2</v>
      </c>
      <c r="X873" s="17">
        <v>5.5645603143928302E-2</v>
      </c>
      <c r="Y873" s="17">
        <v>2.8611248875895699E-2</v>
      </c>
      <c r="Z873" s="17">
        <v>3.2279086243507102E-2</v>
      </c>
      <c r="AA873" s="17">
        <v>1.73267742831382E-2</v>
      </c>
      <c r="AB873" s="17">
        <v>2.5415605176434E-2</v>
      </c>
      <c r="AC873" s="17">
        <v>3.2166999449338901E-2</v>
      </c>
      <c r="AD873" s="17">
        <v>8.4901853863265195E-2</v>
      </c>
      <c r="AE873" s="17"/>
      <c r="AF873" s="17">
        <v>3.8411127086489201E-2</v>
      </c>
      <c r="AG873" s="17">
        <v>5.70773436148036E-2</v>
      </c>
      <c r="AH873" s="17">
        <v>2.01931942041432E-2</v>
      </c>
      <c r="AI873" s="17">
        <v>4.2227970947444599E-2</v>
      </c>
      <c r="AJ873" s="17">
        <v>3.0593393677373099E-2</v>
      </c>
      <c r="AK873" s="17">
        <v>2.8109776441632501E-2</v>
      </c>
      <c r="AL873" s="17"/>
      <c r="AM873" s="17">
        <v>5.1639145682664797E-2</v>
      </c>
      <c r="AN873" s="17">
        <v>3.7105364303727698E-2</v>
      </c>
      <c r="AO873" s="17">
        <v>3.7254482201496297E-2</v>
      </c>
      <c r="AP873" s="17">
        <v>2.71036042553029E-2</v>
      </c>
      <c r="AQ873" s="17">
        <v>1.49787493751714E-2</v>
      </c>
      <c r="AR873" s="17"/>
      <c r="AS873" s="17">
        <v>3.3706662590434901E-2</v>
      </c>
      <c r="AT873" s="17">
        <v>5.1986612459014502E-2</v>
      </c>
      <c r="AU873" s="17"/>
      <c r="AV873" s="17">
        <v>4.0101880704960902E-2</v>
      </c>
      <c r="AW873" s="17">
        <v>4.9762472634488603E-2</v>
      </c>
      <c r="AX873" s="17"/>
      <c r="AY873" s="17">
        <v>3.8739406389419598E-2</v>
      </c>
      <c r="AZ873" s="17">
        <v>4.0385249732599299E-2</v>
      </c>
      <c r="BA873" s="17">
        <v>4.35466274586448E-2</v>
      </c>
      <c r="BB873" s="17"/>
      <c r="BC873" s="17">
        <v>4.1058984633585198E-2</v>
      </c>
      <c r="BD873" s="17">
        <v>3.5401189217774298E-2</v>
      </c>
      <c r="BE873" s="17">
        <v>4.4750525120948403E-2</v>
      </c>
      <c r="BF873" s="17"/>
      <c r="BG873" s="17">
        <v>3.0468477601237599E-2</v>
      </c>
      <c r="BH873" s="17">
        <v>4.50382622713471E-2</v>
      </c>
      <c r="BI873" s="17"/>
      <c r="BJ873" s="17">
        <v>2.5740897473314098E-2</v>
      </c>
      <c r="BK873" s="17">
        <v>4.4329692195772902E-2</v>
      </c>
      <c r="BL873" s="17"/>
      <c r="BM873" s="17">
        <v>3.6609481403643299E-2</v>
      </c>
      <c r="BN873" s="17">
        <v>3.7719133492604397E-2</v>
      </c>
      <c r="BO873" s="17">
        <v>2.7699281918366899E-2</v>
      </c>
      <c r="BP873" s="17">
        <v>8.0073984668093998E-2</v>
      </c>
      <c r="BQ873" s="17">
        <v>4.2364715169811697E-2</v>
      </c>
      <c r="BR873" s="17">
        <v>4.2406108428601499E-2</v>
      </c>
      <c r="BS873" s="17">
        <v>4.48278157824216E-2</v>
      </c>
      <c r="BT873" s="17"/>
      <c r="BU873" s="17">
        <v>2.9781680037523999E-2</v>
      </c>
      <c r="BV873" s="17">
        <v>2.3411659456458501E-2</v>
      </c>
      <c r="BW873" s="17"/>
      <c r="BX873" s="17">
        <v>3.5931323940471403E-2</v>
      </c>
      <c r="BY873" s="17">
        <v>5.7948632953317203E-2</v>
      </c>
      <c r="BZ873" s="17">
        <v>2.92639048827944E-2</v>
      </c>
      <c r="CA873" s="17">
        <v>4.2436279547851299E-2</v>
      </c>
    </row>
    <row r="874" spans="2:79" hidden="1" x14ac:dyDescent="0.3">
      <c r="B874" t="s">
        <v>299</v>
      </c>
      <c r="C874" s="17">
        <v>0.71123956899779905</v>
      </c>
      <c r="D874" s="17">
        <v>0.67135793337243499</v>
      </c>
      <c r="E874" s="17">
        <v>0.74871811586757997</v>
      </c>
      <c r="F874" s="17"/>
      <c r="G874" s="17">
        <v>0.75287430677391698</v>
      </c>
      <c r="H874" s="17">
        <v>0.77994315851687401</v>
      </c>
      <c r="I874" s="17">
        <v>0.68128350400832205</v>
      </c>
      <c r="J874" s="17">
        <v>0.68642107573169997</v>
      </c>
      <c r="K874" s="17">
        <v>0.69327456478425598</v>
      </c>
      <c r="L874" s="17">
        <v>0.68432577796399896</v>
      </c>
      <c r="M874" s="17"/>
      <c r="N874" s="17">
        <v>0.76955981771372906</v>
      </c>
      <c r="O874" s="17">
        <v>0.68785688015415503</v>
      </c>
      <c r="P874" s="17">
        <v>0.696897451778688</v>
      </c>
      <c r="Q874" s="17">
        <v>0.68560190177464797</v>
      </c>
      <c r="R874" s="17"/>
      <c r="S874" s="17">
        <v>0.70498690616749005</v>
      </c>
      <c r="T874" s="17">
        <v>0.72045922268266305</v>
      </c>
      <c r="U874" s="17">
        <v>0.74019904011912796</v>
      </c>
      <c r="V874" s="17">
        <v>0.62461846568827895</v>
      </c>
      <c r="W874" s="17">
        <v>0.70053762715163503</v>
      </c>
      <c r="X874" s="17">
        <v>0.67646784529883897</v>
      </c>
      <c r="Y874" s="17">
        <v>0.73860555048181697</v>
      </c>
      <c r="Z874" s="17">
        <v>0.76501073447677903</v>
      </c>
      <c r="AA874" s="17">
        <v>0.73460152909730703</v>
      </c>
      <c r="AB874" s="17">
        <v>0.74224561966931901</v>
      </c>
      <c r="AC874" s="17">
        <v>0.69890508481062796</v>
      </c>
      <c r="AD874" s="17">
        <v>0.71010584894432505</v>
      </c>
      <c r="AE874" s="17"/>
      <c r="AF874" s="17">
        <v>0.76114510510691702</v>
      </c>
      <c r="AG874" s="17">
        <v>0.67472001582198404</v>
      </c>
      <c r="AH874" s="17">
        <v>0.73550066530733305</v>
      </c>
      <c r="AI874" s="17">
        <v>0.66530953584119701</v>
      </c>
      <c r="AJ874" s="17">
        <v>0.72711373437280102</v>
      </c>
      <c r="AK874" s="17">
        <v>0.73067608949090201</v>
      </c>
      <c r="AL874" s="17"/>
      <c r="AM874" s="17">
        <v>0.67131844237244098</v>
      </c>
      <c r="AN874" s="17">
        <v>0.70297529415040505</v>
      </c>
      <c r="AO874" s="17">
        <v>0.73539180428142303</v>
      </c>
      <c r="AP874" s="17">
        <v>0.80865709992439905</v>
      </c>
      <c r="AQ874" s="17">
        <v>0.84065641734315699</v>
      </c>
      <c r="AR874" s="17"/>
      <c r="AS874" s="17">
        <v>0.74750633262208999</v>
      </c>
      <c r="AT874" s="17">
        <v>0.69997262289696904</v>
      </c>
      <c r="AU874" s="17"/>
      <c r="AV874" s="17">
        <v>0.73343769675230697</v>
      </c>
      <c r="AW874" s="17">
        <v>0.66743831154807398</v>
      </c>
      <c r="AX874" s="17"/>
      <c r="AY874" s="17">
        <v>0.72569761114966802</v>
      </c>
      <c r="AZ874" s="17">
        <v>0.71201472092564899</v>
      </c>
      <c r="BA874" s="17">
        <v>0.65747768705236997</v>
      </c>
      <c r="BB874" s="17"/>
      <c r="BC874" s="17">
        <v>0.72306604686994902</v>
      </c>
      <c r="BD874" s="17">
        <v>0.66587834779992205</v>
      </c>
      <c r="BE874" s="17">
        <v>0.72801623043658403</v>
      </c>
      <c r="BF874" s="17"/>
      <c r="BG874" s="17">
        <v>0.73999036813783103</v>
      </c>
      <c r="BH874" s="17">
        <v>0.709919685937759</v>
      </c>
      <c r="BI874" s="17"/>
      <c r="BJ874" s="17">
        <v>0.80093525467911297</v>
      </c>
      <c r="BK874" s="17">
        <v>0.693207666104937</v>
      </c>
      <c r="BL874" s="17"/>
      <c r="BM874" s="17">
        <v>0.72125447955097499</v>
      </c>
      <c r="BN874" s="17">
        <v>0.75302953672154904</v>
      </c>
      <c r="BO874" s="17">
        <v>0.68061286988465397</v>
      </c>
      <c r="BP874" s="17">
        <v>0.598983977203843</v>
      </c>
      <c r="BQ874" s="17">
        <v>0.76571499466072901</v>
      </c>
      <c r="BR874" s="17">
        <v>0.69005781969177205</v>
      </c>
      <c r="BS874" s="17">
        <v>0.68439674509694304</v>
      </c>
      <c r="BT874" s="17"/>
      <c r="BU874" s="17">
        <v>0.73805867545102</v>
      </c>
      <c r="BV874" s="17">
        <v>0.76498047740570596</v>
      </c>
      <c r="BW874" s="17"/>
      <c r="BX874" s="17">
        <v>0.69230746400262499</v>
      </c>
      <c r="BY874" s="17">
        <v>0.66951983541251603</v>
      </c>
      <c r="BZ874" s="17">
        <v>0.78979532987689105</v>
      </c>
      <c r="CA874" s="17">
        <v>0.70741799152678597</v>
      </c>
    </row>
    <row r="875" spans="2:79" x14ac:dyDescent="0.3">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c r="BD875" s="17"/>
      <c r="BE875" s="17"/>
      <c r="BF875" s="17"/>
      <c r="BG875" s="17"/>
      <c r="BH875" s="17"/>
      <c r="BI875" s="17"/>
      <c r="BJ875" s="17"/>
      <c r="BK875" s="17"/>
      <c r="BL875" s="17"/>
      <c r="BM875" s="17"/>
      <c r="BN875" s="17"/>
      <c r="BO875" s="17"/>
      <c r="BP875" s="17"/>
      <c r="BQ875" s="17"/>
      <c r="BR875" s="17"/>
      <c r="BS875" s="17"/>
      <c r="BT875" s="17"/>
      <c r="BU875" s="17"/>
      <c r="BV875" s="17"/>
      <c r="BW875" s="17"/>
      <c r="BX875" s="17"/>
      <c r="BY875" s="17"/>
      <c r="BZ875" s="17"/>
      <c r="CA875" s="17"/>
    </row>
    <row r="876" spans="2:79" x14ac:dyDescent="0.3">
      <c r="B876" s="6" t="s">
        <v>436</v>
      </c>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c r="BB876" s="17"/>
      <c r="BC876" s="17"/>
      <c r="BD876" s="17"/>
      <c r="BE876" s="17"/>
      <c r="BF876" s="17"/>
      <c r="BG876" s="17"/>
      <c r="BH876" s="17"/>
      <c r="BI876" s="17"/>
      <c r="BJ876" s="17"/>
      <c r="BK876" s="17"/>
      <c r="BL876" s="17"/>
      <c r="BM876" s="17"/>
      <c r="BN876" s="17"/>
      <c r="BO876" s="17"/>
      <c r="BP876" s="17"/>
      <c r="BQ876" s="17"/>
      <c r="BR876" s="17"/>
      <c r="BS876" s="17"/>
      <c r="BT876" s="17"/>
      <c r="BU876" s="17"/>
      <c r="BV876" s="17"/>
      <c r="BW876" s="17"/>
      <c r="BX876" s="17"/>
      <c r="BY876" s="17"/>
      <c r="BZ876" s="17"/>
      <c r="CA876" s="17"/>
    </row>
    <row r="877" spans="2:79" x14ac:dyDescent="0.3">
      <c r="B877" s="24" t="s">
        <v>98</v>
      </c>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c r="BP877" s="17"/>
      <c r="BQ877" s="17"/>
      <c r="BR877" s="17"/>
      <c r="BS877" s="17"/>
      <c r="BT877" s="17"/>
      <c r="BU877" s="17"/>
      <c r="BV877" s="17"/>
      <c r="BW877" s="17"/>
      <c r="BX877" s="17"/>
      <c r="BY877" s="17"/>
      <c r="BZ877" s="17"/>
      <c r="CA877" s="17"/>
    </row>
    <row r="878" spans="2:79" x14ac:dyDescent="0.3">
      <c r="B878" t="s">
        <v>407</v>
      </c>
      <c r="C878" s="17">
        <v>0.31828974543615601</v>
      </c>
      <c r="D878" s="17">
        <v>0.28794405291188602</v>
      </c>
      <c r="E878" s="17">
        <v>0.34648900402407101</v>
      </c>
      <c r="F878" s="17"/>
      <c r="G878" s="17">
        <v>0.32858508659278701</v>
      </c>
      <c r="H878" s="17">
        <v>0.36905064734376802</v>
      </c>
      <c r="I878" s="17">
        <v>0.31691932305999398</v>
      </c>
      <c r="J878" s="17">
        <v>0.35433943462316603</v>
      </c>
      <c r="K878" s="17">
        <v>0.28810978768620399</v>
      </c>
      <c r="L878" s="17">
        <v>0.26252361076174102</v>
      </c>
      <c r="M878" s="17"/>
      <c r="N878" s="17">
        <v>0.35017978254452498</v>
      </c>
      <c r="O878" s="17">
        <v>0.30738495863769599</v>
      </c>
      <c r="P878" s="17">
        <v>0.33222189847873201</v>
      </c>
      <c r="Q878" s="17">
        <v>0.286253820155073</v>
      </c>
      <c r="R878" s="17"/>
      <c r="S878" s="17">
        <v>0.36249210587688502</v>
      </c>
      <c r="T878" s="17">
        <v>0.30381790239655898</v>
      </c>
      <c r="U878" s="17">
        <v>0.31347605579568599</v>
      </c>
      <c r="V878" s="17">
        <v>0.291792300501798</v>
      </c>
      <c r="W878" s="17">
        <v>0.25703258073989499</v>
      </c>
      <c r="X878" s="17">
        <v>0.32200046642573599</v>
      </c>
      <c r="Y878" s="17">
        <v>0.24180019805873601</v>
      </c>
      <c r="Z878" s="17">
        <v>0.336011048031361</v>
      </c>
      <c r="AA878" s="17">
        <v>0.35482447855961102</v>
      </c>
      <c r="AB878" s="17">
        <v>0.31111097179873198</v>
      </c>
      <c r="AC878" s="17">
        <v>0.33817766020868101</v>
      </c>
      <c r="AD878" s="17">
        <v>0.43507199786660899</v>
      </c>
      <c r="AE878" s="17"/>
      <c r="AF878" s="17">
        <v>0.37393168551613498</v>
      </c>
      <c r="AG878" s="17">
        <v>0.29507274967584901</v>
      </c>
      <c r="AH878" s="17">
        <v>0.35831746584385199</v>
      </c>
      <c r="AI878" s="17">
        <v>0.26169892943847201</v>
      </c>
      <c r="AJ878" s="17">
        <v>0.29966598897117902</v>
      </c>
      <c r="AK878" s="17">
        <v>0.31424755573108498</v>
      </c>
      <c r="AL878" s="17"/>
      <c r="AM878" s="17">
        <v>0.29435039256307099</v>
      </c>
      <c r="AN878" s="17">
        <v>0.29247510165849699</v>
      </c>
      <c r="AO878" s="17">
        <v>0.34898832895589399</v>
      </c>
      <c r="AP878" s="17">
        <v>0.40664669891404598</v>
      </c>
      <c r="AQ878" s="17">
        <v>0.38702660782911302</v>
      </c>
      <c r="AR878" s="17"/>
      <c r="AS878" s="17">
        <v>0.33362977220020301</v>
      </c>
      <c r="AT878" s="17">
        <v>0.35079184990921702</v>
      </c>
      <c r="AU878" s="17"/>
      <c r="AV878" s="17">
        <v>0.32473510930951099</v>
      </c>
      <c r="AW878" s="17">
        <v>0.33681132870486802</v>
      </c>
      <c r="AX878" s="17"/>
      <c r="AY878" s="17">
        <v>0.36775765467379701</v>
      </c>
      <c r="AZ878" s="17">
        <v>0.30876527654340402</v>
      </c>
      <c r="BA878" s="17">
        <v>0.238278379704292</v>
      </c>
      <c r="BB878" s="17"/>
      <c r="BC878" s="17">
        <v>0.309482367834501</v>
      </c>
      <c r="BD878" s="17">
        <v>0.28167024133394403</v>
      </c>
      <c r="BE878" s="17">
        <v>0.37781769266097698</v>
      </c>
      <c r="BF878" s="17"/>
      <c r="BG878" s="17">
        <v>0.32926910058703501</v>
      </c>
      <c r="BH878" s="17">
        <v>0.31678481754925802</v>
      </c>
      <c r="BI878" s="17"/>
      <c r="BJ878" s="17">
        <v>0.35904781882927</v>
      </c>
      <c r="BK878" s="17">
        <v>0.31118462285569698</v>
      </c>
      <c r="BL878" s="17"/>
      <c r="BM878" s="17">
        <v>0.34491447532325498</v>
      </c>
      <c r="BN878" s="17">
        <v>0.27311308386252697</v>
      </c>
      <c r="BO878" s="17">
        <v>0.35328091286430302</v>
      </c>
      <c r="BP878" s="17">
        <v>0.391536133023281</v>
      </c>
      <c r="BQ878" s="17">
        <v>0.300173578169176</v>
      </c>
      <c r="BR878" s="17">
        <v>0.26977102290208499</v>
      </c>
      <c r="BS878" s="17">
        <v>0.33357406160127401</v>
      </c>
      <c r="BT878" s="17"/>
      <c r="BU878" s="17">
        <v>0.36723207101235</v>
      </c>
      <c r="BV878" s="17">
        <v>0.40257492087549102</v>
      </c>
      <c r="BW878" s="17"/>
      <c r="BX878" s="17">
        <v>0.38168171672909501</v>
      </c>
      <c r="BY878" s="17">
        <v>0.30938143197893803</v>
      </c>
      <c r="BZ878" s="17">
        <v>0.36697883369944001</v>
      </c>
      <c r="CA878" s="17">
        <v>0.25703203360180399</v>
      </c>
    </row>
    <row r="879" spans="2:79" x14ac:dyDescent="0.3">
      <c r="B879" t="s">
        <v>408</v>
      </c>
      <c r="C879" s="17">
        <v>0.43633806553733301</v>
      </c>
      <c r="D879" s="17">
        <v>0.42453389509557599</v>
      </c>
      <c r="E879" s="17">
        <v>0.44804345400467999</v>
      </c>
      <c r="F879" s="17"/>
      <c r="G879" s="17">
        <v>0.39421345570204402</v>
      </c>
      <c r="H879" s="17">
        <v>0.41454819117923603</v>
      </c>
      <c r="I879" s="17">
        <v>0.42871585384536198</v>
      </c>
      <c r="J879" s="17">
        <v>0.43754222319807501</v>
      </c>
      <c r="K879" s="17">
        <v>0.44284654453358202</v>
      </c>
      <c r="L879" s="17">
        <v>0.48280775983968999</v>
      </c>
      <c r="M879" s="17"/>
      <c r="N879" s="17">
        <v>0.42133599943410699</v>
      </c>
      <c r="O879" s="17">
        <v>0.47169552121660302</v>
      </c>
      <c r="P879" s="17">
        <v>0.40235854969551499</v>
      </c>
      <c r="Q879" s="17">
        <v>0.43888554764169901</v>
      </c>
      <c r="R879" s="17"/>
      <c r="S879" s="17">
        <v>0.4110812407112</v>
      </c>
      <c r="T879" s="17">
        <v>0.41979027257773799</v>
      </c>
      <c r="U879" s="17">
        <v>0.42562030964922498</v>
      </c>
      <c r="V879" s="17">
        <v>0.42402692346704701</v>
      </c>
      <c r="W879" s="17">
        <v>0.480283873241731</v>
      </c>
      <c r="X879" s="17">
        <v>0.40972083369138201</v>
      </c>
      <c r="Y879" s="17">
        <v>0.49072323500153597</v>
      </c>
      <c r="Z879" s="17">
        <v>0.447537685110177</v>
      </c>
      <c r="AA879" s="17">
        <v>0.41963770831097902</v>
      </c>
      <c r="AB879" s="17">
        <v>0.48546701237116602</v>
      </c>
      <c r="AC879" s="17">
        <v>0.44903164111687999</v>
      </c>
      <c r="AD879" s="17">
        <v>0.40058009346795898</v>
      </c>
      <c r="AE879" s="17"/>
      <c r="AF879" s="17">
        <v>0.41575529570182201</v>
      </c>
      <c r="AG879" s="17">
        <v>0.47081675370992199</v>
      </c>
      <c r="AH879" s="17">
        <v>0.37819150874701202</v>
      </c>
      <c r="AI879" s="17">
        <v>0.45905733675955901</v>
      </c>
      <c r="AJ879" s="17">
        <v>0.44111731985875002</v>
      </c>
      <c r="AK879" s="17">
        <v>0.41892014510347603</v>
      </c>
      <c r="AL879" s="17"/>
      <c r="AM879" s="17">
        <v>0.42851783953063899</v>
      </c>
      <c r="AN879" s="17">
        <v>0.46118996749665703</v>
      </c>
      <c r="AO879" s="17">
        <v>0.42310089342986301</v>
      </c>
      <c r="AP879" s="17">
        <v>0.41166556582161401</v>
      </c>
      <c r="AQ879" s="17">
        <v>0.450495848327922</v>
      </c>
      <c r="AR879" s="17"/>
      <c r="AS879" s="17">
        <v>0.44000186628569299</v>
      </c>
      <c r="AT879" s="17">
        <v>0.44307157925873702</v>
      </c>
      <c r="AU879" s="17"/>
      <c r="AV879" s="17">
        <v>0.43770089098076898</v>
      </c>
      <c r="AW879" s="17">
        <v>0.41862498221254502</v>
      </c>
      <c r="AX879" s="17"/>
      <c r="AY879" s="17">
        <v>0.38824028073021399</v>
      </c>
      <c r="AZ879" s="17">
        <v>0.45433816659896897</v>
      </c>
      <c r="BA879" s="17">
        <v>0.44954383811198401</v>
      </c>
      <c r="BB879" s="17"/>
      <c r="BC879" s="17">
        <v>0.446559228538013</v>
      </c>
      <c r="BD879" s="17">
        <v>0.44756444760477798</v>
      </c>
      <c r="BE879" s="17">
        <v>0.400447712116415</v>
      </c>
      <c r="BF879" s="17"/>
      <c r="BG879" s="17">
        <v>0.44858573415357</v>
      </c>
      <c r="BH879" s="17">
        <v>0.43815416592761802</v>
      </c>
      <c r="BI879" s="17"/>
      <c r="BJ879" s="17">
        <v>0.41913629640303801</v>
      </c>
      <c r="BK879" s="17">
        <v>0.44518848283683099</v>
      </c>
      <c r="BL879" s="17"/>
      <c r="BM879" s="17">
        <v>0.41812642488474999</v>
      </c>
      <c r="BN879" s="17">
        <v>0.46262242449222202</v>
      </c>
      <c r="BO879" s="17">
        <v>0.42416921325385698</v>
      </c>
      <c r="BP879" s="17">
        <v>0.38348738497860102</v>
      </c>
      <c r="BQ879" s="17">
        <v>0.47373041488113299</v>
      </c>
      <c r="BR879" s="17">
        <v>0.464406455648049</v>
      </c>
      <c r="BS879" s="17">
        <v>0.43261924381718397</v>
      </c>
      <c r="BT879" s="17"/>
      <c r="BU879" s="17">
        <v>0.48659365681726602</v>
      </c>
      <c r="BV879" s="17">
        <v>0.39829657499950799</v>
      </c>
      <c r="BW879" s="17"/>
      <c r="BX879" s="17">
        <v>0.39371975561426997</v>
      </c>
      <c r="BY879" s="17">
        <v>0.41144805210247098</v>
      </c>
      <c r="BZ879" s="17">
        <v>0.45471148385521698</v>
      </c>
      <c r="CA879" s="17">
        <v>0.46207882404418399</v>
      </c>
    </row>
    <row r="880" spans="2:79" x14ac:dyDescent="0.3">
      <c r="B880" t="s">
        <v>409</v>
      </c>
      <c r="C880" s="17">
        <v>0.17654318517806</v>
      </c>
      <c r="D880" s="17">
        <v>0.21105386612582</v>
      </c>
      <c r="E880" s="17">
        <v>0.14375084655974399</v>
      </c>
      <c r="F880" s="17"/>
      <c r="G880" s="17">
        <v>0.18313941642617099</v>
      </c>
      <c r="H880" s="17">
        <v>0.155766141200369</v>
      </c>
      <c r="I880" s="17">
        <v>0.17266780649726901</v>
      </c>
      <c r="J880" s="17">
        <v>0.14543991207443999</v>
      </c>
      <c r="K880" s="17">
        <v>0.20511145609821499</v>
      </c>
      <c r="L880" s="17">
        <v>0.19812800370095701</v>
      </c>
      <c r="M880" s="17"/>
      <c r="N880" s="17">
        <v>0.188765446993827</v>
      </c>
      <c r="O880" s="17">
        <v>0.14591658220680001</v>
      </c>
      <c r="P880" s="17">
        <v>0.20269619658934099</v>
      </c>
      <c r="Q880" s="17">
        <v>0.175398376596092</v>
      </c>
      <c r="R880" s="17"/>
      <c r="S880" s="17">
        <v>0.13595486703774001</v>
      </c>
      <c r="T880" s="17">
        <v>0.226270929282922</v>
      </c>
      <c r="U880" s="17">
        <v>0.194905163968109</v>
      </c>
      <c r="V880" s="17">
        <v>0.209863338059987</v>
      </c>
      <c r="W880" s="17">
        <v>0.19495425901352301</v>
      </c>
      <c r="X880" s="17">
        <v>0.15755386930176499</v>
      </c>
      <c r="Y880" s="17">
        <v>0.19537605395218499</v>
      </c>
      <c r="Z880" s="17">
        <v>0.15233324113209701</v>
      </c>
      <c r="AA880" s="17">
        <v>0.187627066776477</v>
      </c>
      <c r="AB880" s="17">
        <v>0.14815225065443599</v>
      </c>
      <c r="AC880" s="17">
        <v>0.12767662424787299</v>
      </c>
      <c r="AD880" s="17">
        <v>0.123375859239376</v>
      </c>
      <c r="AE880" s="17"/>
      <c r="AF880" s="17">
        <v>0.144536494188274</v>
      </c>
      <c r="AG880" s="17">
        <v>0.170722516744753</v>
      </c>
      <c r="AH880" s="17">
        <v>0.20435131208103299</v>
      </c>
      <c r="AI880" s="17">
        <v>0.20808047916436501</v>
      </c>
      <c r="AJ880" s="17">
        <v>0.17994622599195001</v>
      </c>
      <c r="AK880" s="17">
        <v>0.15968077188226701</v>
      </c>
      <c r="AL880" s="17"/>
      <c r="AM880" s="17">
        <v>0.20677310804646701</v>
      </c>
      <c r="AN880" s="17">
        <v>0.17137383940748899</v>
      </c>
      <c r="AO880" s="17">
        <v>0.18011342984050899</v>
      </c>
      <c r="AP880" s="17">
        <v>0.129986792330364</v>
      </c>
      <c r="AQ880" s="17">
        <v>0.105546513948593</v>
      </c>
      <c r="AR880" s="17"/>
      <c r="AS880" s="17">
        <v>0.16892205697868401</v>
      </c>
      <c r="AT880" s="17">
        <v>0.11844778205702</v>
      </c>
      <c r="AU880" s="17"/>
      <c r="AV880" s="17">
        <v>0.17715730829574899</v>
      </c>
      <c r="AW880" s="17">
        <v>0.18023106005501699</v>
      </c>
      <c r="AX880" s="17"/>
      <c r="AY880" s="17">
        <v>0.14995590359488301</v>
      </c>
      <c r="AZ880" s="17">
        <v>0.17727194167649399</v>
      </c>
      <c r="BA880" s="17">
        <v>0.25868741980292098</v>
      </c>
      <c r="BB880" s="17"/>
      <c r="BC880" s="17">
        <v>0.17204107541402799</v>
      </c>
      <c r="BD880" s="17">
        <v>0.19489130295127899</v>
      </c>
      <c r="BE880" s="17">
        <v>0.17072321211206101</v>
      </c>
      <c r="BF880" s="17"/>
      <c r="BG880" s="17">
        <v>0.16071247129525201</v>
      </c>
      <c r="BH880" s="17">
        <v>0.17890649223748201</v>
      </c>
      <c r="BI880" s="17"/>
      <c r="BJ880" s="17">
        <v>0.17168196187548099</v>
      </c>
      <c r="BK880" s="17">
        <v>0.17508901960022699</v>
      </c>
      <c r="BL880" s="17"/>
      <c r="BM880" s="17">
        <v>0.174771273050808</v>
      </c>
      <c r="BN880" s="17">
        <v>0.181637208029341</v>
      </c>
      <c r="BO880" s="17">
        <v>8.7843154155764297E-2</v>
      </c>
      <c r="BP880" s="17">
        <v>0.15239513647861799</v>
      </c>
      <c r="BQ880" s="17">
        <v>0.173267580508492</v>
      </c>
      <c r="BR880" s="17">
        <v>0.21090790511327301</v>
      </c>
      <c r="BS880" s="17">
        <v>0.148916626821816</v>
      </c>
      <c r="BT880" s="17"/>
      <c r="BU880" s="17">
        <v>0.114176766835644</v>
      </c>
      <c r="BV880" s="17">
        <v>0.146167126846486</v>
      </c>
      <c r="BW880" s="17"/>
      <c r="BX880" s="17">
        <v>0.148181047566319</v>
      </c>
      <c r="BY880" s="17">
        <v>0.204238229897475</v>
      </c>
      <c r="BZ880" s="17">
        <v>0.134141696376505</v>
      </c>
      <c r="CA880" s="17">
        <v>0.220255629542943</v>
      </c>
    </row>
    <row r="881" spans="2:79" x14ac:dyDescent="0.3">
      <c r="B881" t="s">
        <v>410</v>
      </c>
      <c r="C881" s="17">
        <v>2.70161739077238E-2</v>
      </c>
      <c r="D881" s="17">
        <v>3.7266569042097603E-2</v>
      </c>
      <c r="E881" s="17">
        <v>1.7150974986118901E-2</v>
      </c>
      <c r="F881" s="17"/>
      <c r="G881" s="17">
        <v>4.0354066371538697E-2</v>
      </c>
      <c r="H881" s="17">
        <v>2.86762936213188E-2</v>
      </c>
      <c r="I881" s="17">
        <v>2.89526330055986E-2</v>
      </c>
      <c r="J881" s="17">
        <v>2.5372069770796299E-2</v>
      </c>
      <c r="K881" s="17">
        <v>6.1008228255083098E-3</v>
      </c>
      <c r="L881" s="17">
        <v>3.0607780672541898E-2</v>
      </c>
      <c r="M881" s="17"/>
      <c r="N881" s="17">
        <v>1.77353297813716E-2</v>
      </c>
      <c r="O881" s="17">
        <v>2.7377974390902601E-2</v>
      </c>
      <c r="P881" s="17">
        <v>2.73648254382651E-2</v>
      </c>
      <c r="Q881" s="17">
        <v>3.7115911274726701E-2</v>
      </c>
      <c r="R881" s="17"/>
      <c r="S881" s="17">
        <v>3.8965742947031298E-2</v>
      </c>
      <c r="T881" s="17">
        <v>1.3784470471679199E-2</v>
      </c>
      <c r="U881" s="17">
        <v>2.9699744770490599E-2</v>
      </c>
      <c r="V881" s="17">
        <v>3.1183392256151299E-2</v>
      </c>
      <c r="W881" s="17">
        <v>3.3499932745060003E-2</v>
      </c>
      <c r="X881" s="17">
        <v>3.4105115037980201E-2</v>
      </c>
      <c r="Y881" s="17">
        <v>2.7848560048014701E-2</v>
      </c>
      <c r="Z881" s="17">
        <v>5.50093235578571E-2</v>
      </c>
      <c r="AA881" s="17">
        <v>4.0212811310386901E-3</v>
      </c>
      <c r="AB881" s="17">
        <v>2.9889544777292401E-2</v>
      </c>
      <c r="AC881" s="17">
        <v>3.2180692037307897E-2</v>
      </c>
      <c r="AD881" s="17">
        <v>0</v>
      </c>
      <c r="AE881" s="17"/>
      <c r="AF881" s="17">
        <v>2.7278178618681401E-2</v>
      </c>
      <c r="AG881" s="17">
        <v>2.2746359066376801E-2</v>
      </c>
      <c r="AH881" s="17">
        <v>2.0904917721599199E-2</v>
      </c>
      <c r="AI881" s="17">
        <v>3.14146608657625E-2</v>
      </c>
      <c r="AJ881" s="17">
        <v>3.4032006448492198E-2</v>
      </c>
      <c r="AK881" s="17">
        <v>3.4524840416469402E-2</v>
      </c>
      <c r="AL881" s="17"/>
      <c r="AM881" s="17">
        <v>1.6072237389845399E-2</v>
      </c>
      <c r="AN881" s="17">
        <v>2.1280091137772301E-2</v>
      </c>
      <c r="AO881" s="17">
        <v>2.8937037469726298E-2</v>
      </c>
      <c r="AP881" s="17">
        <v>2.7879419784473902E-2</v>
      </c>
      <c r="AQ881" s="17">
        <v>3.7418752059688601E-2</v>
      </c>
      <c r="AR881" s="17"/>
      <c r="AS881" s="17">
        <v>2.3524990673331799E-2</v>
      </c>
      <c r="AT881" s="17">
        <v>2.6730336366969899E-2</v>
      </c>
      <c r="AU881" s="17"/>
      <c r="AV881" s="17">
        <v>2.2835866361436301E-2</v>
      </c>
      <c r="AW881" s="17">
        <v>2.2792948926268999E-2</v>
      </c>
      <c r="AX881" s="17"/>
      <c r="AY881" s="17">
        <v>3.00088712653694E-2</v>
      </c>
      <c r="AZ881" s="17">
        <v>2.8014463130631499E-2</v>
      </c>
      <c r="BA881" s="17">
        <v>1.4393743042884599E-2</v>
      </c>
      <c r="BB881" s="17"/>
      <c r="BC881" s="17">
        <v>2.6182739924743799E-2</v>
      </c>
      <c r="BD881" s="17">
        <v>4.3188292448878202E-2</v>
      </c>
      <c r="BE881" s="17">
        <v>1.34957504070471E-2</v>
      </c>
      <c r="BF881" s="17"/>
      <c r="BG881" s="17">
        <v>1.40392815625753E-2</v>
      </c>
      <c r="BH881" s="17">
        <v>2.8762582366132699E-2</v>
      </c>
      <c r="BI881" s="17"/>
      <c r="BJ881" s="17">
        <v>2.4107035633939299E-2</v>
      </c>
      <c r="BK881" s="17">
        <v>2.5081513944329101E-2</v>
      </c>
      <c r="BL881" s="17"/>
      <c r="BM881" s="17">
        <v>2.8905595360555401E-2</v>
      </c>
      <c r="BN881" s="17">
        <v>1.9136570567521102E-2</v>
      </c>
      <c r="BO881" s="17">
        <v>9.6452310517383802E-2</v>
      </c>
      <c r="BP881" s="17">
        <v>0</v>
      </c>
      <c r="BQ881" s="17">
        <v>1.1254456818885299E-2</v>
      </c>
      <c r="BR881" s="17">
        <v>2.8472473489143401E-2</v>
      </c>
      <c r="BS881" s="17">
        <v>7.0962827185100203E-3</v>
      </c>
      <c r="BT881" s="17"/>
      <c r="BU881" s="17">
        <v>2.0929602325231299E-2</v>
      </c>
      <c r="BV881" s="17">
        <v>1.7238775163176599E-2</v>
      </c>
      <c r="BW881" s="17"/>
      <c r="BX881" s="17">
        <v>2.8062980278818001E-2</v>
      </c>
      <c r="BY881" s="17">
        <v>3.3270566831422099E-2</v>
      </c>
      <c r="BZ881" s="17">
        <v>1.9815044117107199E-2</v>
      </c>
      <c r="CA881" s="17">
        <v>3.3753785917685603E-2</v>
      </c>
    </row>
    <row r="882" spans="2:79" x14ac:dyDescent="0.3">
      <c r="B882" t="s">
        <v>411</v>
      </c>
      <c r="C882" s="17">
        <v>1.3944923720393101E-2</v>
      </c>
      <c r="D882" s="17">
        <v>1.4285526333360001E-2</v>
      </c>
      <c r="E882" s="17">
        <v>1.3681372824979599E-2</v>
      </c>
      <c r="F882" s="17"/>
      <c r="G882" s="17">
        <v>1.6824404583212299E-2</v>
      </c>
      <c r="H882" s="17">
        <v>1.5664971643318499E-2</v>
      </c>
      <c r="I882" s="17">
        <v>1.47934662700744E-2</v>
      </c>
      <c r="J882" s="17">
        <v>7.9390838538849606E-3</v>
      </c>
      <c r="K882" s="17">
        <v>1.7108970946826198E-2</v>
      </c>
      <c r="L882" s="17">
        <v>1.2683553976317E-2</v>
      </c>
      <c r="M882" s="17"/>
      <c r="N882" s="17">
        <v>9.6323098153475104E-3</v>
      </c>
      <c r="O882" s="17">
        <v>1.8030310035899898E-2</v>
      </c>
      <c r="P882" s="17">
        <v>8.1592076919012307E-3</v>
      </c>
      <c r="Q882" s="17">
        <v>1.8143730937144199E-2</v>
      </c>
      <c r="R882" s="17"/>
      <c r="S882" s="17">
        <v>2.3209631800151401E-2</v>
      </c>
      <c r="T882" s="17">
        <v>1.47165668760508E-2</v>
      </c>
      <c r="U882" s="17">
        <v>0</v>
      </c>
      <c r="V882" s="17">
        <v>1.56054422080532E-2</v>
      </c>
      <c r="W882" s="17">
        <v>1.36060658371066E-2</v>
      </c>
      <c r="X882" s="17">
        <v>1.6538994827932699E-2</v>
      </c>
      <c r="Y882" s="17">
        <v>2.6864348446959299E-2</v>
      </c>
      <c r="Z882" s="17">
        <v>0</v>
      </c>
      <c r="AA882" s="17">
        <v>8.6973773778697607E-3</v>
      </c>
      <c r="AB882" s="17">
        <v>6.7640135205294504E-3</v>
      </c>
      <c r="AC882" s="17">
        <v>0</v>
      </c>
      <c r="AD882" s="17">
        <v>4.0972049426056999E-2</v>
      </c>
      <c r="AE882" s="17"/>
      <c r="AF882" s="17">
        <v>1.33043802764478E-2</v>
      </c>
      <c r="AG882" s="17">
        <v>1.6394028928472699E-2</v>
      </c>
      <c r="AH882" s="17">
        <v>1.0168482459468201E-2</v>
      </c>
      <c r="AI882" s="17">
        <v>7.8543078822394703E-3</v>
      </c>
      <c r="AJ882" s="17">
        <v>1.7536554563927598E-2</v>
      </c>
      <c r="AK882" s="17">
        <v>2.7581274413508002E-2</v>
      </c>
      <c r="AL882" s="17"/>
      <c r="AM882" s="17">
        <v>1.6475556877259299E-2</v>
      </c>
      <c r="AN882" s="17">
        <v>1.5773558107243998E-2</v>
      </c>
      <c r="AO882" s="17">
        <v>1.9311115369847101E-3</v>
      </c>
      <c r="AP882" s="17">
        <v>1.29484975849958E-2</v>
      </c>
      <c r="AQ882" s="17">
        <v>0</v>
      </c>
      <c r="AR882" s="17"/>
      <c r="AS882" s="17">
        <v>1.0236046924397999E-2</v>
      </c>
      <c r="AT882" s="17">
        <v>2.7409668068043801E-2</v>
      </c>
      <c r="AU882" s="17"/>
      <c r="AV882" s="17">
        <v>1.18764607485073E-2</v>
      </c>
      <c r="AW882" s="17">
        <v>1.3722552235853299E-2</v>
      </c>
      <c r="AX882" s="17"/>
      <c r="AY882" s="17">
        <v>1.6140893722504799E-2</v>
      </c>
      <c r="AZ882" s="17">
        <v>1.24311915569555E-2</v>
      </c>
      <c r="BA882" s="17">
        <v>1.4263766366531899E-2</v>
      </c>
      <c r="BB882" s="17"/>
      <c r="BC882" s="17">
        <v>1.1577017684621599E-2</v>
      </c>
      <c r="BD882" s="17">
        <v>1.60763751108291E-2</v>
      </c>
      <c r="BE882" s="17">
        <v>1.6134164603318901E-2</v>
      </c>
      <c r="BF882" s="17"/>
      <c r="BG882" s="17">
        <v>9.4776747870289803E-3</v>
      </c>
      <c r="BH882" s="17">
        <v>1.55968806890249E-2</v>
      </c>
      <c r="BI882" s="17"/>
      <c r="BJ882" s="17">
        <v>1.06111902633744E-2</v>
      </c>
      <c r="BK882" s="17">
        <v>1.40967779654465E-2</v>
      </c>
      <c r="BL882" s="17"/>
      <c r="BM882" s="17">
        <v>1.1272712475789599E-2</v>
      </c>
      <c r="BN882" s="17">
        <v>2.9568079625630801E-2</v>
      </c>
      <c r="BO882" s="17">
        <v>0</v>
      </c>
      <c r="BP882" s="17">
        <v>9.6076045598983105E-3</v>
      </c>
      <c r="BQ882" s="17">
        <v>0</v>
      </c>
      <c r="BR882" s="17">
        <v>1.2744386783218899E-2</v>
      </c>
      <c r="BS882" s="17">
        <v>2.2647375434712302E-2</v>
      </c>
      <c r="BT882" s="17"/>
      <c r="BU882" s="17">
        <v>0</v>
      </c>
      <c r="BV882" s="17">
        <v>6.2768763513852497E-3</v>
      </c>
      <c r="BW882" s="17"/>
      <c r="BX882" s="17">
        <v>1.7910627907276301E-2</v>
      </c>
      <c r="BY882" s="17">
        <v>2.1787086587366899E-2</v>
      </c>
      <c r="BZ882" s="17">
        <v>1.13769921828088E-2</v>
      </c>
      <c r="CA882" s="17">
        <v>1.8794125043270399E-2</v>
      </c>
    </row>
    <row r="883" spans="2:79" x14ac:dyDescent="0.3">
      <c r="B883" t="s">
        <v>101</v>
      </c>
      <c r="C883" s="17">
        <v>2.7867906220334301E-2</v>
      </c>
      <c r="D883" s="17">
        <v>2.4916090491260201E-2</v>
      </c>
      <c r="E883" s="17">
        <v>3.0884347600407001E-2</v>
      </c>
      <c r="F883" s="17"/>
      <c r="G883" s="17">
        <v>3.6883570324246703E-2</v>
      </c>
      <c r="H883" s="17">
        <v>1.6293755011990301E-2</v>
      </c>
      <c r="I883" s="17">
        <v>3.7950917321701402E-2</v>
      </c>
      <c r="J883" s="17">
        <v>2.93672764796373E-2</v>
      </c>
      <c r="K883" s="17">
        <v>4.0722417909663897E-2</v>
      </c>
      <c r="L883" s="17">
        <v>1.3249291048753E-2</v>
      </c>
      <c r="M883" s="17"/>
      <c r="N883" s="17">
        <v>1.23511314308216E-2</v>
      </c>
      <c r="O883" s="17">
        <v>2.95946535120994E-2</v>
      </c>
      <c r="P883" s="17">
        <v>2.7199322106246E-2</v>
      </c>
      <c r="Q883" s="17">
        <v>4.4202613395265399E-2</v>
      </c>
      <c r="R883" s="17"/>
      <c r="S883" s="17">
        <v>2.8296411626992101E-2</v>
      </c>
      <c r="T883" s="17">
        <v>2.16198583950509E-2</v>
      </c>
      <c r="U883" s="17">
        <v>3.6298725816489401E-2</v>
      </c>
      <c r="V883" s="17">
        <v>2.7528603506963199E-2</v>
      </c>
      <c r="W883" s="17">
        <v>2.0623288422684901E-2</v>
      </c>
      <c r="X883" s="17">
        <v>6.0080720715204199E-2</v>
      </c>
      <c r="Y883" s="17">
        <v>1.7387604492569101E-2</v>
      </c>
      <c r="Z883" s="17">
        <v>9.1087021685079105E-3</v>
      </c>
      <c r="AA883" s="17">
        <v>2.5192087844024699E-2</v>
      </c>
      <c r="AB883" s="17">
        <v>1.8616206877843999E-2</v>
      </c>
      <c r="AC883" s="17">
        <v>5.2933382389258501E-2</v>
      </c>
      <c r="AD883" s="17">
        <v>0</v>
      </c>
      <c r="AE883" s="17"/>
      <c r="AF883" s="17">
        <v>2.5193965698640099E-2</v>
      </c>
      <c r="AG883" s="17">
        <v>2.4247591874626901E-2</v>
      </c>
      <c r="AH883" s="17">
        <v>2.8066313147035501E-2</v>
      </c>
      <c r="AI883" s="17">
        <v>3.1894285889601103E-2</v>
      </c>
      <c r="AJ883" s="17">
        <v>2.7701904165701102E-2</v>
      </c>
      <c r="AK883" s="17">
        <v>4.5045412453193899E-2</v>
      </c>
      <c r="AL883" s="17"/>
      <c r="AM883" s="17">
        <v>3.7810865592718901E-2</v>
      </c>
      <c r="AN883" s="17">
        <v>3.7907442192339803E-2</v>
      </c>
      <c r="AO883" s="17">
        <v>1.6929198767023802E-2</v>
      </c>
      <c r="AP883" s="17">
        <v>1.0873025564507E-2</v>
      </c>
      <c r="AQ883" s="17">
        <v>1.9512277834682699E-2</v>
      </c>
      <c r="AR883" s="17"/>
      <c r="AS883" s="17">
        <v>2.3685266937690599E-2</v>
      </c>
      <c r="AT883" s="17">
        <v>3.3548784340012502E-2</v>
      </c>
      <c r="AU883" s="17"/>
      <c r="AV883" s="17">
        <v>2.5694364304026902E-2</v>
      </c>
      <c r="AW883" s="17">
        <v>2.7817127865447201E-2</v>
      </c>
      <c r="AX883" s="17"/>
      <c r="AY883" s="17">
        <v>4.7896396013231299E-2</v>
      </c>
      <c r="AZ883" s="17">
        <v>1.91789604935458E-2</v>
      </c>
      <c r="BA883" s="17">
        <v>2.4832852971386699E-2</v>
      </c>
      <c r="BB883" s="17"/>
      <c r="BC883" s="17">
        <v>3.4157570604092698E-2</v>
      </c>
      <c r="BD883" s="17">
        <v>1.6609340550291701E-2</v>
      </c>
      <c r="BE883" s="17">
        <v>2.1381468100180299E-2</v>
      </c>
      <c r="BF883" s="17"/>
      <c r="BG883" s="17">
        <v>3.7915737614539598E-2</v>
      </c>
      <c r="BH883" s="17">
        <v>2.17950612304844E-2</v>
      </c>
      <c r="BI883" s="17"/>
      <c r="BJ883" s="17">
        <v>1.5415696994897201E-2</v>
      </c>
      <c r="BK883" s="17">
        <v>2.93595827974697E-2</v>
      </c>
      <c r="BL883" s="17"/>
      <c r="BM883" s="17">
        <v>2.20095189048427E-2</v>
      </c>
      <c r="BN883" s="17">
        <v>3.39226334227581E-2</v>
      </c>
      <c r="BO883" s="17">
        <v>3.8254409208692802E-2</v>
      </c>
      <c r="BP883" s="17">
        <v>6.2973740959601093E-2</v>
      </c>
      <c r="BQ883" s="17">
        <v>4.1573969622313703E-2</v>
      </c>
      <c r="BR883" s="17">
        <v>1.3697756064229899E-2</v>
      </c>
      <c r="BS883" s="17">
        <v>5.5146409606504403E-2</v>
      </c>
      <c r="BT883" s="17"/>
      <c r="BU883" s="17">
        <v>1.1067903009508001E-2</v>
      </c>
      <c r="BV883" s="17">
        <v>2.9445725763953101E-2</v>
      </c>
      <c r="BW883" s="17"/>
      <c r="BX883" s="17">
        <v>3.0443871904222999E-2</v>
      </c>
      <c r="BY883" s="17">
        <v>1.9874632602327202E-2</v>
      </c>
      <c r="BZ883" s="17">
        <v>1.29759497689221E-2</v>
      </c>
      <c r="CA883" s="17">
        <v>8.0856018501138903E-3</v>
      </c>
    </row>
    <row r="884" spans="2:79" x14ac:dyDescent="0.3">
      <c r="B884" t="s">
        <v>412</v>
      </c>
      <c r="C884" s="17">
        <v>0.75462781097348897</v>
      </c>
      <c r="D884" s="17">
        <v>0.712477948007462</v>
      </c>
      <c r="E884" s="17">
        <v>0.79453245802875005</v>
      </c>
      <c r="F884" s="17"/>
      <c r="G884" s="17">
        <v>0.72279854229483198</v>
      </c>
      <c r="H884" s="17">
        <v>0.78359883852300405</v>
      </c>
      <c r="I884" s="17">
        <v>0.74563517690535597</v>
      </c>
      <c r="J884" s="17">
        <v>0.79188165782124098</v>
      </c>
      <c r="K884" s="17">
        <v>0.73095633221978695</v>
      </c>
      <c r="L884" s="17">
        <v>0.74533137060143095</v>
      </c>
      <c r="M884" s="17"/>
      <c r="N884" s="17">
        <v>0.77151578197863202</v>
      </c>
      <c r="O884" s="17">
        <v>0.77908047985429796</v>
      </c>
      <c r="P884" s="17">
        <v>0.73458044817424695</v>
      </c>
      <c r="Q884" s="17">
        <v>0.72513936779677102</v>
      </c>
      <c r="R884" s="17"/>
      <c r="S884" s="17">
        <v>0.77357334658808496</v>
      </c>
      <c r="T884" s="17">
        <v>0.72360817497429697</v>
      </c>
      <c r="U884" s="17">
        <v>0.73909636544491097</v>
      </c>
      <c r="V884" s="17">
        <v>0.71581922396884501</v>
      </c>
      <c r="W884" s="17">
        <v>0.73731645398162604</v>
      </c>
      <c r="X884" s="17">
        <v>0.731721300117118</v>
      </c>
      <c r="Y884" s="17">
        <v>0.73252343306027201</v>
      </c>
      <c r="Z884" s="17">
        <v>0.78354873314153795</v>
      </c>
      <c r="AA884" s="17">
        <v>0.77446218687058999</v>
      </c>
      <c r="AB884" s="17">
        <v>0.796577984169898</v>
      </c>
      <c r="AC884" s="17">
        <v>0.787209301325561</v>
      </c>
      <c r="AD884" s="17">
        <v>0.83565209133456697</v>
      </c>
      <c r="AE884" s="17"/>
      <c r="AF884" s="17">
        <v>0.789686981217957</v>
      </c>
      <c r="AG884" s="17">
        <v>0.765889503385771</v>
      </c>
      <c r="AH884" s="17">
        <v>0.73650897459086395</v>
      </c>
      <c r="AI884" s="17">
        <v>0.72075626619803101</v>
      </c>
      <c r="AJ884" s="17">
        <v>0.74078330882992904</v>
      </c>
      <c r="AK884" s="17">
        <v>0.73316770083456195</v>
      </c>
      <c r="AL884" s="17"/>
      <c r="AM884" s="17">
        <v>0.72286823209370998</v>
      </c>
      <c r="AN884" s="17">
        <v>0.75366506915515497</v>
      </c>
      <c r="AO884" s="17">
        <v>0.77208922238575695</v>
      </c>
      <c r="AP884" s="17">
        <v>0.81831226473565999</v>
      </c>
      <c r="AQ884" s="17">
        <v>0.83752245615703502</v>
      </c>
      <c r="AR884" s="17"/>
      <c r="AS884" s="17">
        <v>0.773631638485896</v>
      </c>
      <c r="AT884" s="17">
        <v>0.79386342916795305</v>
      </c>
      <c r="AU884" s="17"/>
      <c r="AV884" s="17">
        <v>0.76243600029028102</v>
      </c>
      <c r="AW884" s="17">
        <v>0.75543631091741303</v>
      </c>
      <c r="AX884" s="17"/>
      <c r="AY884" s="17">
        <v>0.75599793540401194</v>
      </c>
      <c r="AZ884" s="17">
        <v>0.76310344314237399</v>
      </c>
      <c r="BA884" s="17">
        <v>0.68782221781627595</v>
      </c>
      <c r="BB884" s="17"/>
      <c r="BC884" s="17">
        <v>0.756041596372514</v>
      </c>
      <c r="BD884" s="17">
        <v>0.72923468893872201</v>
      </c>
      <c r="BE884" s="17">
        <v>0.77826540477739203</v>
      </c>
      <c r="BF884" s="17"/>
      <c r="BG884" s="17">
        <v>0.77785483474060402</v>
      </c>
      <c r="BH884" s="17">
        <v>0.75493898347687605</v>
      </c>
      <c r="BI884" s="17"/>
      <c r="BJ884" s="17">
        <v>0.77818411523230802</v>
      </c>
      <c r="BK884" s="17">
        <v>0.75637310569252703</v>
      </c>
      <c r="BL884" s="17"/>
      <c r="BM884" s="17">
        <v>0.76304090020800497</v>
      </c>
      <c r="BN884" s="17">
        <v>0.73573550835474899</v>
      </c>
      <c r="BO884" s="17">
        <v>0.777450126118159</v>
      </c>
      <c r="BP884" s="17">
        <v>0.77502351800188196</v>
      </c>
      <c r="BQ884" s="17">
        <v>0.77390399305030899</v>
      </c>
      <c r="BR884" s="17">
        <v>0.73417747855013404</v>
      </c>
      <c r="BS884" s="17">
        <v>0.76619330541845798</v>
      </c>
      <c r="BT884" s="17"/>
      <c r="BU884" s="17">
        <v>0.85382572782961697</v>
      </c>
      <c r="BV884" s="17">
        <v>0.80087149587499895</v>
      </c>
      <c r="BW884" s="17"/>
      <c r="BX884" s="17">
        <v>0.77540147234336398</v>
      </c>
      <c r="BY884" s="17">
        <v>0.72082948408140901</v>
      </c>
      <c r="BZ884" s="17">
        <v>0.82169031755465705</v>
      </c>
      <c r="CA884" s="17">
        <v>0.71911085764598703</v>
      </c>
    </row>
    <row r="885" spans="2:79" x14ac:dyDescent="0.3">
      <c r="B885" t="s">
        <v>413</v>
      </c>
      <c r="C885" s="17">
        <v>4.0961097628116901E-2</v>
      </c>
      <c r="D885" s="17">
        <v>5.1552095375457602E-2</v>
      </c>
      <c r="E885" s="17">
        <v>3.08323478110985E-2</v>
      </c>
      <c r="F885" s="17"/>
      <c r="G885" s="17">
        <v>5.7178470954751003E-2</v>
      </c>
      <c r="H885" s="17">
        <v>4.4341265264637303E-2</v>
      </c>
      <c r="I885" s="17">
        <v>4.3746099275673002E-2</v>
      </c>
      <c r="J885" s="17">
        <v>3.3311153624681303E-2</v>
      </c>
      <c r="K885" s="17">
        <v>2.3209793772334501E-2</v>
      </c>
      <c r="L885" s="17">
        <v>4.3291334648858898E-2</v>
      </c>
      <c r="M885" s="17"/>
      <c r="N885" s="17">
        <v>2.73676395967191E-2</v>
      </c>
      <c r="O885" s="17">
        <v>4.54082844268026E-2</v>
      </c>
      <c r="P885" s="17">
        <v>3.5524033130166402E-2</v>
      </c>
      <c r="Q885" s="17">
        <v>5.52596422118709E-2</v>
      </c>
      <c r="R885" s="17"/>
      <c r="S885" s="17">
        <v>6.2175374747182703E-2</v>
      </c>
      <c r="T885" s="17">
        <v>2.8501037347730001E-2</v>
      </c>
      <c r="U885" s="17">
        <v>2.9699744770490599E-2</v>
      </c>
      <c r="V885" s="17">
        <v>4.6788834464204503E-2</v>
      </c>
      <c r="W885" s="17">
        <v>4.7105998582166603E-2</v>
      </c>
      <c r="X885" s="17">
        <v>5.0644109865912897E-2</v>
      </c>
      <c r="Y885" s="17">
        <v>5.4712908494973997E-2</v>
      </c>
      <c r="Z885" s="17">
        <v>5.50093235578571E-2</v>
      </c>
      <c r="AA885" s="17">
        <v>1.2718658508908401E-2</v>
      </c>
      <c r="AB885" s="17">
        <v>3.6653558297821902E-2</v>
      </c>
      <c r="AC885" s="17">
        <v>3.2180692037307897E-2</v>
      </c>
      <c r="AD885" s="17">
        <v>4.0972049426056999E-2</v>
      </c>
      <c r="AE885" s="17"/>
      <c r="AF885" s="17">
        <v>4.0582558895129101E-2</v>
      </c>
      <c r="AG885" s="17">
        <v>3.9140387994849403E-2</v>
      </c>
      <c r="AH885" s="17">
        <v>3.1073400181067402E-2</v>
      </c>
      <c r="AI885" s="17">
        <v>3.9268968748002002E-2</v>
      </c>
      <c r="AJ885" s="17">
        <v>5.15685610124198E-2</v>
      </c>
      <c r="AK885" s="17">
        <v>6.21061148299775E-2</v>
      </c>
      <c r="AL885" s="17"/>
      <c r="AM885" s="17">
        <v>3.25477942671046E-2</v>
      </c>
      <c r="AN885" s="17">
        <v>3.70536492450163E-2</v>
      </c>
      <c r="AO885" s="17">
        <v>3.0868149006711001E-2</v>
      </c>
      <c r="AP885" s="17">
        <v>4.0827917369469703E-2</v>
      </c>
      <c r="AQ885" s="17">
        <v>3.7418752059688601E-2</v>
      </c>
      <c r="AR885" s="17"/>
      <c r="AS885" s="17">
        <v>3.3761037597729797E-2</v>
      </c>
      <c r="AT885" s="17">
        <v>5.4140004435013697E-2</v>
      </c>
      <c r="AU885" s="17"/>
      <c r="AV885" s="17">
        <v>3.4712327109943597E-2</v>
      </c>
      <c r="AW885" s="17">
        <v>3.6515501162122398E-2</v>
      </c>
      <c r="AX885" s="17"/>
      <c r="AY885" s="17">
        <v>4.6149764987874202E-2</v>
      </c>
      <c r="AZ885" s="17">
        <v>4.0445654687586999E-2</v>
      </c>
      <c r="BA885" s="17">
        <v>2.8657509409416599E-2</v>
      </c>
      <c r="BB885" s="17"/>
      <c r="BC885" s="17">
        <v>3.7759757609365403E-2</v>
      </c>
      <c r="BD885" s="17">
        <v>5.9264667559707301E-2</v>
      </c>
      <c r="BE885" s="17">
        <v>2.9629915010365999E-2</v>
      </c>
      <c r="BF885" s="17"/>
      <c r="BG885" s="17">
        <v>2.3516956349604299E-2</v>
      </c>
      <c r="BH885" s="17">
        <v>4.4359463055157602E-2</v>
      </c>
      <c r="BI885" s="17"/>
      <c r="BJ885" s="17">
        <v>3.4718225897313701E-2</v>
      </c>
      <c r="BK885" s="17">
        <v>3.9178291909775599E-2</v>
      </c>
      <c r="BL885" s="17"/>
      <c r="BM885" s="17">
        <v>4.0178307836345101E-2</v>
      </c>
      <c r="BN885" s="17">
        <v>4.8704650193151899E-2</v>
      </c>
      <c r="BO885" s="17">
        <v>9.6452310517383802E-2</v>
      </c>
      <c r="BP885" s="17">
        <v>9.6076045598983105E-3</v>
      </c>
      <c r="BQ885" s="17">
        <v>1.1254456818885299E-2</v>
      </c>
      <c r="BR885" s="17">
        <v>4.12168602723623E-2</v>
      </c>
      <c r="BS885" s="17">
        <v>2.9743658153222299E-2</v>
      </c>
      <c r="BT885" s="17"/>
      <c r="BU885" s="17">
        <v>2.0929602325231299E-2</v>
      </c>
      <c r="BV885" s="17">
        <v>2.3515651514561899E-2</v>
      </c>
      <c r="BW885" s="17"/>
      <c r="BX885" s="17">
        <v>4.5973608186094299E-2</v>
      </c>
      <c r="BY885" s="17">
        <v>5.5057653418789002E-2</v>
      </c>
      <c r="BZ885" s="17">
        <v>3.1192036299916001E-2</v>
      </c>
      <c r="CA885" s="17">
        <v>5.2547910960955999E-2</v>
      </c>
    </row>
    <row r="886" spans="2:79" hidden="1" x14ac:dyDescent="0.3">
      <c r="B886" t="s">
        <v>299</v>
      </c>
      <c r="C886" s="17">
        <v>0.71366671334537202</v>
      </c>
      <c r="D886" s="17">
        <v>0.66092585263200498</v>
      </c>
      <c r="E886" s="17">
        <v>0.76370011021765205</v>
      </c>
      <c r="F886" s="17"/>
      <c r="G886" s="17">
        <v>0.66562007134008006</v>
      </c>
      <c r="H886" s="17">
        <v>0.73925757325836705</v>
      </c>
      <c r="I886" s="17">
        <v>0.701889077629683</v>
      </c>
      <c r="J886" s="17">
        <v>0.75857050419656002</v>
      </c>
      <c r="K886" s="17">
        <v>0.70774653844745194</v>
      </c>
      <c r="L886" s="17">
        <v>0.70204003595257203</v>
      </c>
      <c r="M886" s="17"/>
      <c r="N886" s="17">
        <v>0.74414814238191296</v>
      </c>
      <c r="O886" s="17">
        <v>0.73367219542749595</v>
      </c>
      <c r="P886" s="17">
        <v>0.69905641504408</v>
      </c>
      <c r="Q886" s="17">
        <v>0.66987972558490105</v>
      </c>
      <c r="R886" s="17"/>
      <c r="S886" s="17">
        <v>0.71139797184090203</v>
      </c>
      <c r="T886" s="17">
        <v>0.69510713762656695</v>
      </c>
      <c r="U886" s="17">
        <v>0.70939662067442</v>
      </c>
      <c r="V886" s="17">
        <v>0.669030389504641</v>
      </c>
      <c r="W886" s="17">
        <v>0.69021045539945902</v>
      </c>
      <c r="X886" s="17">
        <v>0.68107719025120494</v>
      </c>
      <c r="Y886" s="17">
        <v>0.677810524565298</v>
      </c>
      <c r="Z886" s="17">
        <v>0.72853940958368102</v>
      </c>
      <c r="AA886" s="17">
        <v>0.76174352836168202</v>
      </c>
      <c r="AB886" s="17">
        <v>0.75992442587207598</v>
      </c>
      <c r="AC886" s="17">
        <v>0.75502860928825299</v>
      </c>
      <c r="AD886" s="17">
        <v>0.79468004190851005</v>
      </c>
      <c r="AE886" s="17"/>
      <c r="AF886" s="17">
        <v>0.74910442232282803</v>
      </c>
      <c r="AG886" s="17">
        <v>0.72674911539092102</v>
      </c>
      <c r="AH886" s="17">
        <v>0.70543557440979698</v>
      </c>
      <c r="AI886" s="17">
        <v>0.68148729745002901</v>
      </c>
      <c r="AJ886" s="17">
        <v>0.68921474781751002</v>
      </c>
      <c r="AK886" s="17">
        <v>0.67106158600458399</v>
      </c>
      <c r="AL886" s="17"/>
      <c r="AM886" s="17">
        <v>0.69032043782660502</v>
      </c>
      <c r="AN886" s="17">
        <v>0.71661141991013799</v>
      </c>
      <c r="AO886" s="17">
        <v>0.74122107337904597</v>
      </c>
      <c r="AP886" s="17">
        <v>0.77748434736618999</v>
      </c>
      <c r="AQ886" s="17">
        <v>0.80010370409734699</v>
      </c>
      <c r="AR886" s="17"/>
      <c r="AS886" s="17">
        <v>0.73987060088816603</v>
      </c>
      <c r="AT886" s="17">
        <v>0.73972342473293995</v>
      </c>
      <c r="AU886" s="17"/>
      <c r="AV886" s="17">
        <v>0.72772367318033704</v>
      </c>
      <c r="AW886" s="17">
        <v>0.71892080975529105</v>
      </c>
      <c r="AX886" s="17"/>
      <c r="AY886" s="17">
        <v>0.70984817041613701</v>
      </c>
      <c r="AZ886" s="17">
        <v>0.72265778845478701</v>
      </c>
      <c r="BA886" s="17">
        <v>0.65916470840685903</v>
      </c>
      <c r="BB886" s="17"/>
      <c r="BC886" s="17">
        <v>0.71828183876314899</v>
      </c>
      <c r="BD886" s="17">
        <v>0.66997002137901496</v>
      </c>
      <c r="BE886" s="17">
        <v>0.74863548976702599</v>
      </c>
      <c r="BF886" s="17"/>
      <c r="BG886" s="17">
        <v>0.75433787839099997</v>
      </c>
      <c r="BH886" s="17">
        <v>0.71057952042171901</v>
      </c>
      <c r="BI886" s="17"/>
      <c r="BJ886" s="17">
        <v>0.74346588933499402</v>
      </c>
      <c r="BK886" s="17">
        <v>0.71719481378275196</v>
      </c>
      <c r="BL886" s="17"/>
      <c r="BM886" s="17">
        <v>0.72286259237165895</v>
      </c>
      <c r="BN886" s="17">
        <v>0.68703085816159704</v>
      </c>
      <c r="BO886" s="17">
        <v>0.68099781560077499</v>
      </c>
      <c r="BP886" s="17">
        <v>0.76541591344198401</v>
      </c>
      <c r="BQ886" s="17">
        <v>0.76264953623142395</v>
      </c>
      <c r="BR886" s="17">
        <v>0.692960618277772</v>
      </c>
      <c r="BS886" s="17">
        <v>0.73644964726523499</v>
      </c>
      <c r="BT886" s="17"/>
      <c r="BU886" s="17">
        <v>0.83289612550438497</v>
      </c>
      <c r="BV886" s="17">
        <v>0.77735584436043703</v>
      </c>
      <c r="BW886" s="17"/>
      <c r="BX886" s="17">
        <v>0.72942786415727001</v>
      </c>
      <c r="BY886" s="17">
        <v>0.66577183066262002</v>
      </c>
      <c r="BZ886" s="17">
        <v>0.79049828125474098</v>
      </c>
      <c r="CA886" s="17">
        <v>0.66656294668503202</v>
      </c>
    </row>
    <row r="887" spans="2:79" x14ac:dyDescent="0.3">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c r="BS887" s="17"/>
      <c r="BT887" s="17"/>
      <c r="BU887" s="17"/>
      <c r="BV887" s="17"/>
      <c r="BW887" s="17"/>
      <c r="BX887" s="17"/>
      <c r="BY887" s="17"/>
      <c r="BZ887" s="17"/>
      <c r="CA887" s="17"/>
    </row>
    <row r="888" spans="2:79" x14ac:dyDescent="0.3">
      <c r="B888" s="6" t="s">
        <v>437</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c r="BI888" s="17"/>
      <c r="BJ888" s="17"/>
      <c r="BK888" s="17"/>
      <c r="BL888" s="17"/>
      <c r="BM888" s="17"/>
      <c r="BN888" s="17"/>
      <c r="BO888" s="17"/>
      <c r="BP888" s="17"/>
      <c r="BQ888" s="17"/>
      <c r="BR888" s="17"/>
      <c r="BS888" s="17"/>
      <c r="BT888" s="17"/>
      <c r="BU888" s="17"/>
      <c r="BV888" s="17"/>
      <c r="BW888" s="17"/>
      <c r="BX888" s="17"/>
      <c r="BY888" s="17"/>
      <c r="BZ888" s="17"/>
      <c r="CA888" s="17"/>
    </row>
    <row r="889" spans="2:79" x14ac:dyDescent="0.3">
      <c r="B889" s="24" t="s">
        <v>98</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c r="BZ889" s="17"/>
      <c r="CA889" s="17"/>
    </row>
    <row r="890" spans="2:79" x14ac:dyDescent="0.3">
      <c r="B890" t="s">
        <v>407</v>
      </c>
      <c r="C890" s="17">
        <v>0.34021645323604699</v>
      </c>
      <c r="D890" s="17">
        <v>0.32283446419156198</v>
      </c>
      <c r="E890" s="17">
        <v>0.35794870302889498</v>
      </c>
      <c r="F890" s="17"/>
      <c r="G890" s="17">
        <v>0.27264656579963997</v>
      </c>
      <c r="H890" s="17">
        <v>0.33291428121824701</v>
      </c>
      <c r="I890" s="17">
        <v>0.33038421713310101</v>
      </c>
      <c r="J890" s="17">
        <v>0.33274264146958599</v>
      </c>
      <c r="K890" s="17">
        <v>0.334349385712501</v>
      </c>
      <c r="L890" s="17">
        <v>0.40894667957569802</v>
      </c>
      <c r="M890" s="17"/>
      <c r="N890" s="17">
        <v>0.41444341439942001</v>
      </c>
      <c r="O890" s="17">
        <v>0.34621113716301999</v>
      </c>
      <c r="P890" s="17">
        <v>0.30806723268991998</v>
      </c>
      <c r="Q890" s="17">
        <v>0.280690837680589</v>
      </c>
      <c r="R890" s="17"/>
      <c r="S890" s="17">
        <v>0.34224234661993902</v>
      </c>
      <c r="T890" s="17">
        <v>0.36988073892999201</v>
      </c>
      <c r="U890" s="17">
        <v>0.36161395907753302</v>
      </c>
      <c r="V890" s="17">
        <v>0.328608272629066</v>
      </c>
      <c r="W890" s="17">
        <v>0.29564302746544802</v>
      </c>
      <c r="X890" s="17">
        <v>0.35107317036864</v>
      </c>
      <c r="Y890" s="17">
        <v>0.30897690099421798</v>
      </c>
      <c r="Z890" s="17">
        <v>0.29205522612323298</v>
      </c>
      <c r="AA890" s="17">
        <v>0.331771426052693</v>
      </c>
      <c r="AB890" s="17">
        <v>0.32839686922835198</v>
      </c>
      <c r="AC890" s="17">
        <v>0.39937697020916602</v>
      </c>
      <c r="AD890" s="17">
        <v>0.366515250676622</v>
      </c>
      <c r="AE890" s="17"/>
      <c r="AF890" s="17">
        <v>0.36124597927128699</v>
      </c>
      <c r="AG890" s="17">
        <v>0.34498926483026399</v>
      </c>
      <c r="AH890" s="17">
        <v>0.30602496468819801</v>
      </c>
      <c r="AI890" s="17">
        <v>0.298194908443425</v>
      </c>
      <c r="AJ890" s="17">
        <v>0.37909882368009801</v>
      </c>
      <c r="AK890" s="17">
        <v>0.37504690618988301</v>
      </c>
      <c r="AL890" s="17"/>
      <c r="AM890" s="17">
        <v>0.28659077936810901</v>
      </c>
      <c r="AN890" s="17">
        <v>0.31885484995746</v>
      </c>
      <c r="AO890" s="17">
        <v>0.38375817782921101</v>
      </c>
      <c r="AP890" s="17">
        <v>0.42097547402670998</v>
      </c>
      <c r="AQ890" s="17">
        <v>0.409355892603122</v>
      </c>
      <c r="AR890" s="17"/>
      <c r="AS890" s="17">
        <v>0.37222274997421401</v>
      </c>
      <c r="AT890" s="17">
        <v>0.29066834146779902</v>
      </c>
      <c r="AU890" s="17"/>
      <c r="AV890" s="17">
        <v>0.37621181562879102</v>
      </c>
      <c r="AW890" s="17">
        <v>0.29565933747509998</v>
      </c>
      <c r="AX890" s="17"/>
      <c r="AY890" s="17">
        <v>0.38370973686235899</v>
      </c>
      <c r="AZ890" s="17">
        <v>0.33333295443501199</v>
      </c>
      <c r="BA890" s="17">
        <v>0.27293499633507401</v>
      </c>
      <c r="BB890" s="17"/>
      <c r="BC890" s="17">
        <v>0.36199695667064102</v>
      </c>
      <c r="BD890" s="17">
        <v>0.341301839233837</v>
      </c>
      <c r="BE890" s="17">
        <v>0.28967267049503598</v>
      </c>
      <c r="BF890" s="17"/>
      <c r="BG890" s="17">
        <v>0.360774052078216</v>
      </c>
      <c r="BH890" s="17">
        <v>0.33746918526929198</v>
      </c>
      <c r="BI890" s="17"/>
      <c r="BJ890" s="17">
        <v>0.35976108495563103</v>
      </c>
      <c r="BK890" s="17">
        <v>0.34059310909879997</v>
      </c>
      <c r="BL890" s="17"/>
      <c r="BM890" s="17">
        <v>0.33943607655853902</v>
      </c>
      <c r="BN890" s="17">
        <v>0.32744192509555398</v>
      </c>
      <c r="BO890" s="17">
        <v>0.32201849199356197</v>
      </c>
      <c r="BP890" s="17">
        <v>0.29158798377788298</v>
      </c>
      <c r="BQ890" s="17">
        <v>0.21216416768688001</v>
      </c>
      <c r="BR890" s="17">
        <v>0.42105262810807498</v>
      </c>
      <c r="BS890" s="17">
        <v>0.26175887957309302</v>
      </c>
      <c r="BT890" s="17"/>
      <c r="BU890" s="17">
        <v>0.32021507532983301</v>
      </c>
      <c r="BV890" s="17">
        <v>0.33505467608763101</v>
      </c>
      <c r="BW890" s="17"/>
      <c r="BX890" s="17">
        <v>0.35517660409774998</v>
      </c>
      <c r="BY890" s="17">
        <v>0.29774590032124498</v>
      </c>
      <c r="BZ890" s="17">
        <v>0.38300590372939902</v>
      </c>
      <c r="CA890" s="17">
        <v>0.33638913622687999</v>
      </c>
    </row>
    <row r="891" spans="2:79" x14ac:dyDescent="0.3">
      <c r="B891" t="s">
        <v>408</v>
      </c>
      <c r="C891" s="17">
        <v>0.30869141437047898</v>
      </c>
      <c r="D891" s="17">
        <v>0.30121418660224603</v>
      </c>
      <c r="E891" s="17">
        <v>0.31347787492052798</v>
      </c>
      <c r="F891" s="17"/>
      <c r="G891" s="17">
        <v>0.32063433397293001</v>
      </c>
      <c r="H891" s="17">
        <v>0.334437559621931</v>
      </c>
      <c r="I891" s="17">
        <v>0.29029981495677698</v>
      </c>
      <c r="J891" s="17">
        <v>0.27724041405997502</v>
      </c>
      <c r="K891" s="17">
        <v>0.30213116825279002</v>
      </c>
      <c r="L891" s="17">
        <v>0.32464024348368797</v>
      </c>
      <c r="M891" s="17"/>
      <c r="N891" s="17">
        <v>0.30953592675095498</v>
      </c>
      <c r="O891" s="17">
        <v>0.31241280387020298</v>
      </c>
      <c r="P891" s="17">
        <v>0.29387413199380202</v>
      </c>
      <c r="Q891" s="17">
        <v>0.32063833408787001</v>
      </c>
      <c r="R891" s="17"/>
      <c r="S891" s="17">
        <v>0.304574315093459</v>
      </c>
      <c r="T891" s="17">
        <v>0.30557179529342199</v>
      </c>
      <c r="U891" s="17">
        <v>0.31813146834481199</v>
      </c>
      <c r="V891" s="17">
        <v>0.289394428153535</v>
      </c>
      <c r="W891" s="17">
        <v>0.33546287298183802</v>
      </c>
      <c r="X891" s="17">
        <v>0.27229681155497298</v>
      </c>
      <c r="Y891" s="17">
        <v>0.33126280275625702</v>
      </c>
      <c r="Z891" s="17">
        <v>0.35674211941960898</v>
      </c>
      <c r="AA891" s="17">
        <v>0.34290335301788</v>
      </c>
      <c r="AB891" s="17">
        <v>0.28239416567692199</v>
      </c>
      <c r="AC891" s="17">
        <v>0.27963587802231898</v>
      </c>
      <c r="AD891" s="17">
        <v>0.29889351130314401</v>
      </c>
      <c r="AE891" s="17"/>
      <c r="AF891" s="17">
        <v>0.28607180709630298</v>
      </c>
      <c r="AG891" s="17">
        <v>0.31367160863398702</v>
      </c>
      <c r="AH891" s="17">
        <v>0.312674318976156</v>
      </c>
      <c r="AI891" s="17">
        <v>0.31363333523841003</v>
      </c>
      <c r="AJ891" s="17">
        <v>0.33528187844549301</v>
      </c>
      <c r="AK891" s="17">
        <v>0.29950299540955699</v>
      </c>
      <c r="AL891" s="17"/>
      <c r="AM891" s="17">
        <v>0.30743238499082498</v>
      </c>
      <c r="AN891" s="17">
        <v>0.30546114590711398</v>
      </c>
      <c r="AO891" s="17">
        <v>0.30695709933190501</v>
      </c>
      <c r="AP891" s="17">
        <v>0.30823867139065603</v>
      </c>
      <c r="AQ891" s="17">
        <v>0.36447727590177098</v>
      </c>
      <c r="AR891" s="17"/>
      <c r="AS891" s="17">
        <v>0.31875407453712801</v>
      </c>
      <c r="AT891" s="17">
        <v>0.29850501728930301</v>
      </c>
      <c r="AU891" s="17"/>
      <c r="AV891" s="17">
        <v>0.300083526751245</v>
      </c>
      <c r="AW891" s="17">
        <v>0.30352638018691003</v>
      </c>
      <c r="AX891" s="17"/>
      <c r="AY891" s="17">
        <v>0.29279782362144502</v>
      </c>
      <c r="AZ891" s="17">
        <v>0.31078904556843201</v>
      </c>
      <c r="BA891" s="17">
        <v>0.318363046018865</v>
      </c>
      <c r="BB891" s="17"/>
      <c r="BC891" s="17">
        <v>0.29411582267198999</v>
      </c>
      <c r="BD891" s="17">
        <v>0.33531546924304401</v>
      </c>
      <c r="BE891" s="17">
        <v>0.31425824712733502</v>
      </c>
      <c r="BF891" s="17"/>
      <c r="BG891" s="17">
        <v>0.30652030777869499</v>
      </c>
      <c r="BH891" s="17">
        <v>0.310564030180217</v>
      </c>
      <c r="BI891" s="17"/>
      <c r="BJ891" s="17">
        <v>0.33544745922153801</v>
      </c>
      <c r="BK891" s="17">
        <v>0.30083773369863298</v>
      </c>
      <c r="BL891" s="17"/>
      <c r="BM891" s="17">
        <v>0.30662082598622797</v>
      </c>
      <c r="BN891" s="17">
        <v>0.326927148164457</v>
      </c>
      <c r="BO891" s="17">
        <v>0.371181488605067</v>
      </c>
      <c r="BP891" s="17">
        <v>0.20187515052994701</v>
      </c>
      <c r="BQ891" s="17">
        <v>0.30676769758974298</v>
      </c>
      <c r="BR891" s="17">
        <v>0.31622291811756598</v>
      </c>
      <c r="BS891" s="17">
        <v>0.289725469239276</v>
      </c>
      <c r="BT891" s="17"/>
      <c r="BU891" s="17">
        <v>0.33307813912595602</v>
      </c>
      <c r="BV891" s="17">
        <v>0.33611255896433001</v>
      </c>
      <c r="BW891" s="17"/>
      <c r="BX891" s="17">
        <v>0.30669120982981501</v>
      </c>
      <c r="BY891" s="17">
        <v>0.31984389076380898</v>
      </c>
      <c r="BZ891" s="17">
        <v>0.33652452498519803</v>
      </c>
      <c r="CA891" s="17">
        <v>0.33447785471714397</v>
      </c>
    </row>
    <row r="892" spans="2:79" x14ac:dyDescent="0.3">
      <c r="B892" t="s">
        <v>409</v>
      </c>
      <c r="C892" s="17">
        <v>0.22118654353223899</v>
      </c>
      <c r="D892" s="17">
        <v>0.22572535387614001</v>
      </c>
      <c r="E892" s="17">
        <v>0.217848639378385</v>
      </c>
      <c r="F892" s="17"/>
      <c r="G892" s="17">
        <v>0.26009963839144401</v>
      </c>
      <c r="H892" s="17">
        <v>0.21133019196713701</v>
      </c>
      <c r="I892" s="17">
        <v>0.21345135182963201</v>
      </c>
      <c r="J892" s="17">
        <v>0.25522544449482099</v>
      </c>
      <c r="K892" s="17">
        <v>0.223995202382057</v>
      </c>
      <c r="L892" s="17">
        <v>0.18021259994011901</v>
      </c>
      <c r="M892" s="17"/>
      <c r="N892" s="17">
        <v>0.17226865862277899</v>
      </c>
      <c r="O892" s="17">
        <v>0.20662594474995499</v>
      </c>
      <c r="P892" s="17">
        <v>0.265317851954953</v>
      </c>
      <c r="Q892" s="17">
        <v>0.24440350896368401</v>
      </c>
      <c r="R892" s="17"/>
      <c r="S892" s="17">
        <v>0.211934225960352</v>
      </c>
      <c r="T892" s="17">
        <v>0.220410440800513</v>
      </c>
      <c r="U892" s="17">
        <v>0.21942242518424901</v>
      </c>
      <c r="V892" s="17">
        <v>0.22242172943835101</v>
      </c>
      <c r="W892" s="17">
        <v>0.23818105159401101</v>
      </c>
      <c r="X892" s="17">
        <v>0.217518592596117</v>
      </c>
      <c r="Y892" s="17">
        <v>0.19955728110568099</v>
      </c>
      <c r="Z892" s="17">
        <v>0.22910572952177299</v>
      </c>
      <c r="AA892" s="17">
        <v>0.23689502772826199</v>
      </c>
      <c r="AB892" s="17">
        <v>0.238454739690353</v>
      </c>
      <c r="AC892" s="17">
        <v>0.20240071958529099</v>
      </c>
      <c r="AD892" s="17">
        <v>0.20917520049058999</v>
      </c>
      <c r="AE892" s="17"/>
      <c r="AF892" s="17">
        <v>0.23429911820381299</v>
      </c>
      <c r="AG892" s="17">
        <v>0.20609651284414801</v>
      </c>
      <c r="AH892" s="17">
        <v>0.242270359959118</v>
      </c>
      <c r="AI892" s="17">
        <v>0.24885023693716399</v>
      </c>
      <c r="AJ892" s="17">
        <v>0.174933937066587</v>
      </c>
      <c r="AK892" s="17">
        <v>0.18584564816718099</v>
      </c>
      <c r="AL892" s="17"/>
      <c r="AM892" s="17">
        <v>0.25119996483204599</v>
      </c>
      <c r="AN892" s="17">
        <v>0.24295147164019501</v>
      </c>
      <c r="AO892" s="17">
        <v>0.212435360667349</v>
      </c>
      <c r="AP892" s="17">
        <v>0.1724784812788</v>
      </c>
      <c r="AQ892" s="17">
        <v>0.10167779646879201</v>
      </c>
      <c r="AR892" s="17"/>
      <c r="AS892" s="17">
        <v>0.20295877462044401</v>
      </c>
      <c r="AT892" s="17">
        <v>0.20251341673322301</v>
      </c>
      <c r="AU892" s="17"/>
      <c r="AV892" s="17">
        <v>0.21054952025503099</v>
      </c>
      <c r="AW892" s="17">
        <v>0.24765087450830001</v>
      </c>
      <c r="AX892" s="17"/>
      <c r="AY892" s="17">
        <v>0.196274273513281</v>
      </c>
      <c r="AZ892" s="17">
        <v>0.22551847937970801</v>
      </c>
      <c r="BA892" s="17">
        <v>0.26233767375580502</v>
      </c>
      <c r="BB892" s="17"/>
      <c r="BC892" s="17">
        <v>0.214574461455422</v>
      </c>
      <c r="BD892" s="17">
        <v>0.20807969709379001</v>
      </c>
      <c r="BE892" s="17">
        <v>0.24544802011573699</v>
      </c>
      <c r="BF892" s="17"/>
      <c r="BG892" s="17">
        <v>0.19478292898203101</v>
      </c>
      <c r="BH892" s="17">
        <v>0.22821732687611601</v>
      </c>
      <c r="BI892" s="17"/>
      <c r="BJ892" s="17">
        <v>0.200980697983562</v>
      </c>
      <c r="BK892" s="17">
        <v>0.22194554884165599</v>
      </c>
      <c r="BL892" s="17"/>
      <c r="BM892" s="17">
        <v>0.22845358800743501</v>
      </c>
      <c r="BN892" s="17">
        <v>0.191038126490928</v>
      </c>
      <c r="BO892" s="17">
        <v>0.19929583433777701</v>
      </c>
      <c r="BP892" s="17">
        <v>0.27957611106425201</v>
      </c>
      <c r="BQ892" s="17">
        <v>0.33355343026776801</v>
      </c>
      <c r="BR892" s="17">
        <v>0.17342003876856099</v>
      </c>
      <c r="BS892" s="17">
        <v>0.28218372374710099</v>
      </c>
      <c r="BT892" s="17"/>
      <c r="BU892" s="17">
        <v>0.21936231022746</v>
      </c>
      <c r="BV892" s="17">
        <v>0.21002131064687199</v>
      </c>
      <c r="BW892" s="17"/>
      <c r="BX892" s="17">
        <v>0.21270748476402199</v>
      </c>
      <c r="BY892" s="17">
        <v>0.225501620360474</v>
      </c>
      <c r="BZ892" s="17">
        <v>0.18379657752404599</v>
      </c>
      <c r="CA892" s="17">
        <v>0.22423933408517499</v>
      </c>
    </row>
    <row r="893" spans="2:79" x14ac:dyDescent="0.3">
      <c r="B893" t="s">
        <v>410</v>
      </c>
      <c r="C893" s="17">
        <v>6.3336734150047702E-2</v>
      </c>
      <c r="D893" s="17">
        <v>7.3330539285490201E-2</v>
      </c>
      <c r="E893" s="17">
        <v>5.3900677433268998E-2</v>
      </c>
      <c r="F893" s="17"/>
      <c r="G893" s="17">
        <v>8.0516668940631406E-2</v>
      </c>
      <c r="H893" s="17">
        <v>5.8286883211261298E-2</v>
      </c>
      <c r="I893" s="17">
        <v>8.0584447843214904E-2</v>
      </c>
      <c r="J893" s="17">
        <v>5.6182672071551698E-2</v>
      </c>
      <c r="K893" s="17">
        <v>5.8383780788904702E-2</v>
      </c>
      <c r="L893" s="17">
        <v>5.1142473092632E-2</v>
      </c>
      <c r="M893" s="17"/>
      <c r="N893" s="17">
        <v>6.8163473324202695E-2</v>
      </c>
      <c r="O893" s="17">
        <v>7.9556410590389995E-2</v>
      </c>
      <c r="P893" s="17">
        <v>5.3833127472622498E-2</v>
      </c>
      <c r="Q893" s="17">
        <v>5.1391189304523202E-2</v>
      </c>
      <c r="R893" s="17"/>
      <c r="S893" s="17">
        <v>7.1247218389848002E-2</v>
      </c>
      <c r="T893" s="17">
        <v>7.3077493312622296E-2</v>
      </c>
      <c r="U893" s="17">
        <v>4.6462643039266602E-2</v>
      </c>
      <c r="V893" s="17">
        <v>0.102390362192714</v>
      </c>
      <c r="W893" s="17">
        <v>7.1623289870003201E-2</v>
      </c>
      <c r="X893" s="17">
        <v>8.1889204549934994E-2</v>
      </c>
      <c r="Y893" s="17">
        <v>3.9904475126526798E-2</v>
      </c>
      <c r="Z893" s="17">
        <v>4.3723685032708501E-2</v>
      </c>
      <c r="AA893" s="17">
        <v>3.4304648825580701E-2</v>
      </c>
      <c r="AB893" s="17">
        <v>8.3412108033393606E-2</v>
      </c>
      <c r="AC893" s="17">
        <v>3.4178104539662801E-2</v>
      </c>
      <c r="AD893" s="17">
        <v>2.0435399280715701E-2</v>
      </c>
      <c r="AE893" s="17"/>
      <c r="AF893" s="17">
        <v>6.4299155587265802E-2</v>
      </c>
      <c r="AG893" s="17">
        <v>7.0228261139241799E-2</v>
      </c>
      <c r="AH893" s="17">
        <v>3.74569989480023E-2</v>
      </c>
      <c r="AI893" s="17">
        <v>7.9829923429442506E-2</v>
      </c>
      <c r="AJ893" s="17">
        <v>5.85884640270498E-2</v>
      </c>
      <c r="AK893" s="17">
        <v>4.3670314745798397E-2</v>
      </c>
      <c r="AL893" s="17"/>
      <c r="AM893" s="17">
        <v>7.1264052228155003E-2</v>
      </c>
      <c r="AN893" s="17">
        <v>5.12796310244635E-2</v>
      </c>
      <c r="AO893" s="17">
        <v>6.1919433792480001E-2</v>
      </c>
      <c r="AP893" s="17">
        <v>4.9553542882820302E-2</v>
      </c>
      <c r="AQ893" s="17">
        <v>6.4158635261164207E-2</v>
      </c>
      <c r="AR893" s="17"/>
      <c r="AS893" s="17">
        <v>5.4108102256303602E-2</v>
      </c>
      <c r="AT893" s="17">
        <v>9.6365070380671797E-2</v>
      </c>
      <c r="AU893" s="17"/>
      <c r="AV893" s="17">
        <v>5.5492997061293799E-2</v>
      </c>
      <c r="AW893" s="17">
        <v>7.4052541320499404E-2</v>
      </c>
      <c r="AX893" s="17"/>
      <c r="AY893" s="17">
        <v>5.6791116786242497E-2</v>
      </c>
      <c r="AZ893" s="17">
        <v>6.5487047402796802E-2</v>
      </c>
      <c r="BA893" s="17">
        <v>7.3581973237314996E-2</v>
      </c>
      <c r="BB893" s="17"/>
      <c r="BC893" s="17">
        <v>5.8402668987305603E-2</v>
      </c>
      <c r="BD893" s="17">
        <v>6.5252646877623194E-2</v>
      </c>
      <c r="BE893" s="17">
        <v>7.6541705999000495E-2</v>
      </c>
      <c r="BF893" s="17"/>
      <c r="BG893" s="17">
        <v>7.1318644033143905E-2</v>
      </c>
      <c r="BH893" s="17">
        <v>5.9942777270131503E-2</v>
      </c>
      <c r="BI893" s="17"/>
      <c r="BJ893" s="17">
        <v>4.9750749957072501E-2</v>
      </c>
      <c r="BK893" s="17">
        <v>6.7983486426270598E-2</v>
      </c>
      <c r="BL893" s="17"/>
      <c r="BM893" s="17">
        <v>6.3055185034007297E-2</v>
      </c>
      <c r="BN893" s="17">
        <v>6.6107090066012703E-2</v>
      </c>
      <c r="BO893" s="17">
        <v>2.3026576355128399E-2</v>
      </c>
      <c r="BP893" s="17">
        <v>9.0707096515766097E-2</v>
      </c>
      <c r="BQ893" s="17">
        <v>0.13750096961805</v>
      </c>
      <c r="BR893" s="17">
        <v>4.3224154449843503E-2</v>
      </c>
      <c r="BS893" s="17">
        <v>8.1116820711749693E-2</v>
      </c>
      <c r="BT893" s="17"/>
      <c r="BU893" s="17">
        <v>5.6849101402523597E-2</v>
      </c>
      <c r="BV893" s="17">
        <v>6.1224217145475698E-2</v>
      </c>
      <c r="BW893" s="17"/>
      <c r="BX893" s="17">
        <v>3.9182065081531603E-2</v>
      </c>
      <c r="BY893" s="17">
        <v>7.6605856090258703E-2</v>
      </c>
      <c r="BZ893" s="17">
        <v>6.0561183323602302E-2</v>
      </c>
      <c r="CA893" s="17">
        <v>6.0640747371953303E-2</v>
      </c>
    </row>
    <row r="894" spans="2:79" x14ac:dyDescent="0.3">
      <c r="B894" t="s">
        <v>411</v>
      </c>
      <c r="C894" s="17">
        <v>3.9752758547080998E-2</v>
      </c>
      <c r="D894" s="17">
        <v>4.8848966518744201E-2</v>
      </c>
      <c r="E894" s="17">
        <v>3.10760771565213E-2</v>
      </c>
      <c r="F894" s="17"/>
      <c r="G894" s="17">
        <v>4.0776754126826603E-2</v>
      </c>
      <c r="H894" s="17">
        <v>4.5982488341961898E-2</v>
      </c>
      <c r="I894" s="17">
        <v>4.1614111807511199E-2</v>
      </c>
      <c r="J894" s="17">
        <v>4.4863671375785202E-2</v>
      </c>
      <c r="K894" s="17">
        <v>5.2826385275989401E-2</v>
      </c>
      <c r="L894" s="17">
        <v>1.9609489122143602E-2</v>
      </c>
      <c r="M894" s="17"/>
      <c r="N894" s="17">
        <v>2.3458830437407999E-2</v>
      </c>
      <c r="O894" s="17">
        <v>3.1346244421753697E-2</v>
      </c>
      <c r="P894" s="17">
        <v>5.1797213261869403E-2</v>
      </c>
      <c r="Q894" s="17">
        <v>5.6615345885809902E-2</v>
      </c>
      <c r="R894" s="17"/>
      <c r="S894" s="17">
        <v>4.7874716735682998E-2</v>
      </c>
      <c r="T894" s="17">
        <v>1.7282392748577399E-2</v>
      </c>
      <c r="U894" s="17">
        <v>2.94400484280447E-2</v>
      </c>
      <c r="V894" s="17">
        <v>3.04845907531665E-2</v>
      </c>
      <c r="W894" s="17">
        <v>2.6523056951743101E-2</v>
      </c>
      <c r="X894" s="17">
        <v>3.8488125892654997E-2</v>
      </c>
      <c r="Y894" s="17">
        <v>7.8894857175955901E-2</v>
      </c>
      <c r="Z894" s="17">
        <v>5.4449889679102997E-2</v>
      </c>
      <c r="AA894" s="17">
        <v>2.0527610944990098E-2</v>
      </c>
      <c r="AB894" s="17">
        <v>5.4890407722178999E-2</v>
      </c>
      <c r="AC894" s="17">
        <v>3.1155052883636802E-2</v>
      </c>
      <c r="AD894" s="17">
        <v>0.104980638248929</v>
      </c>
      <c r="AE894" s="17"/>
      <c r="AF894" s="17">
        <v>2.3092721368935702E-2</v>
      </c>
      <c r="AG894" s="17">
        <v>4.2457169594468103E-2</v>
      </c>
      <c r="AH894" s="17">
        <v>6.2564473598735501E-2</v>
      </c>
      <c r="AI894" s="17">
        <v>3.8136577028684303E-2</v>
      </c>
      <c r="AJ894" s="17">
        <v>3.4032966504226402E-2</v>
      </c>
      <c r="AK894" s="17">
        <v>6.1020269233195402E-2</v>
      </c>
      <c r="AL894" s="17"/>
      <c r="AM894" s="17">
        <v>4.1491336080164698E-2</v>
      </c>
      <c r="AN894" s="17">
        <v>4.5954571208205897E-2</v>
      </c>
      <c r="AO894" s="17">
        <v>2.3710939529222302E-2</v>
      </c>
      <c r="AP894" s="17">
        <v>3.66792545813691E-2</v>
      </c>
      <c r="AQ894" s="17">
        <v>4.4519822435383299E-2</v>
      </c>
      <c r="AR894" s="17"/>
      <c r="AS894" s="17">
        <v>3.0079654096656101E-2</v>
      </c>
      <c r="AT894" s="17">
        <v>7.2587176000222894E-2</v>
      </c>
      <c r="AU894" s="17"/>
      <c r="AV894" s="17">
        <v>3.5897207777529298E-2</v>
      </c>
      <c r="AW894" s="17">
        <v>4.44649258400679E-2</v>
      </c>
      <c r="AX894" s="17"/>
      <c r="AY894" s="17">
        <v>3.5898720373393499E-2</v>
      </c>
      <c r="AZ894" s="17">
        <v>4.01702315517121E-2</v>
      </c>
      <c r="BA894" s="17">
        <v>5.1585028107295199E-2</v>
      </c>
      <c r="BB894" s="17"/>
      <c r="BC894" s="17">
        <v>3.7044042099466601E-2</v>
      </c>
      <c r="BD894" s="17">
        <v>3.4748523127204001E-2</v>
      </c>
      <c r="BE894" s="17">
        <v>5.3378568773485499E-2</v>
      </c>
      <c r="BF894" s="17"/>
      <c r="BG894" s="17">
        <v>3.81773672099587E-2</v>
      </c>
      <c r="BH894" s="17">
        <v>4.0261785396294499E-2</v>
      </c>
      <c r="BI894" s="17"/>
      <c r="BJ894" s="17">
        <v>3.4552971846478299E-2</v>
      </c>
      <c r="BK894" s="17">
        <v>4.0706343398595003E-2</v>
      </c>
      <c r="BL894" s="17"/>
      <c r="BM894" s="17">
        <v>3.72651608429556E-2</v>
      </c>
      <c r="BN894" s="17">
        <v>4.5534868760778099E-2</v>
      </c>
      <c r="BO894" s="17">
        <v>6.5499624908044701E-2</v>
      </c>
      <c r="BP894" s="17">
        <v>8.4364135150403294E-2</v>
      </c>
      <c r="BQ894" s="17">
        <v>1.00137348375593E-2</v>
      </c>
      <c r="BR894" s="17">
        <v>3.22831316224804E-2</v>
      </c>
      <c r="BS894" s="17">
        <v>3.7095184470886798E-2</v>
      </c>
      <c r="BT894" s="17"/>
      <c r="BU894" s="17">
        <v>4.9430077562557302E-2</v>
      </c>
      <c r="BV894" s="17">
        <v>2.9370537725261301E-2</v>
      </c>
      <c r="BW894" s="17"/>
      <c r="BX894" s="17">
        <v>3.6672690871048998E-2</v>
      </c>
      <c r="BY894" s="17">
        <v>6.6328828836020898E-2</v>
      </c>
      <c r="BZ894" s="17">
        <v>2.3766338672418199E-2</v>
      </c>
      <c r="CA894" s="17">
        <v>3.8016329991121901E-2</v>
      </c>
    </row>
    <row r="895" spans="2:79" x14ac:dyDescent="0.3">
      <c r="B895" t="s">
        <v>101</v>
      </c>
      <c r="C895" s="17">
        <v>2.6816096164106702E-2</v>
      </c>
      <c r="D895" s="17">
        <v>2.80464895258167E-2</v>
      </c>
      <c r="E895" s="17">
        <v>2.57480280824012E-2</v>
      </c>
      <c r="F895" s="17"/>
      <c r="G895" s="17">
        <v>2.5326038768528399E-2</v>
      </c>
      <c r="H895" s="17">
        <v>1.7048595639463201E-2</v>
      </c>
      <c r="I895" s="17">
        <v>4.3666056429764101E-2</v>
      </c>
      <c r="J895" s="17">
        <v>3.3745156528282097E-2</v>
      </c>
      <c r="K895" s="17">
        <v>2.8314077587757901E-2</v>
      </c>
      <c r="L895" s="17">
        <v>1.54485147857196E-2</v>
      </c>
      <c r="M895" s="17"/>
      <c r="N895" s="17">
        <v>1.21296964652358E-2</v>
      </c>
      <c r="O895" s="17">
        <v>2.3847459204678401E-2</v>
      </c>
      <c r="P895" s="17">
        <v>2.7110442626833001E-2</v>
      </c>
      <c r="Q895" s="17">
        <v>4.6260784077524299E-2</v>
      </c>
      <c r="R895" s="17"/>
      <c r="S895" s="17">
        <v>2.2127177200718998E-2</v>
      </c>
      <c r="T895" s="17">
        <v>1.37771389148731E-2</v>
      </c>
      <c r="U895" s="17">
        <v>2.4929455926094201E-2</v>
      </c>
      <c r="V895" s="17">
        <v>2.67006168331681E-2</v>
      </c>
      <c r="W895" s="17">
        <v>3.2566701136956699E-2</v>
      </c>
      <c r="X895" s="17">
        <v>3.8734095037680001E-2</v>
      </c>
      <c r="Y895" s="17">
        <v>4.1403682841361901E-2</v>
      </c>
      <c r="Z895" s="17">
        <v>2.3923350223573E-2</v>
      </c>
      <c r="AA895" s="17">
        <v>3.3597933430592801E-2</v>
      </c>
      <c r="AB895" s="17">
        <v>1.2451709648800401E-2</v>
      </c>
      <c r="AC895" s="17">
        <v>5.3253274759923697E-2</v>
      </c>
      <c r="AD895" s="17">
        <v>0</v>
      </c>
      <c r="AE895" s="17"/>
      <c r="AF895" s="17">
        <v>3.09912184723951E-2</v>
      </c>
      <c r="AG895" s="17">
        <v>2.2557182957890699E-2</v>
      </c>
      <c r="AH895" s="17">
        <v>3.9008883829790099E-2</v>
      </c>
      <c r="AI895" s="17">
        <v>2.1355018922874301E-2</v>
      </c>
      <c r="AJ895" s="17">
        <v>1.8063930276546399E-2</v>
      </c>
      <c r="AK895" s="17">
        <v>3.49138662543848E-2</v>
      </c>
      <c r="AL895" s="17"/>
      <c r="AM895" s="17">
        <v>4.2021482500700799E-2</v>
      </c>
      <c r="AN895" s="17">
        <v>3.5498330262560801E-2</v>
      </c>
      <c r="AO895" s="17">
        <v>1.1218988849833E-2</v>
      </c>
      <c r="AP895" s="17">
        <v>1.20745758396448E-2</v>
      </c>
      <c r="AQ895" s="17">
        <v>1.5810577329768601E-2</v>
      </c>
      <c r="AR895" s="17"/>
      <c r="AS895" s="17">
        <v>2.18766445152541E-2</v>
      </c>
      <c r="AT895" s="17">
        <v>3.9360978128779901E-2</v>
      </c>
      <c r="AU895" s="17"/>
      <c r="AV895" s="17">
        <v>2.1764932526110701E-2</v>
      </c>
      <c r="AW895" s="17">
        <v>3.4645940669122799E-2</v>
      </c>
      <c r="AX895" s="17"/>
      <c r="AY895" s="17">
        <v>3.45283288432785E-2</v>
      </c>
      <c r="AZ895" s="17">
        <v>2.4702241662338802E-2</v>
      </c>
      <c r="BA895" s="17">
        <v>2.1197282545645901E-2</v>
      </c>
      <c r="BB895" s="17"/>
      <c r="BC895" s="17">
        <v>3.3866048115174803E-2</v>
      </c>
      <c r="BD895" s="17">
        <v>1.5301824424502199E-2</v>
      </c>
      <c r="BE895" s="17">
        <v>2.0700787489406201E-2</v>
      </c>
      <c r="BF895" s="17"/>
      <c r="BG895" s="17">
        <v>2.84266999179556E-2</v>
      </c>
      <c r="BH895" s="17">
        <v>2.3544895007948999E-2</v>
      </c>
      <c r="BI895" s="17"/>
      <c r="BJ895" s="17">
        <v>1.9507036035718399E-2</v>
      </c>
      <c r="BK895" s="17">
        <v>2.7933778536044999E-2</v>
      </c>
      <c r="BL895" s="17"/>
      <c r="BM895" s="17">
        <v>2.5169163570833802E-2</v>
      </c>
      <c r="BN895" s="17">
        <v>4.2950841422270097E-2</v>
      </c>
      <c r="BO895" s="17">
        <v>1.8977983800421299E-2</v>
      </c>
      <c r="BP895" s="17">
        <v>5.1889522961749701E-2</v>
      </c>
      <c r="BQ895" s="17">
        <v>0</v>
      </c>
      <c r="BR895" s="17">
        <v>1.3797128933473299E-2</v>
      </c>
      <c r="BS895" s="17">
        <v>4.8119922257893903E-2</v>
      </c>
      <c r="BT895" s="17"/>
      <c r="BU895" s="17">
        <v>2.1065296351669899E-2</v>
      </c>
      <c r="BV895" s="17">
        <v>2.8216699430431001E-2</v>
      </c>
      <c r="BW895" s="17"/>
      <c r="BX895" s="17">
        <v>4.9569945355832902E-2</v>
      </c>
      <c r="BY895" s="17">
        <v>1.39739036281927E-2</v>
      </c>
      <c r="BZ895" s="17">
        <v>1.23454717653369E-2</v>
      </c>
      <c r="CA895" s="17">
        <v>6.2365976077249996E-3</v>
      </c>
    </row>
    <row r="896" spans="2:79" x14ac:dyDescent="0.3">
      <c r="B896" t="s">
        <v>412</v>
      </c>
      <c r="C896" s="17">
        <v>0.64890786760652497</v>
      </c>
      <c r="D896" s="17">
        <v>0.624048650793809</v>
      </c>
      <c r="E896" s="17">
        <v>0.67142657794942295</v>
      </c>
      <c r="F896" s="17"/>
      <c r="G896" s="17">
        <v>0.59328089977257004</v>
      </c>
      <c r="H896" s="17">
        <v>0.66735184084017696</v>
      </c>
      <c r="I896" s="17">
        <v>0.62068403208987799</v>
      </c>
      <c r="J896" s="17">
        <v>0.60998305552956</v>
      </c>
      <c r="K896" s="17">
        <v>0.63648055396529102</v>
      </c>
      <c r="L896" s="17">
        <v>0.733586923059386</v>
      </c>
      <c r="M896" s="17"/>
      <c r="N896" s="17">
        <v>0.72397934115037499</v>
      </c>
      <c r="O896" s="17">
        <v>0.65862394103322297</v>
      </c>
      <c r="P896" s="17">
        <v>0.60194136468372195</v>
      </c>
      <c r="Q896" s="17">
        <v>0.60132917176845901</v>
      </c>
      <c r="R896" s="17"/>
      <c r="S896" s="17">
        <v>0.64681666171339802</v>
      </c>
      <c r="T896" s="17">
        <v>0.675452534223414</v>
      </c>
      <c r="U896" s="17">
        <v>0.67974542742234501</v>
      </c>
      <c r="V896" s="17">
        <v>0.618002700782601</v>
      </c>
      <c r="W896" s="17">
        <v>0.63110590044728598</v>
      </c>
      <c r="X896" s="17">
        <v>0.62336998192361304</v>
      </c>
      <c r="Y896" s="17">
        <v>0.64023970375047501</v>
      </c>
      <c r="Z896" s="17">
        <v>0.64879734554284196</v>
      </c>
      <c r="AA896" s="17">
        <v>0.67467477907057405</v>
      </c>
      <c r="AB896" s="17">
        <v>0.61079103490527398</v>
      </c>
      <c r="AC896" s="17">
        <v>0.679012848231485</v>
      </c>
      <c r="AD896" s="17">
        <v>0.66540876197976495</v>
      </c>
      <c r="AE896" s="17"/>
      <c r="AF896" s="17">
        <v>0.64731778636759096</v>
      </c>
      <c r="AG896" s="17">
        <v>0.65866087346425095</v>
      </c>
      <c r="AH896" s="17">
        <v>0.61869928366435401</v>
      </c>
      <c r="AI896" s="17">
        <v>0.61182824368183497</v>
      </c>
      <c r="AJ896" s="17">
        <v>0.71438070212559102</v>
      </c>
      <c r="AK896" s="17">
        <v>0.67454990159943995</v>
      </c>
      <c r="AL896" s="17"/>
      <c r="AM896" s="17">
        <v>0.59402316435893399</v>
      </c>
      <c r="AN896" s="17">
        <v>0.62431599586457398</v>
      </c>
      <c r="AO896" s="17">
        <v>0.69071527716111603</v>
      </c>
      <c r="AP896" s="17">
        <v>0.72921414541736596</v>
      </c>
      <c r="AQ896" s="17">
        <v>0.77383316850489203</v>
      </c>
      <c r="AR896" s="17"/>
      <c r="AS896" s="17">
        <v>0.69097682451134201</v>
      </c>
      <c r="AT896" s="17">
        <v>0.58917335875710297</v>
      </c>
      <c r="AU896" s="17"/>
      <c r="AV896" s="17">
        <v>0.67629534238003497</v>
      </c>
      <c r="AW896" s="17">
        <v>0.59918571766201001</v>
      </c>
      <c r="AX896" s="17"/>
      <c r="AY896" s="17">
        <v>0.676507560483804</v>
      </c>
      <c r="AZ896" s="17">
        <v>0.644122000003444</v>
      </c>
      <c r="BA896" s="17">
        <v>0.59129804235393901</v>
      </c>
      <c r="BB896" s="17"/>
      <c r="BC896" s="17">
        <v>0.65611277934263101</v>
      </c>
      <c r="BD896" s="17">
        <v>0.67661730847688095</v>
      </c>
      <c r="BE896" s="17">
        <v>0.60393091762237106</v>
      </c>
      <c r="BF896" s="17"/>
      <c r="BG896" s="17">
        <v>0.66729435985691099</v>
      </c>
      <c r="BH896" s="17">
        <v>0.64803321544950898</v>
      </c>
      <c r="BI896" s="17"/>
      <c r="BJ896" s="17">
        <v>0.69520854417716904</v>
      </c>
      <c r="BK896" s="17">
        <v>0.64143084279743301</v>
      </c>
      <c r="BL896" s="17"/>
      <c r="BM896" s="17">
        <v>0.646056902544768</v>
      </c>
      <c r="BN896" s="17">
        <v>0.65436907326001104</v>
      </c>
      <c r="BO896" s="17">
        <v>0.69319998059862897</v>
      </c>
      <c r="BP896" s="17">
        <v>0.49346313430782901</v>
      </c>
      <c r="BQ896" s="17">
        <v>0.51893186527662305</v>
      </c>
      <c r="BR896" s="17">
        <v>0.73727554622564195</v>
      </c>
      <c r="BS896" s="17">
        <v>0.55148434881236796</v>
      </c>
      <c r="BT896" s="17"/>
      <c r="BU896" s="17">
        <v>0.65329321445578903</v>
      </c>
      <c r="BV896" s="17">
        <v>0.67116723505195997</v>
      </c>
      <c r="BW896" s="17"/>
      <c r="BX896" s="17">
        <v>0.661867813927565</v>
      </c>
      <c r="BY896" s="17">
        <v>0.61758979108505396</v>
      </c>
      <c r="BZ896" s="17">
        <v>0.71953042871459605</v>
      </c>
      <c r="CA896" s="17">
        <v>0.67086699094402402</v>
      </c>
    </row>
    <row r="897" spans="2:79" x14ac:dyDescent="0.3">
      <c r="B897" t="s">
        <v>413</v>
      </c>
      <c r="C897" s="17">
        <v>0.103089492697129</v>
      </c>
      <c r="D897" s="17">
        <v>0.12217950580423401</v>
      </c>
      <c r="E897" s="17">
        <v>8.4976754589790301E-2</v>
      </c>
      <c r="F897" s="17"/>
      <c r="G897" s="17">
        <v>0.12129342306745799</v>
      </c>
      <c r="H897" s="17">
        <v>0.10426937155322299</v>
      </c>
      <c r="I897" s="17">
        <v>0.122198559650726</v>
      </c>
      <c r="J897" s="17">
        <v>0.101046343447337</v>
      </c>
      <c r="K897" s="17">
        <v>0.11121016606489401</v>
      </c>
      <c r="L897" s="17">
        <v>7.0751962214775505E-2</v>
      </c>
      <c r="M897" s="17"/>
      <c r="N897" s="17">
        <v>9.1622303761610693E-2</v>
      </c>
      <c r="O897" s="17">
        <v>0.110902655012144</v>
      </c>
      <c r="P897" s="17">
        <v>0.105630340734492</v>
      </c>
      <c r="Q897" s="17">
        <v>0.108006535190333</v>
      </c>
      <c r="R897" s="17"/>
      <c r="S897" s="17">
        <v>0.119121935125531</v>
      </c>
      <c r="T897" s="17">
        <v>9.0359886061199698E-2</v>
      </c>
      <c r="U897" s="17">
        <v>7.5902691467311295E-2</v>
      </c>
      <c r="V897" s="17">
        <v>0.13287495294588</v>
      </c>
      <c r="W897" s="17">
        <v>9.8146346821746305E-2</v>
      </c>
      <c r="X897" s="17">
        <v>0.12037733044259</v>
      </c>
      <c r="Y897" s="17">
        <v>0.118799332302483</v>
      </c>
      <c r="Z897" s="17">
        <v>9.8173574711811498E-2</v>
      </c>
      <c r="AA897" s="17">
        <v>5.4832259770570803E-2</v>
      </c>
      <c r="AB897" s="17">
        <v>0.13830251575557301</v>
      </c>
      <c r="AC897" s="17">
        <v>6.5333157423299607E-2</v>
      </c>
      <c r="AD897" s="17">
        <v>0.125416037529644</v>
      </c>
      <c r="AE897" s="17"/>
      <c r="AF897" s="17">
        <v>8.73918769562015E-2</v>
      </c>
      <c r="AG897" s="17">
        <v>0.11268543073371</v>
      </c>
      <c r="AH897" s="17">
        <v>0.100021472546738</v>
      </c>
      <c r="AI897" s="17">
        <v>0.117966500458127</v>
      </c>
      <c r="AJ897" s="17">
        <v>9.2621430531276194E-2</v>
      </c>
      <c r="AK897" s="17">
        <v>0.104690583978994</v>
      </c>
      <c r="AL897" s="17"/>
      <c r="AM897" s="17">
        <v>0.11275538830832001</v>
      </c>
      <c r="AN897" s="17">
        <v>9.7234202232669403E-2</v>
      </c>
      <c r="AO897" s="17">
        <v>8.5630373321702299E-2</v>
      </c>
      <c r="AP897" s="17">
        <v>8.6232797464189395E-2</v>
      </c>
      <c r="AQ897" s="17">
        <v>0.10867845769654701</v>
      </c>
      <c r="AR897" s="17"/>
      <c r="AS897" s="17">
        <v>8.4187756352959706E-2</v>
      </c>
      <c r="AT897" s="17">
        <v>0.16895224638089501</v>
      </c>
      <c r="AU897" s="17"/>
      <c r="AV897" s="17">
        <v>9.1390204838823194E-2</v>
      </c>
      <c r="AW897" s="17">
        <v>0.11851746716056701</v>
      </c>
      <c r="AX897" s="17"/>
      <c r="AY897" s="17">
        <v>9.2689837159635996E-2</v>
      </c>
      <c r="AZ897" s="17">
        <v>0.10565727895450901</v>
      </c>
      <c r="BA897" s="17">
        <v>0.12516700134461001</v>
      </c>
      <c r="BB897" s="17"/>
      <c r="BC897" s="17">
        <v>9.5446711086772204E-2</v>
      </c>
      <c r="BD897" s="17">
        <v>0.100001170004827</v>
      </c>
      <c r="BE897" s="17">
        <v>0.12992027477248599</v>
      </c>
      <c r="BF897" s="17"/>
      <c r="BG897" s="17">
        <v>0.109496011243103</v>
      </c>
      <c r="BH897" s="17">
        <v>0.10020456266642599</v>
      </c>
      <c r="BI897" s="17"/>
      <c r="BJ897" s="17">
        <v>8.4303721803550793E-2</v>
      </c>
      <c r="BK897" s="17">
        <v>0.108689829824866</v>
      </c>
      <c r="BL897" s="17"/>
      <c r="BM897" s="17">
        <v>0.10032034587696299</v>
      </c>
      <c r="BN897" s="17">
        <v>0.111641958826791</v>
      </c>
      <c r="BO897" s="17">
        <v>8.8526201263172996E-2</v>
      </c>
      <c r="BP897" s="17">
        <v>0.175071231666169</v>
      </c>
      <c r="BQ897" s="17">
        <v>0.14751470445560899</v>
      </c>
      <c r="BR897" s="17">
        <v>7.5507286072323904E-2</v>
      </c>
      <c r="BS897" s="17">
        <v>0.118212005182636</v>
      </c>
      <c r="BT897" s="17"/>
      <c r="BU897" s="17">
        <v>0.106279178965081</v>
      </c>
      <c r="BV897" s="17">
        <v>9.0594754870736996E-2</v>
      </c>
      <c r="BW897" s="17"/>
      <c r="BX897" s="17">
        <v>7.5854755952580594E-2</v>
      </c>
      <c r="BY897" s="17">
        <v>0.14293468492628</v>
      </c>
      <c r="BZ897" s="17">
        <v>8.4327521996020505E-2</v>
      </c>
      <c r="CA897" s="17">
        <v>9.8657077363075205E-2</v>
      </c>
    </row>
    <row r="898" spans="2:79" hidden="1" x14ac:dyDescent="0.3">
      <c r="B898" t="s">
        <v>299</v>
      </c>
      <c r="C898" s="17">
        <v>0.545818374909397</v>
      </c>
      <c r="D898" s="17">
        <v>0.50186914498957402</v>
      </c>
      <c r="E898" s="17">
        <v>0.58644982335963303</v>
      </c>
      <c r="F898" s="17"/>
      <c r="G898" s="17">
        <v>0.47198747670511199</v>
      </c>
      <c r="H898" s="17">
        <v>0.56308246928695405</v>
      </c>
      <c r="I898" s="17">
        <v>0.49848547243915198</v>
      </c>
      <c r="J898" s="17">
        <v>0.50893671208222302</v>
      </c>
      <c r="K898" s="17">
        <v>0.52527038790039704</v>
      </c>
      <c r="L898" s="17">
        <v>0.66283496084461002</v>
      </c>
      <c r="M898" s="17"/>
      <c r="N898" s="17">
        <v>0.63235703738876403</v>
      </c>
      <c r="O898" s="17">
        <v>0.54772128602107895</v>
      </c>
      <c r="P898" s="17">
        <v>0.49631102394922999</v>
      </c>
      <c r="Q898" s="17">
        <v>0.49332263657812597</v>
      </c>
      <c r="R898" s="17"/>
      <c r="S898" s="17">
        <v>0.52769472658786698</v>
      </c>
      <c r="T898" s="17">
        <v>0.58509264816221396</v>
      </c>
      <c r="U898" s="17">
        <v>0.60384273595503402</v>
      </c>
      <c r="V898" s="17">
        <v>0.48512774783672002</v>
      </c>
      <c r="W898" s="17">
        <v>0.53295955362554004</v>
      </c>
      <c r="X898" s="17">
        <v>0.50299265148102301</v>
      </c>
      <c r="Y898" s="17">
        <v>0.52144037144799205</v>
      </c>
      <c r="Z898" s="17">
        <v>0.55062377083103098</v>
      </c>
      <c r="AA898" s="17">
        <v>0.619842519300003</v>
      </c>
      <c r="AB898" s="17">
        <v>0.47248851914970202</v>
      </c>
      <c r="AC898" s="17">
        <v>0.61367969080818596</v>
      </c>
      <c r="AD898" s="17">
        <v>0.53999272445012103</v>
      </c>
      <c r="AE898" s="17"/>
      <c r="AF898" s="17">
        <v>0.55992590941138898</v>
      </c>
      <c r="AG898" s="17">
        <v>0.54597544273054099</v>
      </c>
      <c r="AH898" s="17">
        <v>0.51867781111761602</v>
      </c>
      <c r="AI898" s="17">
        <v>0.49386174322370802</v>
      </c>
      <c r="AJ898" s="17">
        <v>0.62175927159431399</v>
      </c>
      <c r="AK898" s="17">
        <v>0.56985931762044595</v>
      </c>
      <c r="AL898" s="17"/>
      <c r="AM898" s="17">
        <v>0.48126777605061399</v>
      </c>
      <c r="AN898" s="17">
        <v>0.52708179363190499</v>
      </c>
      <c r="AO898" s="17">
        <v>0.60508490383941405</v>
      </c>
      <c r="AP898" s="17">
        <v>0.64298134795317696</v>
      </c>
      <c r="AQ898" s="17">
        <v>0.66515471080834498</v>
      </c>
      <c r="AR898" s="17"/>
      <c r="AS898" s="17">
        <v>0.60678906815838296</v>
      </c>
      <c r="AT898" s="17">
        <v>0.42022111237620802</v>
      </c>
      <c r="AU898" s="17"/>
      <c r="AV898" s="17">
        <v>0.58490513754121198</v>
      </c>
      <c r="AW898" s="17">
        <v>0.48066825050144202</v>
      </c>
      <c r="AX898" s="17"/>
      <c r="AY898" s="17">
        <v>0.58381772332416804</v>
      </c>
      <c r="AZ898" s="17">
        <v>0.53846472104893595</v>
      </c>
      <c r="BA898" s="17">
        <v>0.46613104100932901</v>
      </c>
      <c r="BB898" s="17"/>
      <c r="BC898" s="17">
        <v>0.56066606825585796</v>
      </c>
      <c r="BD898" s="17">
        <v>0.57661613847205395</v>
      </c>
      <c r="BE898" s="17">
        <v>0.47401064284988498</v>
      </c>
      <c r="BF898" s="17"/>
      <c r="BG898" s="17">
        <v>0.55779834861380795</v>
      </c>
      <c r="BH898" s="17">
        <v>0.54782865278308301</v>
      </c>
      <c r="BI898" s="17"/>
      <c r="BJ898" s="17">
        <v>0.61090482237361798</v>
      </c>
      <c r="BK898" s="17">
        <v>0.53274101297256804</v>
      </c>
      <c r="BL898" s="17"/>
      <c r="BM898" s="17">
        <v>0.54573655666780496</v>
      </c>
      <c r="BN898" s="17">
        <v>0.54272711443321997</v>
      </c>
      <c r="BO898" s="17">
        <v>0.60467377933545596</v>
      </c>
      <c r="BP898" s="17">
        <v>0.31839190264166001</v>
      </c>
      <c r="BQ898" s="17">
        <v>0.371417160821014</v>
      </c>
      <c r="BR898" s="17">
        <v>0.66176826015331802</v>
      </c>
      <c r="BS898" s="17">
        <v>0.43327234362973199</v>
      </c>
      <c r="BT898" s="17"/>
      <c r="BU898" s="17">
        <v>0.54701403549070804</v>
      </c>
      <c r="BV898" s="17">
        <v>0.58057248018122298</v>
      </c>
      <c r="BW898" s="17"/>
      <c r="BX898" s="17">
        <v>0.58601305797498404</v>
      </c>
      <c r="BY898" s="17">
        <v>0.47465510615877399</v>
      </c>
      <c r="BZ898" s="17">
        <v>0.63520290671857604</v>
      </c>
      <c r="CA898" s="17">
        <v>0.57220991358094897</v>
      </c>
    </row>
    <row r="899" spans="2:79" x14ac:dyDescent="0.3">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c r="BY899" s="17"/>
      <c r="BZ899" s="17"/>
      <c r="CA899" s="17"/>
    </row>
    <row r="900" spans="2:79" x14ac:dyDescent="0.3">
      <c r="B900" s="6" t="s">
        <v>438</v>
      </c>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c r="AZ900" s="17"/>
      <c r="BA900" s="17"/>
      <c r="BB900" s="17"/>
      <c r="BC900" s="17"/>
      <c r="BD900" s="17"/>
      <c r="BE900" s="17"/>
      <c r="BF900" s="17"/>
      <c r="BG900" s="17"/>
      <c r="BH900" s="17"/>
      <c r="BI900" s="17"/>
      <c r="BJ900" s="17"/>
      <c r="BK900" s="17"/>
      <c r="BL900" s="17"/>
      <c r="BM900" s="17"/>
      <c r="BN900" s="17"/>
      <c r="BO900" s="17"/>
      <c r="BP900" s="17"/>
      <c r="BQ900" s="17"/>
      <c r="BR900" s="17"/>
      <c r="BS900" s="17"/>
      <c r="BT900" s="17"/>
      <c r="BU900" s="17"/>
      <c r="BV900" s="17"/>
      <c r="BW900" s="17"/>
      <c r="BX900" s="17"/>
      <c r="BY900" s="17"/>
      <c r="BZ900" s="17"/>
      <c r="CA900" s="17"/>
    </row>
    <row r="901" spans="2:79" x14ac:dyDescent="0.3">
      <c r="B901" s="24" t="s">
        <v>98</v>
      </c>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c r="BQ901" s="17"/>
      <c r="BR901" s="17"/>
      <c r="BS901" s="17"/>
      <c r="BT901" s="17"/>
      <c r="BU901" s="17"/>
      <c r="BV901" s="17"/>
      <c r="BW901" s="17"/>
      <c r="BX901" s="17"/>
      <c r="BY901" s="17"/>
      <c r="BZ901" s="17"/>
      <c r="CA901" s="17"/>
    </row>
    <row r="902" spans="2:79" x14ac:dyDescent="0.3">
      <c r="B902" t="s">
        <v>407</v>
      </c>
      <c r="C902" s="17">
        <v>0.37152313355063199</v>
      </c>
      <c r="D902" s="17">
        <v>0.34799952409944901</v>
      </c>
      <c r="E902" s="17">
        <v>0.39534663273409298</v>
      </c>
      <c r="F902" s="17"/>
      <c r="G902" s="17">
        <v>0.34894554716266701</v>
      </c>
      <c r="H902" s="17">
        <v>0.38682501911121198</v>
      </c>
      <c r="I902" s="17">
        <v>0.35550573070893199</v>
      </c>
      <c r="J902" s="17">
        <v>0.38313753973409997</v>
      </c>
      <c r="K902" s="17">
        <v>0.37225934537467897</v>
      </c>
      <c r="L902" s="17">
        <v>0.37721562045914397</v>
      </c>
      <c r="M902" s="17"/>
      <c r="N902" s="17">
        <v>0.42757822155136599</v>
      </c>
      <c r="O902" s="17">
        <v>0.379007182068196</v>
      </c>
      <c r="P902" s="17">
        <v>0.34332914307323398</v>
      </c>
      <c r="Q902" s="17">
        <v>0.32277963783389202</v>
      </c>
      <c r="R902" s="17"/>
      <c r="S902" s="17">
        <v>0.36837956564169</v>
      </c>
      <c r="T902" s="17">
        <v>0.32492877375179702</v>
      </c>
      <c r="U902" s="17">
        <v>0.37091138033445398</v>
      </c>
      <c r="V902" s="17">
        <v>0.34393607760842698</v>
      </c>
      <c r="W902" s="17">
        <v>0.33279808160429702</v>
      </c>
      <c r="X902" s="17">
        <v>0.353937406106618</v>
      </c>
      <c r="Y902" s="17">
        <v>0.37084205375940299</v>
      </c>
      <c r="Z902" s="17">
        <v>0.38885630947523298</v>
      </c>
      <c r="AA902" s="17">
        <v>0.46368137827863298</v>
      </c>
      <c r="AB902" s="17">
        <v>0.380370899303767</v>
      </c>
      <c r="AC902" s="17">
        <v>0.38693981102268699</v>
      </c>
      <c r="AD902" s="17">
        <v>0.40443719613761198</v>
      </c>
      <c r="AE902" s="17"/>
      <c r="AF902" s="17">
        <v>0.38268534881878402</v>
      </c>
      <c r="AG902" s="17">
        <v>0.38262013297075198</v>
      </c>
      <c r="AH902" s="17">
        <v>0.38905500935953702</v>
      </c>
      <c r="AI902" s="17">
        <v>0.32894257107807001</v>
      </c>
      <c r="AJ902" s="17">
        <v>0.38140325776989198</v>
      </c>
      <c r="AK902" s="17">
        <v>0.33803999887651898</v>
      </c>
      <c r="AL902" s="17"/>
      <c r="AM902" s="17">
        <v>0.28191526480735601</v>
      </c>
      <c r="AN902" s="17">
        <v>0.365562586565502</v>
      </c>
      <c r="AO902" s="17">
        <v>0.42187413178606398</v>
      </c>
      <c r="AP902" s="17">
        <v>0.42586353836791102</v>
      </c>
      <c r="AQ902" s="17">
        <v>0.462419272543316</v>
      </c>
      <c r="AR902" s="17"/>
      <c r="AS902" s="17">
        <v>0.402499481971689</v>
      </c>
      <c r="AT902" s="17">
        <v>0.31704377742512002</v>
      </c>
      <c r="AU902" s="17"/>
      <c r="AV902" s="17">
        <v>0.39753955262217699</v>
      </c>
      <c r="AW902" s="17">
        <v>0.32743231611949303</v>
      </c>
      <c r="AX902" s="17"/>
      <c r="AY902" s="17">
        <v>0.43192415284884</v>
      </c>
      <c r="AZ902" s="17">
        <v>0.368746614905056</v>
      </c>
      <c r="BA902" s="17">
        <v>0.23275220008869099</v>
      </c>
      <c r="BB902" s="17"/>
      <c r="BC902" s="17">
        <v>0.47517165948974299</v>
      </c>
      <c r="BD902" s="17">
        <v>0.31721662403789103</v>
      </c>
      <c r="BE902" s="17">
        <v>0.162846681351758</v>
      </c>
      <c r="BF902" s="17"/>
      <c r="BG902" s="17">
        <v>0.35664381018282598</v>
      </c>
      <c r="BH902" s="17">
        <v>0.38204559088607398</v>
      </c>
      <c r="BI902" s="17"/>
      <c r="BJ902" s="17">
        <v>0.40215077143542899</v>
      </c>
      <c r="BK902" s="17">
        <v>0.36739903659309497</v>
      </c>
      <c r="BL902" s="17"/>
      <c r="BM902" s="17">
        <v>0.38867830865444403</v>
      </c>
      <c r="BN902" s="17">
        <v>0.36072684531565702</v>
      </c>
      <c r="BO902" s="17">
        <v>0.39012675542709702</v>
      </c>
      <c r="BP902" s="17">
        <v>0.29846639305404898</v>
      </c>
      <c r="BQ902" s="17">
        <v>0.30267730058110898</v>
      </c>
      <c r="BR902" s="17">
        <v>0.38407313293596002</v>
      </c>
      <c r="BS902" s="17">
        <v>0.33136312632415399</v>
      </c>
      <c r="BT902" s="17"/>
      <c r="BU902" s="17">
        <v>0.37174445996986699</v>
      </c>
      <c r="BV902" s="17">
        <v>0.39103105972329</v>
      </c>
      <c r="BW902" s="17"/>
      <c r="BX902" s="17">
        <v>0.37934009024973198</v>
      </c>
      <c r="BY902" s="17">
        <v>0.31316865331921601</v>
      </c>
      <c r="BZ902" s="17">
        <v>0.42632558760323802</v>
      </c>
      <c r="CA902" s="17">
        <v>0.37358068913400599</v>
      </c>
    </row>
    <row r="903" spans="2:79" x14ac:dyDescent="0.3">
      <c r="B903" t="s">
        <v>408</v>
      </c>
      <c r="C903" s="17">
        <v>0.24076486206343201</v>
      </c>
      <c r="D903" s="17">
        <v>0.24091983290438601</v>
      </c>
      <c r="E903" s="17">
        <v>0.23980002132478001</v>
      </c>
      <c r="F903" s="17"/>
      <c r="G903" s="17">
        <v>0.25393737682671003</v>
      </c>
      <c r="H903" s="17">
        <v>0.28885432340547301</v>
      </c>
      <c r="I903" s="17">
        <v>0.22756671298332401</v>
      </c>
      <c r="J903" s="17">
        <v>0.20447036450540901</v>
      </c>
      <c r="K903" s="17">
        <v>0.215617240468919</v>
      </c>
      <c r="L903" s="17">
        <v>0.24996077348447901</v>
      </c>
      <c r="M903" s="17"/>
      <c r="N903" s="17">
        <v>0.28683750051073698</v>
      </c>
      <c r="O903" s="17">
        <v>0.22524166924174099</v>
      </c>
      <c r="P903" s="17">
        <v>0.25364417290889602</v>
      </c>
      <c r="Q903" s="17">
        <v>0.20061787628062799</v>
      </c>
      <c r="R903" s="17"/>
      <c r="S903" s="17">
        <v>0.281268667651008</v>
      </c>
      <c r="T903" s="17">
        <v>0.234528023874682</v>
      </c>
      <c r="U903" s="17">
        <v>0.18732386023311201</v>
      </c>
      <c r="V903" s="17">
        <v>0.230555136877614</v>
      </c>
      <c r="W903" s="17">
        <v>0.20454871953530199</v>
      </c>
      <c r="X903" s="17">
        <v>0.27391381430501399</v>
      </c>
      <c r="Y903" s="17">
        <v>0.28918937518756599</v>
      </c>
      <c r="Z903" s="17">
        <v>0.23181485805698901</v>
      </c>
      <c r="AA903" s="17">
        <v>0.21355105316284001</v>
      </c>
      <c r="AB903" s="17">
        <v>0.20732761823563201</v>
      </c>
      <c r="AC903" s="17">
        <v>0.25138732855691798</v>
      </c>
      <c r="AD903" s="17">
        <v>0.30274027883086702</v>
      </c>
      <c r="AE903" s="17"/>
      <c r="AF903" s="17">
        <v>0.24128764262652</v>
      </c>
      <c r="AG903" s="17">
        <v>0.24092839907457</v>
      </c>
      <c r="AH903" s="17">
        <v>0.226758250802439</v>
      </c>
      <c r="AI903" s="17">
        <v>0.25378046187979603</v>
      </c>
      <c r="AJ903" s="17">
        <v>0.246963506986594</v>
      </c>
      <c r="AK903" s="17">
        <v>0.21877893700702999</v>
      </c>
      <c r="AL903" s="17"/>
      <c r="AM903" s="17">
        <v>0.216713481880249</v>
      </c>
      <c r="AN903" s="17">
        <v>0.23922715452057899</v>
      </c>
      <c r="AO903" s="17">
        <v>0.22116070652449199</v>
      </c>
      <c r="AP903" s="17">
        <v>0.344265461688401</v>
      </c>
      <c r="AQ903" s="17">
        <v>0.19125221726858199</v>
      </c>
      <c r="AR903" s="17"/>
      <c r="AS903" s="17">
        <v>0.249729880985052</v>
      </c>
      <c r="AT903" s="17">
        <v>0.20302068030687201</v>
      </c>
      <c r="AU903" s="17"/>
      <c r="AV903" s="17">
        <v>0.247748711717443</v>
      </c>
      <c r="AW903" s="17">
        <v>0.210417210060166</v>
      </c>
      <c r="AX903" s="17"/>
      <c r="AY903" s="17">
        <v>0.243534339960083</v>
      </c>
      <c r="AZ903" s="17">
        <v>0.246056363186785</v>
      </c>
      <c r="BA903" s="17">
        <v>0.198972646385352</v>
      </c>
      <c r="BB903" s="17"/>
      <c r="BC903" s="17">
        <v>0.25001231692530501</v>
      </c>
      <c r="BD903" s="17">
        <v>0.24783004471210701</v>
      </c>
      <c r="BE903" s="17">
        <v>0.20742417627169199</v>
      </c>
      <c r="BF903" s="17"/>
      <c r="BG903" s="17">
        <v>0.21077132814001201</v>
      </c>
      <c r="BH903" s="17">
        <v>0.253192285767258</v>
      </c>
      <c r="BI903" s="17"/>
      <c r="BJ903" s="17">
        <v>0.29660763754508301</v>
      </c>
      <c r="BK903" s="17">
        <v>0.22463031508236</v>
      </c>
      <c r="BL903" s="17"/>
      <c r="BM903" s="17">
        <v>0.242296287846299</v>
      </c>
      <c r="BN903" s="17">
        <v>0.27433776163962698</v>
      </c>
      <c r="BO903" s="17">
        <v>0.19541767132249399</v>
      </c>
      <c r="BP903" s="17">
        <v>0.15222220169956599</v>
      </c>
      <c r="BQ903" s="17">
        <v>0.27802802362567403</v>
      </c>
      <c r="BR903" s="17">
        <v>0.245387995565088</v>
      </c>
      <c r="BS903" s="17">
        <v>0.21139996231875599</v>
      </c>
      <c r="BT903" s="17"/>
      <c r="BU903" s="17">
        <v>0.29485954960738398</v>
      </c>
      <c r="BV903" s="17">
        <v>0.25846854547018799</v>
      </c>
      <c r="BW903" s="17"/>
      <c r="BX903" s="17">
        <v>0.247846989944525</v>
      </c>
      <c r="BY903" s="17">
        <v>0.22787237685303899</v>
      </c>
      <c r="BZ903" s="17">
        <v>0.28313776558826997</v>
      </c>
      <c r="CA903" s="17">
        <v>0.25803502322734201</v>
      </c>
    </row>
    <row r="904" spans="2:79" x14ac:dyDescent="0.3">
      <c r="B904" t="s">
        <v>409</v>
      </c>
      <c r="C904" s="17">
        <v>0.17469773205014</v>
      </c>
      <c r="D904" s="17">
        <v>0.171111993277343</v>
      </c>
      <c r="E904" s="17">
        <v>0.17905558019993201</v>
      </c>
      <c r="F904" s="17"/>
      <c r="G904" s="17">
        <v>0.20271245548012501</v>
      </c>
      <c r="H904" s="17">
        <v>0.15493882332894601</v>
      </c>
      <c r="I904" s="17">
        <v>0.15206136284088001</v>
      </c>
      <c r="J904" s="17">
        <v>0.18890438832951201</v>
      </c>
      <c r="K904" s="17">
        <v>0.158594357439688</v>
      </c>
      <c r="L904" s="17">
        <v>0.189795502484152</v>
      </c>
      <c r="M904" s="17"/>
      <c r="N904" s="17">
        <v>0.143949847085932</v>
      </c>
      <c r="O904" s="17">
        <v>0.163128805711141</v>
      </c>
      <c r="P904" s="17">
        <v>0.18599471227575901</v>
      </c>
      <c r="Q904" s="17">
        <v>0.20985680018896899</v>
      </c>
      <c r="R904" s="17"/>
      <c r="S904" s="17">
        <v>0.17083450468733999</v>
      </c>
      <c r="T904" s="17">
        <v>0.224389358327344</v>
      </c>
      <c r="U904" s="17">
        <v>0.17422222406054499</v>
      </c>
      <c r="V904" s="17">
        <v>0.17008945328743799</v>
      </c>
      <c r="W904" s="17">
        <v>0.21078774538037501</v>
      </c>
      <c r="X904" s="17">
        <v>0.16193689348957499</v>
      </c>
      <c r="Y904" s="17">
        <v>0.108678946585841</v>
      </c>
      <c r="Z904" s="17">
        <v>0.22673016877535199</v>
      </c>
      <c r="AA904" s="17">
        <v>0.168300937499231</v>
      </c>
      <c r="AB904" s="17">
        <v>0.16478192395062499</v>
      </c>
      <c r="AC904" s="17">
        <v>0.15230363374963399</v>
      </c>
      <c r="AD904" s="17">
        <v>0.14446685022900899</v>
      </c>
      <c r="AE904" s="17"/>
      <c r="AF904" s="17">
        <v>0.18899092428056799</v>
      </c>
      <c r="AG904" s="17">
        <v>0.13884663964333299</v>
      </c>
      <c r="AH904" s="17">
        <v>0.171771500477512</v>
      </c>
      <c r="AI904" s="17">
        <v>0.200922154507196</v>
      </c>
      <c r="AJ904" s="17">
        <v>0.178779492565523</v>
      </c>
      <c r="AK904" s="17">
        <v>0.205145619475152</v>
      </c>
      <c r="AL904" s="17"/>
      <c r="AM904" s="17">
        <v>0.19994675009409599</v>
      </c>
      <c r="AN904" s="17">
        <v>0.17779563652174299</v>
      </c>
      <c r="AO904" s="17">
        <v>0.18556063766386299</v>
      </c>
      <c r="AP904" s="17">
        <v>0.102971039356339</v>
      </c>
      <c r="AQ904" s="17">
        <v>0.108890157432255</v>
      </c>
      <c r="AR904" s="17"/>
      <c r="AS904" s="17">
        <v>0.158593364633941</v>
      </c>
      <c r="AT904" s="17">
        <v>0.15557599939095301</v>
      </c>
      <c r="AU904" s="17"/>
      <c r="AV904" s="17">
        <v>0.15700914122091</v>
      </c>
      <c r="AW904" s="17">
        <v>0.188472218810045</v>
      </c>
      <c r="AX904" s="17"/>
      <c r="AY904" s="17">
        <v>0.152830144645213</v>
      </c>
      <c r="AZ904" s="17">
        <v>0.179254013588976</v>
      </c>
      <c r="BA904" s="17">
        <v>0.187194204151131</v>
      </c>
      <c r="BB904" s="17"/>
      <c r="BC904" s="17">
        <v>0.15318399810083799</v>
      </c>
      <c r="BD904" s="17">
        <v>0.202446867824635</v>
      </c>
      <c r="BE904" s="17">
        <v>0.19287269442852101</v>
      </c>
      <c r="BF904" s="17"/>
      <c r="BG904" s="17">
        <v>0.17120108056134001</v>
      </c>
      <c r="BH904" s="17">
        <v>0.17304610987084901</v>
      </c>
      <c r="BI904" s="17"/>
      <c r="BJ904" s="17">
        <v>0.132809674943732</v>
      </c>
      <c r="BK904" s="17">
        <v>0.18610413518427399</v>
      </c>
      <c r="BL904" s="17"/>
      <c r="BM904" s="17">
        <v>0.15892097694026</v>
      </c>
      <c r="BN904" s="17">
        <v>0.15986459934550601</v>
      </c>
      <c r="BO904" s="17">
        <v>0.184848903362579</v>
      </c>
      <c r="BP904" s="17">
        <v>0.20567869809131201</v>
      </c>
      <c r="BQ904" s="17">
        <v>0.26906898044925398</v>
      </c>
      <c r="BR904" s="17">
        <v>0.19147742862312001</v>
      </c>
      <c r="BS904" s="17">
        <v>0.167762300462799</v>
      </c>
      <c r="BT904" s="17"/>
      <c r="BU904" s="17">
        <v>0.15954433422967301</v>
      </c>
      <c r="BV904" s="17">
        <v>0.17457006651967799</v>
      </c>
      <c r="BW904" s="17"/>
      <c r="BX904" s="17">
        <v>0.20302431155193301</v>
      </c>
      <c r="BY904" s="17">
        <v>0.17761927822918699</v>
      </c>
      <c r="BZ904" s="17">
        <v>0.137705304798137</v>
      </c>
      <c r="CA904" s="17">
        <v>0.17975312150279399</v>
      </c>
    </row>
    <row r="905" spans="2:79" x14ac:dyDescent="0.3">
      <c r="B905" t="s">
        <v>410</v>
      </c>
      <c r="C905" s="17">
        <v>9.9961708689442305E-2</v>
      </c>
      <c r="D905" s="17">
        <v>0.106272701939277</v>
      </c>
      <c r="E905" s="17">
        <v>9.4298232559646603E-2</v>
      </c>
      <c r="F905" s="17"/>
      <c r="G905" s="17">
        <v>8.6752538752868494E-2</v>
      </c>
      <c r="H905" s="17">
        <v>7.4661121497553495E-2</v>
      </c>
      <c r="I905" s="17">
        <v>0.10297561823856401</v>
      </c>
      <c r="J905" s="17">
        <v>0.100069360933548</v>
      </c>
      <c r="K905" s="17">
        <v>0.13837947280705001</v>
      </c>
      <c r="L905" s="17">
        <v>0.10093111650123</v>
      </c>
      <c r="M905" s="17"/>
      <c r="N905" s="17">
        <v>5.8842000682539503E-2</v>
      </c>
      <c r="O905" s="17">
        <v>0.12858336334391099</v>
      </c>
      <c r="P905" s="17">
        <v>8.8770466680126406E-2</v>
      </c>
      <c r="Q905" s="17">
        <v>0.123764756978225</v>
      </c>
      <c r="R905" s="17"/>
      <c r="S905" s="17">
        <v>7.3571581176791301E-2</v>
      </c>
      <c r="T905" s="17">
        <v>9.4386290054316299E-2</v>
      </c>
      <c r="U905" s="17">
        <v>0.143752714437823</v>
      </c>
      <c r="V905" s="17">
        <v>0.11337833056682101</v>
      </c>
      <c r="W905" s="17">
        <v>0.13070723106121299</v>
      </c>
      <c r="X905" s="17">
        <v>7.7394629758587394E-2</v>
      </c>
      <c r="Y905" s="17">
        <v>0.14571117990916199</v>
      </c>
      <c r="Z905" s="17">
        <v>6.7526437660544197E-2</v>
      </c>
      <c r="AA905" s="17">
        <v>5.8218016940189E-2</v>
      </c>
      <c r="AB905" s="17">
        <v>0.131377381300918</v>
      </c>
      <c r="AC905" s="17">
        <v>0.11421455135332501</v>
      </c>
      <c r="AD905" s="17">
        <v>4.1123583350756797E-2</v>
      </c>
      <c r="AE905" s="17"/>
      <c r="AF905" s="17">
        <v>8.2894633781813096E-2</v>
      </c>
      <c r="AG905" s="17">
        <v>0.11864168872737101</v>
      </c>
      <c r="AH905" s="17">
        <v>8.10977615772802E-2</v>
      </c>
      <c r="AI905" s="17">
        <v>0.10729536577966101</v>
      </c>
      <c r="AJ905" s="17">
        <v>7.8434671476546494E-2</v>
      </c>
      <c r="AK905" s="17">
        <v>0.149425621094157</v>
      </c>
      <c r="AL905" s="17"/>
      <c r="AM905" s="17">
        <v>0.14870933233610101</v>
      </c>
      <c r="AN905" s="17">
        <v>0.101561937644466</v>
      </c>
      <c r="AO905" s="17">
        <v>8.4527289136476405E-2</v>
      </c>
      <c r="AP905" s="17">
        <v>4.9357290843108997E-2</v>
      </c>
      <c r="AQ905" s="17">
        <v>0.12236338632306</v>
      </c>
      <c r="AR905" s="17"/>
      <c r="AS905" s="17">
        <v>0.100598788064042</v>
      </c>
      <c r="AT905" s="17">
        <v>0.102129469462473</v>
      </c>
      <c r="AU905" s="17"/>
      <c r="AV905" s="17">
        <v>0.101427250666893</v>
      </c>
      <c r="AW905" s="17">
        <v>0.114971195937826</v>
      </c>
      <c r="AX905" s="17"/>
      <c r="AY905" s="17">
        <v>6.6518231325236404E-2</v>
      </c>
      <c r="AZ905" s="17">
        <v>0.101313518979204</v>
      </c>
      <c r="BA905" s="17">
        <v>0.195314217679011</v>
      </c>
      <c r="BB905" s="17"/>
      <c r="BC905" s="17">
        <v>5.6330123847932699E-2</v>
      </c>
      <c r="BD905" s="17">
        <v>0.11870977768113899</v>
      </c>
      <c r="BE905" s="17">
        <v>0.19807179168457301</v>
      </c>
      <c r="BF905" s="17"/>
      <c r="BG905" s="17">
        <v>0.11477336598552899</v>
      </c>
      <c r="BH905" s="17">
        <v>9.4675614232429095E-2</v>
      </c>
      <c r="BI905" s="17"/>
      <c r="BJ905" s="17">
        <v>7.55542871270551E-2</v>
      </c>
      <c r="BK905" s="17">
        <v>0.106088543805787</v>
      </c>
      <c r="BL905" s="17"/>
      <c r="BM905" s="17">
        <v>9.7858428055848101E-2</v>
      </c>
      <c r="BN905" s="17">
        <v>9.5168176650550496E-2</v>
      </c>
      <c r="BO905" s="17">
        <v>7.7010108069089797E-2</v>
      </c>
      <c r="BP905" s="17">
        <v>0.14894516998714599</v>
      </c>
      <c r="BQ905" s="17">
        <v>7.9762207383992895E-2</v>
      </c>
      <c r="BR905" s="17">
        <v>0.103553639421388</v>
      </c>
      <c r="BS905" s="17">
        <v>0.11069155062734599</v>
      </c>
      <c r="BT905" s="17"/>
      <c r="BU905" s="17">
        <v>9.9571738148315297E-2</v>
      </c>
      <c r="BV905" s="17">
        <v>8.6650092711057503E-2</v>
      </c>
      <c r="BW905" s="17"/>
      <c r="BX905" s="17">
        <v>8.4392901423684302E-2</v>
      </c>
      <c r="BY905" s="17">
        <v>0.13199079777521699</v>
      </c>
      <c r="BZ905" s="17">
        <v>8.5222229300057406E-2</v>
      </c>
      <c r="CA905" s="17">
        <v>0.104764894529301</v>
      </c>
    </row>
    <row r="906" spans="2:79" x14ac:dyDescent="0.3">
      <c r="B906" t="s">
        <v>411</v>
      </c>
      <c r="C906" s="17">
        <v>8.6239523846776495E-2</v>
      </c>
      <c r="D906" s="17">
        <v>0.10686842442179401</v>
      </c>
      <c r="E906" s="17">
        <v>6.4568577228165405E-2</v>
      </c>
      <c r="F906" s="17"/>
      <c r="G906" s="17">
        <v>7.5197689551821698E-2</v>
      </c>
      <c r="H906" s="17">
        <v>8.58979177269827E-2</v>
      </c>
      <c r="I906" s="17">
        <v>0.115009023158093</v>
      </c>
      <c r="J906" s="17">
        <v>0.101691138500729</v>
      </c>
      <c r="K906" s="17">
        <v>6.9784965871602697E-2</v>
      </c>
      <c r="L906" s="17">
        <v>6.9059334498033295E-2</v>
      </c>
      <c r="M906" s="17"/>
      <c r="N906" s="17">
        <v>7.5063836533813599E-2</v>
      </c>
      <c r="O906" s="17">
        <v>7.5363292216375805E-2</v>
      </c>
      <c r="P906" s="17">
        <v>0.105104396073731</v>
      </c>
      <c r="Q906" s="17">
        <v>9.3522320679326101E-2</v>
      </c>
      <c r="R906" s="17"/>
      <c r="S906" s="17">
        <v>6.6919747749963399E-2</v>
      </c>
      <c r="T906" s="17">
        <v>9.3611526653153906E-2</v>
      </c>
      <c r="U906" s="17">
        <v>7.6494349916601395E-2</v>
      </c>
      <c r="V906" s="17">
        <v>0.114665472309878</v>
      </c>
      <c r="W906" s="17">
        <v>9.9838154471167201E-2</v>
      </c>
      <c r="X906" s="17">
        <v>9.9769162021100102E-2</v>
      </c>
      <c r="Y906" s="17">
        <v>6.2900171462437093E-2</v>
      </c>
      <c r="Z906" s="17">
        <v>7.4390082840774197E-2</v>
      </c>
      <c r="AA906" s="17">
        <v>8.8132945383954095E-2</v>
      </c>
      <c r="AB906" s="17">
        <v>9.1762008898426395E-2</v>
      </c>
      <c r="AC906" s="17">
        <v>6.2380594062233001E-2</v>
      </c>
      <c r="AD906" s="17">
        <v>0.107232091451755</v>
      </c>
      <c r="AE906" s="17"/>
      <c r="AF906" s="17">
        <v>6.9022581190149299E-2</v>
      </c>
      <c r="AG906" s="17">
        <v>9.3292894168459095E-2</v>
      </c>
      <c r="AH906" s="17">
        <v>0.102250129444743</v>
      </c>
      <c r="AI906" s="17">
        <v>8.5437568444706E-2</v>
      </c>
      <c r="AJ906" s="17">
        <v>9.6188319257273294E-2</v>
      </c>
      <c r="AK906" s="17">
        <v>7.12356418936584E-2</v>
      </c>
      <c r="AL906" s="17"/>
      <c r="AM906" s="17">
        <v>0.111123109203919</v>
      </c>
      <c r="AN906" s="17">
        <v>8.4212485676408905E-2</v>
      </c>
      <c r="AO906" s="17">
        <v>6.6505777288823203E-2</v>
      </c>
      <c r="AP906" s="17">
        <v>6.9752820365612297E-2</v>
      </c>
      <c r="AQ906" s="17">
        <v>0.115074966432788</v>
      </c>
      <c r="AR906" s="17"/>
      <c r="AS906" s="17">
        <v>7.0339608968609801E-2</v>
      </c>
      <c r="AT906" s="17">
        <v>0.16419887408220199</v>
      </c>
      <c r="AU906" s="17"/>
      <c r="AV906" s="17">
        <v>7.6130443818079194E-2</v>
      </c>
      <c r="AW906" s="17">
        <v>0.120930756154272</v>
      </c>
      <c r="AX906" s="17"/>
      <c r="AY906" s="17">
        <v>6.9003792248717402E-2</v>
      </c>
      <c r="AZ906" s="17">
        <v>8.0590421656246095E-2</v>
      </c>
      <c r="BA906" s="17">
        <v>0.17064371943142401</v>
      </c>
      <c r="BB906" s="17"/>
      <c r="BC906" s="17">
        <v>3.9315459219108097E-2</v>
      </c>
      <c r="BD906" s="17">
        <v>8.4642779060549594E-2</v>
      </c>
      <c r="BE906" s="17">
        <v>0.21348519203498401</v>
      </c>
      <c r="BF906" s="17"/>
      <c r="BG906" s="17">
        <v>0.109192800864209</v>
      </c>
      <c r="BH906" s="17">
        <v>7.5905137820873797E-2</v>
      </c>
      <c r="BI906" s="17"/>
      <c r="BJ906" s="17">
        <v>7.6398966689165695E-2</v>
      </c>
      <c r="BK906" s="17">
        <v>8.8688610217746502E-2</v>
      </c>
      <c r="BL906" s="17"/>
      <c r="BM906" s="17">
        <v>8.9080520719164405E-2</v>
      </c>
      <c r="BN906" s="17">
        <v>7.8958190311995496E-2</v>
      </c>
      <c r="BO906" s="17">
        <v>0.124723254972466</v>
      </c>
      <c r="BP906" s="17">
        <v>0.13342032422091499</v>
      </c>
      <c r="BQ906" s="17">
        <v>5.0055202761004398E-2</v>
      </c>
      <c r="BR906" s="17">
        <v>6.1913115699382799E-2</v>
      </c>
      <c r="BS906" s="17">
        <v>0.116893329032929</v>
      </c>
      <c r="BT906" s="17"/>
      <c r="BU906" s="17">
        <v>6.3212015035252103E-2</v>
      </c>
      <c r="BV906" s="17">
        <v>6.5682221297061E-2</v>
      </c>
      <c r="BW906" s="17"/>
      <c r="BX906" s="17">
        <v>5.4623561254462501E-2</v>
      </c>
      <c r="BY906" s="17">
        <v>0.13346533264777499</v>
      </c>
      <c r="BZ906" s="17">
        <v>5.5928669692467299E-2</v>
      </c>
      <c r="CA906" s="17">
        <v>7.7058083133105901E-2</v>
      </c>
    </row>
    <row r="907" spans="2:79" x14ac:dyDescent="0.3">
      <c r="B907" t="s">
        <v>101</v>
      </c>
      <c r="C907" s="17">
        <v>2.68130397995772E-2</v>
      </c>
      <c r="D907" s="17">
        <v>2.6827523357751199E-2</v>
      </c>
      <c r="E907" s="17">
        <v>2.6930955953382699E-2</v>
      </c>
      <c r="F907" s="17"/>
      <c r="G907" s="17">
        <v>3.2454392225807302E-2</v>
      </c>
      <c r="H907" s="17">
        <v>8.8227949298337396E-3</v>
      </c>
      <c r="I907" s="17">
        <v>4.6881552070206903E-2</v>
      </c>
      <c r="J907" s="17">
        <v>2.1727207996701001E-2</v>
      </c>
      <c r="K907" s="17">
        <v>4.5364618038060703E-2</v>
      </c>
      <c r="L907" s="17">
        <v>1.3037652572962299E-2</v>
      </c>
      <c r="M907" s="17"/>
      <c r="N907" s="17">
        <v>7.7285936356110497E-3</v>
      </c>
      <c r="O907" s="17">
        <v>2.8675687418634001E-2</v>
      </c>
      <c r="P907" s="17">
        <v>2.3157108988254502E-2</v>
      </c>
      <c r="Q907" s="17">
        <v>4.9458608038960197E-2</v>
      </c>
      <c r="R907" s="17"/>
      <c r="S907" s="17">
        <v>3.90259330932064E-2</v>
      </c>
      <c r="T907" s="17">
        <v>2.8156027338707201E-2</v>
      </c>
      <c r="U907" s="17">
        <v>4.7295471017464702E-2</v>
      </c>
      <c r="V907" s="17">
        <v>2.7375529349821601E-2</v>
      </c>
      <c r="W907" s="17">
        <v>2.1320067947646199E-2</v>
      </c>
      <c r="X907" s="17">
        <v>3.3048094319105201E-2</v>
      </c>
      <c r="Y907" s="17">
        <v>2.26782730955905E-2</v>
      </c>
      <c r="Z907" s="17">
        <v>1.06821431911082E-2</v>
      </c>
      <c r="AA907" s="17">
        <v>8.1156687351534897E-3</v>
      </c>
      <c r="AB907" s="17">
        <v>2.43801683106308E-2</v>
      </c>
      <c r="AC907" s="17">
        <v>3.2774081255203098E-2</v>
      </c>
      <c r="AD907" s="17">
        <v>0</v>
      </c>
      <c r="AE907" s="17"/>
      <c r="AF907" s="17">
        <v>3.5118869302165102E-2</v>
      </c>
      <c r="AG907" s="17">
        <v>2.5670245415515401E-2</v>
      </c>
      <c r="AH907" s="17">
        <v>2.90673483384894E-2</v>
      </c>
      <c r="AI907" s="17">
        <v>2.3621878310571099E-2</v>
      </c>
      <c r="AJ907" s="17">
        <v>1.82307519441707E-2</v>
      </c>
      <c r="AK907" s="17">
        <v>1.73741816534836E-2</v>
      </c>
      <c r="AL907" s="17"/>
      <c r="AM907" s="17">
        <v>4.1592061678278398E-2</v>
      </c>
      <c r="AN907" s="17">
        <v>3.1640199071301098E-2</v>
      </c>
      <c r="AO907" s="17">
        <v>2.03714576002814E-2</v>
      </c>
      <c r="AP907" s="17">
        <v>7.7898493786274703E-3</v>
      </c>
      <c r="AQ907" s="17">
        <v>0</v>
      </c>
      <c r="AR907" s="17"/>
      <c r="AS907" s="17">
        <v>1.82388753766657E-2</v>
      </c>
      <c r="AT907" s="17">
        <v>5.8031199332380302E-2</v>
      </c>
      <c r="AU907" s="17"/>
      <c r="AV907" s="17">
        <v>2.01448999544971E-2</v>
      </c>
      <c r="AW907" s="17">
        <v>3.7776302918198099E-2</v>
      </c>
      <c r="AX907" s="17"/>
      <c r="AY907" s="17">
        <v>3.6189338971910602E-2</v>
      </c>
      <c r="AZ907" s="17">
        <v>2.4039067683732099E-2</v>
      </c>
      <c r="BA907" s="17">
        <v>1.51230122643915E-2</v>
      </c>
      <c r="BB907" s="17"/>
      <c r="BC907" s="17">
        <v>2.59864424170725E-2</v>
      </c>
      <c r="BD907" s="17">
        <v>2.91539066836786E-2</v>
      </c>
      <c r="BE907" s="17">
        <v>2.5299464228473199E-2</v>
      </c>
      <c r="BF907" s="17"/>
      <c r="BG907" s="17">
        <v>3.7417614266083699E-2</v>
      </c>
      <c r="BH907" s="17">
        <v>2.1135261422516299E-2</v>
      </c>
      <c r="BI907" s="17"/>
      <c r="BJ907" s="17">
        <v>1.64786622595351E-2</v>
      </c>
      <c r="BK907" s="17">
        <v>2.7089359116736898E-2</v>
      </c>
      <c r="BL907" s="17"/>
      <c r="BM907" s="17">
        <v>2.3165477783985401E-2</v>
      </c>
      <c r="BN907" s="17">
        <v>3.0944426736664199E-2</v>
      </c>
      <c r="BO907" s="17">
        <v>2.78733068462753E-2</v>
      </c>
      <c r="BP907" s="17">
        <v>6.1267212947011297E-2</v>
      </c>
      <c r="BQ907" s="17">
        <v>2.0408285198966501E-2</v>
      </c>
      <c r="BR907" s="17">
        <v>1.35946877550612E-2</v>
      </c>
      <c r="BS907" s="17">
        <v>6.1889731234016601E-2</v>
      </c>
      <c r="BT907" s="17"/>
      <c r="BU907" s="17">
        <v>1.1067903009508001E-2</v>
      </c>
      <c r="BV907" s="17">
        <v>2.3598014278726001E-2</v>
      </c>
      <c r="BW907" s="17"/>
      <c r="BX907" s="17">
        <v>3.0772145575663701E-2</v>
      </c>
      <c r="BY907" s="17">
        <v>1.5883561175565299E-2</v>
      </c>
      <c r="BZ907" s="17">
        <v>1.16804430178306E-2</v>
      </c>
      <c r="CA907" s="17">
        <v>6.8081884734510698E-3</v>
      </c>
    </row>
    <row r="908" spans="2:79" x14ac:dyDescent="0.3">
      <c r="B908" t="s">
        <v>412</v>
      </c>
      <c r="C908" s="17">
        <v>0.612287995614064</v>
      </c>
      <c r="D908" s="17">
        <v>0.58891935700383502</v>
      </c>
      <c r="E908" s="17">
        <v>0.63514665405887305</v>
      </c>
      <c r="F908" s="17"/>
      <c r="G908" s="17">
        <v>0.60288292398937804</v>
      </c>
      <c r="H908" s="17">
        <v>0.67567934251668404</v>
      </c>
      <c r="I908" s="17">
        <v>0.58307244369225597</v>
      </c>
      <c r="J908" s="17">
        <v>0.58760790423950904</v>
      </c>
      <c r="K908" s="17">
        <v>0.58787658584359903</v>
      </c>
      <c r="L908" s="17">
        <v>0.62717639394362301</v>
      </c>
      <c r="M908" s="17"/>
      <c r="N908" s="17">
        <v>0.71441572206210302</v>
      </c>
      <c r="O908" s="17">
        <v>0.604248851309938</v>
      </c>
      <c r="P908" s="17">
        <v>0.59697331598212999</v>
      </c>
      <c r="Q908" s="17">
        <v>0.52339751411451996</v>
      </c>
      <c r="R908" s="17"/>
      <c r="S908" s="17">
        <v>0.64964823329269805</v>
      </c>
      <c r="T908" s="17">
        <v>0.55945679762647804</v>
      </c>
      <c r="U908" s="17">
        <v>0.55823524056756602</v>
      </c>
      <c r="V908" s="17">
        <v>0.57449121448604101</v>
      </c>
      <c r="W908" s="17">
        <v>0.53734680113959898</v>
      </c>
      <c r="X908" s="17">
        <v>0.62785122041163199</v>
      </c>
      <c r="Y908" s="17">
        <v>0.66003142894696898</v>
      </c>
      <c r="Z908" s="17">
        <v>0.62067116753222096</v>
      </c>
      <c r="AA908" s="17">
        <v>0.67723243144147305</v>
      </c>
      <c r="AB908" s="17">
        <v>0.58769851753939994</v>
      </c>
      <c r="AC908" s="17">
        <v>0.63832713957960496</v>
      </c>
      <c r="AD908" s="17">
        <v>0.70717747496847905</v>
      </c>
      <c r="AE908" s="17"/>
      <c r="AF908" s="17">
        <v>0.62397299144530405</v>
      </c>
      <c r="AG908" s="17">
        <v>0.62354853204532201</v>
      </c>
      <c r="AH908" s="17">
        <v>0.61581326016197602</v>
      </c>
      <c r="AI908" s="17">
        <v>0.58272303295786598</v>
      </c>
      <c r="AJ908" s="17">
        <v>0.62836676475648601</v>
      </c>
      <c r="AK908" s="17">
        <v>0.55681893588354903</v>
      </c>
      <c r="AL908" s="17"/>
      <c r="AM908" s="17">
        <v>0.49862874668760498</v>
      </c>
      <c r="AN908" s="17">
        <v>0.60478974108608097</v>
      </c>
      <c r="AO908" s="17">
        <v>0.64303483831055597</v>
      </c>
      <c r="AP908" s="17">
        <v>0.77012900005631202</v>
      </c>
      <c r="AQ908" s="17">
        <v>0.65367148981189704</v>
      </c>
      <c r="AR908" s="17"/>
      <c r="AS908" s="17">
        <v>0.65222936295674105</v>
      </c>
      <c r="AT908" s="17">
        <v>0.52006445773199195</v>
      </c>
      <c r="AU908" s="17"/>
      <c r="AV908" s="17">
        <v>0.64528826433962105</v>
      </c>
      <c r="AW908" s="17">
        <v>0.53784952617965898</v>
      </c>
      <c r="AX908" s="17"/>
      <c r="AY908" s="17">
        <v>0.67545849280892301</v>
      </c>
      <c r="AZ908" s="17">
        <v>0.61480297809184103</v>
      </c>
      <c r="BA908" s="17">
        <v>0.43172484647404302</v>
      </c>
      <c r="BB908" s="17"/>
      <c r="BC908" s="17">
        <v>0.72518397641504895</v>
      </c>
      <c r="BD908" s="17">
        <v>0.56504666874999798</v>
      </c>
      <c r="BE908" s="17">
        <v>0.37027085762345002</v>
      </c>
      <c r="BF908" s="17"/>
      <c r="BG908" s="17">
        <v>0.56741513832283796</v>
      </c>
      <c r="BH908" s="17">
        <v>0.63523787665333198</v>
      </c>
      <c r="BI908" s="17"/>
      <c r="BJ908" s="17">
        <v>0.698758408980512</v>
      </c>
      <c r="BK908" s="17">
        <v>0.59202935167545501</v>
      </c>
      <c r="BL908" s="17"/>
      <c r="BM908" s="17">
        <v>0.63097459650074295</v>
      </c>
      <c r="BN908" s="17">
        <v>0.635064606955283</v>
      </c>
      <c r="BO908" s="17">
        <v>0.58554442674959095</v>
      </c>
      <c r="BP908" s="17">
        <v>0.450688594753615</v>
      </c>
      <c r="BQ908" s="17">
        <v>0.580705324206783</v>
      </c>
      <c r="BR908" s="17">
        <v>0.62946112850104796</v>
      </c>
      <c r="BS908" s="17">
        <v>0.54276308864290901</v>
      </c>
      <c r="BT908" s="17"/>
      <c r="BU908" s="17">
        <v>0.66660400957725097</v>
      </c>
      <c r="BV908" s="17">
        <v>0.64949960519347805</v>
      </c>
      <c r="BW908" s="17"/>
      <c r="BX908" s="17">
        <v>0.62718708019425595</v>
      </c>
      <c r="BY908" s="17">
        <v>0.54104103017225602</v>
      </c>
      <c r="BZ908" s="17">
        <v>0.70946335319150799</v>
      </c>
      <c r="CA908" s="17">
        <v>0.63161571236134795</v>
      </c>
    </row>
    <row r="909" spans="2:79" x14ac:dyDescent="0.3">
      <c r="B909" t="s">
        <v>413</v>
      </c>
      <c r="C909" s="17">
        <v>0.18620123253621901</v>
      </c>
      <c r="D909" s="17">
        <v>0.21314112636107199</v>
      </c>
      <c r="E909" s="17">
        <v>0.15886680978781201</v>
      </c>
      <c r="F909" s="17"/>
      <c r="G909" s="17">
        <v>0.16195022830469</v>
      </c>
      <c r="H909" s="17">
        <v>0.16055903922453599</v>
      </c>
      <c r="I909" s="17">
        <v>0.21798464139665699</v>
      </c>
      <c r="J909" s="17">
        <v>0.20176049943427801</v>
      </c>
      <c r="K909" s="17">
        <v>0.208164438678653</v>
      </c>
      <c r="L909" s="17">
        <v>0.16999045099926299</v>
      </c>
      <c r="M909" s="17"/>
      <c r="N909" s="17">
        <v>0.13390583721635299</v>
      </c>
      <c r="O909" s="17">
        <v>0.20394665556028699</v>
      </c>
      <c r="P909" s="17">
        <v>0.19387486275385701</v>
      </c>
      <c r="Q909" s="17">
        <v>0.21728707765755101</v>
      </c>
      <c r="R909" s="17"/>
      <c r="S909" s="17">
        <v>0.140491328926755</v>
      </c>
      <c r="T909" s="17">
        <v>0.18799781670747001</v>
      </c>
      <c r="U909" s="17">
        <v>0.22024706435442401</v>
      </c>
      <c r="V909" s="17">
        <v>0.22804380287670001</v>
      </c>
      <c r="W909" s="17">
        <v>0.23054538553237999</v>
      </c>
      <c r="X909" s="17">
        <v>0.177163791779688</v>
      </c>
      <c r="Y909" s="17">
        <v>0.208611351371599</v>
      </c>
      <c r="Z909" s="17">
        <v>0.14191652050131801</v>
      </c>
      <c r="AA909" s="17">
        <v>0.14635096232414299</v>
      </c>
      <c r="AB909" s="17">
        <v>0.22313939019934501</v>
      </c>
      <c r="AC909" s="17">
        <v>0.17659514541555801</v>
      </c>
      <c r="AD909" s="17">
        <v>0.14835567480251199</v>
      </c>
      <c r="AE909" s="17"/>
      <c r="AF909" s="17">
        <v>0.15191721497196201</v>
      </c>
      <c r="AG909" s="17">
        <v>0.21193458289583</v>
      </c>
      <c r="AH909" s="17">
        <v>0.18334789102202301</v>
      </c>
      <c r="AI909" s="17">
        <v>0.19273293422436699</v>
      </c>
      <c r="AJ909" s="17">
        <v>0.17462299073382001</v>
      </c>
      <c r="AK909" s="17">
        <v>0.22066126298781499</v>
      </c>
      <c r="AL909" s="17"/>
      <c r="AM909" s="17">
        <v>0.25983244154002</v>
      </c>
      <c r="AN909" s="17">
        <v>0.18577442332087399</v>
      </c>
      <c r="AO909" s="17">
        <v>0.15103306642530001</v>
      </c>
      <c r="AP909" s="17">
        <v>0.119110111208721</v>
      </c>
      <c r="AQ909" s="17">
        <v>0.23743835275584799</v>
      </c>
      <c r="AR909" s="17"/>
      <c r="AS909" s="17">
        <v>0.17093839703265201</v>
      </c>
      <c r="AT909" s="17">
        <v>0.26632834354467499</v>
      </c>
      <c r="AU909" s="17"/>
      <c r="AV909" s="17">
        <v>0.177557694484972</v>
      </c>
      <c r="AW909" s="17">
        <v>0.23590195209209799</v>
      </c>
      <c r="AX909" s="17"/>
      <c r="AY909" s="17">
        <v>0.13552202357395399</v>
      </c>
      <c r="AZ909" s="17">
        <v>0.18190394063545001</v>
      </c>
      <c r="BA909" s="17">
        <v>0.36595793711043501</v>
      </c>
      <c r="BB909" s="17"/>
      <c r="BC909" s="17">
        <v>9.5645583067040796E-2</v>
      </c>
      <c r="BD909" s="17">
        <v>0.20335255674168901</v>
      </c>
      <c r="BE909" s="17">
        <v>0.41155698371955601</v>
      </c>
      <c r="BF909" s="17"/>
      <c r="BG909" s="17">
        <v>0.223966166849738</v>
      </c>
      <c r="BH909" s="17">
        <v>0.170580752053303</v>
      </c>
      <c r="BI909" s="17"/>
      <c r="BJ909" s="17">
        <v>0.15195325381622099</v>
      </c>
      <c r="BK909" s="17">
        <v>0.19477715402353399</v>
      </c>
      <c r="BL909" s="17"/>
      <c r="BM909" s="17">
        <v>0.18693894877501199</v>
      </c>
      <c r="BN909" s="17">
        <v>0.17412636696254599</v>
      </c>
      <c r="BO909" s="17">
        <v>0.20173336304155501</v>
      </c>
      <c r="BP909" s="17">
        <v>0.28236549420806101</v>
      </c>
      <c r="BQ909" s="17">
        <v>0.12981741014499701</v>
      </c>
      <c r="BR909" s="17">
        <v>0.165466755120771</v>
      </c>
      <c r="BS909" s="17">
        <v>0.22758487966027499</v>
      </c>
      <c r="BT909" s="17"/>
      <c r="BU909" s="17">
        <v>0.162783753183567</v>
      </c>
      <c r="BV909" s="17">
        <v>0.152332314008119</v>
      </c>
      <c r="BW909" s="17"/>
      <c r="BX909" s="17">
        <v>0.13901646267814699</v>
      </c>
      <c r="BY909" s="17">
        <v>0.26545613042299199</v>
      </c>
      <c r="BZ909" s="17">
        <v>0.141150898992525</v>
      </c>
      <c r="CA909" s="17">
        <v>0.18182297766240699</v>
      </c>
    </row>
    <row r="910" spans="2:79" hidden="1" x14ac:dyDescent="0.3">
      <c r="B910" t="s">
        <v>299</v>
      </c>
      <c r="C910" s="17">
        <v>0.42608676307784499</v>
      </c>
      <c r="D910" s="17">
        <v>0.375778230642763</v>
      </c>
      <c r="E910" s="17">
        <v>0.47627984427106101</v>
      </c>
      <c r="F910" s="17"/>
      <c r="G910" s="17">
        <v>0.44093269568468701</v>
      </c>
      <c r="H910" s="17">
        <v>0.51512030329214797</v>
      </c>
      <c r="I910" s="17">
        <v>0.36508780229559901</v>
      </c>
      <c r="J910" s="17">
        <v>0.385847404805231</v>
      </c>
      <c r="K910" s="17">
        <v>0.379712147164946</v>
      </c>
      <c r="L910" s="17">
        <v>0.45718594294435999</v>
      </c>
      <c r="M910" s="17"/>
      <c r="N910" s="17">
        <v>0.58050988484574995</v>
      </c>
      <c r="O910" s="17">
        <v>0.40030219574965098</v>
      </c>
      <c r="P910" s="17">
        <v>0.40309845322827298</v>
      </c>
      <c r="Q910" s="17">
        <v>0.30611043645697</v>
      </c>
      <c r="R910" s="17"/>
      <c r="S910" s="17">
        <v>0.50915690436594396</v>
      </c>
      <c r="T910" s="17">
        <v>0.37145898091900797</v>
      </c>
      <c r="U910" s="17">
        <v>0.33798817621314198</v>
      </c>
      <c r="V910" s="17">
        <v>0.346447411609341</v>
      </c>
      <c r="W910" s="17">
        <v>0.30680141560722002</v>
      </c>
      <c r="X910" s="17">
        <v>0.450687428631945</v>
      </c>
      <c r="Y910" s="17">
        <v>0.451420077575371</v>
      </c>
      <c r="Z910" s="17">
        <v>0.47875464703090298</v>
      </c>
      <c r="AA910" s="17">
        <v>0.53088146911733003</v>
      </c>
      <c r="AB910" s="17">
        <v>0.36455912734005502</v>
      </c>
      <c r="AC910" s="17">
        <v>0.46173199416404698</v>
      </c>
      <c r="AD910" s="17">
        <v>0.55882180016596605</v>
      </c>
      <c r="AE910" s="17"/>
      <c r="AF910" s="17">
        <v>0.47205577647334201</v>
      </c>
      <c r="AG910" s="17">
        <v>0.41161394914949201</v>
      </c>
      <c r="AH910" s="17">
        <v>0.43246536913995298</v>
      </c>
      <c r="AI910" s="17">
        <v>0.38999009873349899</v>
      </c>
      <c r="AJ910" s="17">
        <v>0.45374377402266702</v>
      </c>
      <c r="AK910" s="17">
        <v>0.33615767289573401</v>
      </c>
      <c r="AL910" s="17"/>
      <c r="AM910" s="17">
        <v>0.23879630514758499</v>
      </c>
      <c r="AN910" s="17">
        <v>0.41901531776520701</v>
      </c>
      <c r="AO910" s="17">
        <v>0.49200177188525701</v>
      </c>
      <c r="AP910" s="17">
        <v>0.65101888884759096</v>
      </c>
      <c r="AQ910" s="17">
        <v>0.41623313705604897</v>
      </c>
      <c r="AR910" s="17"/>
      <c r="AS910" s="17">
        <v>0.48129096592408999</v>
      </c>
      <c r="AT910" s="17">
        <v>0.25373611418731701</v>
      </c>
      <c r="AU910" s="17"/>
      <c r="AV910" s="17">
        <v>0.467730569854648</v>
      </c>
      <c r="AW910" s="17">
        <v>0.30194757408756101</v>
      </c>
      <c r="AX910" s="17"/>
      <c r="AY910" s="17">
        <v>0.53993646923496896</v>
      </c>
      <c r="AZ910" s="17">
        <v>0.43289903745639102</v>
      </c>
      <c r="BA910" s="17">
        <v>6.5766909363608406E-2</v>
      </c>
      <c r="BB910" s="17"/>
      <c r="BC910" s="17">
        <v>0.62953839334800799</v>
      </c>
      <c r="BD910" s="17">
        <v>0.36169411200830898</v>
      </c>
      <c r="BE910" s="17">
        <v>-4.1286126096106802E-2</v>
      </c>
      <c r="BF910" s="17"/>
      <c r="BG910" s="17">
        <v>0.34344897147310099</v>
      </c>
      <c r="BH910" s="17">
        <v>0.464657124600029</v>
      </c>
      <c r="BI910" s="17"/>
      <c r="BJ910" s="17">
        <v>0.54680515516429196</v>
      </c>
      <c r="BK910" s="17">
        <v>0.39725219765192099</v>
      </c>
      <c r="BL910" s="17"/>
      <c r="BM910" s="17">
        <v>0.44403564772573001</v>
      </c>
      <c r="BN910" s="17">
        <v>0.46093823999273797</v>
      </c>
      <c r="BO910" s="17">
        <v>0.38381106370803503</v>
      </c>
      <c r="BP910" s="17">
        <v>0.16832310054555399</v>
      </c>
      <c r="BQ910" s="17">
        <v>0.45088791406178502</v>
      </c>
      <c r="BR910" s="17">
        <v>0.46399437338027699</v>
      </c>
      <c r="BS910" s="17">
        <v>0.31517820898263499</v>
      </c>
      <c r="BT910" s="17"/>
      <c r="BU910" s="17">
        <v>0.503820256393684</v>
      </c>
      <c r="BV910" s="17">
        <v>0.49716729118535902</v>
      </c>
      <c r="BW910" s="17"/>
      <c r="BX910" s="17">
        <v>0.48817061751611002</v>
      </c>
      <c r="BY910" s="17">
        <v>0.27558489974926398</v>
      </c>
      <c r="BZ910" s="17">
        <v>0.56831245419898302</v>
      </c>
      <c r="CA910" s="17">
        <v>0.44979273469894099</v>
      </c>
    </row>
    <row r="911" spans="2:79" x14ac:dyDescent="0.3">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c r="BP911" s="17"/>
      <c r="BQ911" s="17"/>
      <c r="BR911" s="17"/>
      <c r="BS911" s="17"/>
      <c r="BT911" s="17"/>
      <c r="BU911" s="17"/>
      <c r="BV911" s="17"/>
      <c r="BW911" s="17"/>
      <c r="BX911" s="17"/>
      <c r="BY911" s="17"/>
      <c r="BZ911" s="17"/>
      <c r="CA911" s="17"/>
    </row>
    <row r="912" spans="2:79" x14ac:dyDescent="0.3">
      <c r="B912" s="6" t="s">
        <v>439</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c r="BP912" s="17"/>
      <c r="BQ912" s="17"/>
      <c r="BR912" s="17"/>
      <c r="BS912" s="17"/>
      <c r="BT912" s="17"/>
      <c r="BU912" s="17"/>
      <c r="BV912" s="17"/>
      <c r="BW912" s="17"/>
      <c r="BX912" s="17"/>
      <c r="BY912" s="17"/>
      <c r="BZ912" s="17"/>
      <c r="CA912" s="17"/>
    </row>
    <row r="913" spans="2:79" x14ac:dyDescent="0.3">
      <c r="B913" s="24" t="s">
        <v>98</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c r="BQ913" s="17"/>
      <c r="BR913" s="17"/>
      <c r="BS913" s="17"/>
      <c r="BT913" s="17"/>
      <c r="BU913" s="17"/>
      <c r="BV913" s="17"/>
      <c r="BW913" s="17"/>
      <c r="BX913" s="17"/>
      <c r="BY913" s="17"/>
      <c r="BZ913" s="17"/>
      <c r="CA913" s="17"/>
    </row>
    <row r="914" spans="2:79" x14ac:dyDescent="0.3">
      <c r="B914" t="s">
        <v>407</v>
      </c>
      <c r="C914" s="17">
        <v>0.43788483157367902</v>
      </c>
      <c r="D914" s="17">
        <v>0.39609906054326699</v>
      </c>
      <c r="E914" s="17">
        <v>0.47772314325166199</v>
      </c>
      <c r="F914" s="17"/>
      <c r="G914" s="17">
        <v>0.43291992676218299</v>
      </c>
      <c r="H914" s="17">
        <v>0.43048393572473698</v>
      </c>
      <c r="I914" s="17">
        <v>0.43053597209365402</v>
      </c>
      <c r="J914" s="17">
        <v>0.47883436379559702</v>
      </c>
      <c r="K914" s="17">
        <v>0.45430651505306002</v>
      </c>
      <c r="L914" s="17">
        <v>0.40901519580186602</v>
      </c>
      <c r="M914" s="17"/>
      <c r="N914" s="17">
        <v>0.46866700215781698</v>
      </c>
      <c r="O914" s="17">
        <v>0.43063580752890901</v>
      </c>
      <c r="P914" s="17">
        <v>0.38993667051073799</v>
      </c>
      <c r="Q914" s="17">
        <v>0.459821474601252</v>
      </c>
      <c r="R914" s="17"/>
      <c r="S914" s="17">
        <v>0.44446371256962502</v>
      </c>
      <c r="T914" s="17">
        <v>0.454148334863123</v>
      </c>
      <c r="U914" s="17">
        <v>0.412689195066754</v>
      </c>
      <c r="V914" s="17">
        <v>0.40230173405242198</v>
      </c>
      <c r="W914" s="17">
        <v>0.41068621587267801</v>
      </c>
      <c r="X914" s="17">
        <v>0.436835598976058</v>
      </c>
      <c r="Y914" s="17">
        <v>0.40222344402526999</v>
      </c>
      <c r="Z914" s="17">
        <v>0.37727539324912202</v>
      </c>
      <c r="AA914" s="17">
        <v>0.45410881004200299</v>
      </c>
      <c r="AB914" s="17">
        <v>0.45484293239524498</v>
      </c>
      <c r="AC914" s="17">
        <v>0.53651630332133704</v>
      </c>
      <c r="AD914" s="17">
        <v>0.477917958924307</v>
      </c>
      <c r="AE914" s="17"/>
      <c r="AF914" s="17">
        <v>0.48651657810455701</v>
      </c>
      <c r="AG914" s="17">
        <v>0.42254761176751499</v>
      </c>
      <c r="AH914" s="17">
        <v>0.44987270355889902</v>
      </c>
      <c r="AI914" s="17">
        <v>0.39480514329302702</v>
      </c>
      <c r="AJ914" s="17">
        <v>0.44029401230684301</v>
      </c>
      <c r="AK914" s="17">
        <v>0.400573546489434</v>
      </c>
      <c r="AL914" s="17"/>
      <c r="AM914" s="17">
        <v>0.43893228697137199</v>
      </c>
      <c r="AN914" s="17">
        <v>0.43792538929210201</v>
      </c>
      <c r="AO914" s="17">
        <v>0.46293903546382398</v>
      </c>
      <c r="AP914" s="17">
        <v>0.42535445647658299</v>
      </c>
      <c r="AQ914" s="17">
        <v>0.49320109017103497</v>
      </c>
      <c r="AR914" s="17"/>
      <c r="AS914" s="17">
        <v>0.432216126029138</v>
      </c>
      <c r="AT914" s="17">
        <v>0.53963655187348802</v>
      </c>
      <c r="AU914" s="17"/>
      <c r="AV914" s="17">
        <v>0.41982440592974701</v>
      </c>
      <c r="AW914" s="17">
        <v>0.50389855056885802</v>
      </c>
      <c r="AX914" s="17"/>
      <c r="AY914" s="17">
        <v>0.45917575205674199</v>
      </c>
      <c r="AZ914" s="17">
        <v>0.42976917858564001</v>
      </c>
      <c r="BA914" s="17">
        <v>0.43459289394391598</v>
      </c>
      <c r="BB914" s="17"/>
      <c r="BC914" s="17">
        <v>0.43207563485191403</v>
      </c>
      <c r="BD914" s="17">
        <v>0.38983140376027597</v>
      </c>
      <c r="BE914" s="17">
        <v>0.50045642313747296</v>
      </c>
      <c r="BF914" s="17"/>
      <c r="BG914" s="17">
        <v>0.50506557884655701</v>
      </c>
      <c r="BH914" s="17">
        <v>0.41362664154315998</v>
      </c>
      <c r="BI914" s="17"/>
      <c r="BJ914" s="17">
        <v>0.44844905168014398</v>
      </c>
      <c r="BK914" s="17">
        <v>0.439903213974982</v>
      </c>
      <c r="BL914" s="17"/>
      <c r="BM914" s="17">
        <v>0.42703646837728398</v>
      </c>
      <c r="BN914" s="17">
        <v>0.41660534790751003</v>
      </c>
      <c r="BO914" s="17">
        <v>0.43277875810405397</v>
      </c>
      <c r="BP914" s="17">
        <v>0.60163083068870604</v>
      </c>
      <c r="BQ914" s="17">
        <v>0.438695225163936</v>
      </c>
      <c r="BR914" s="17">
        <v>0.41196303356317499</v>
      </c>
      <c r="BS914" s="17">
        <v>0.52912034089808402</v>
      </c>
      <c r="BT914" s="17"/>
      <c r="BU914" s="17">
        <v>0.472831435917068</v>
      </c>
      <c r="BV914" s="17">
        <v>0.45459012157524498</v>
      </c>
      <c r="BW914" s="17"/>
      <c r="BX914" s="17">
        <v>0.50090754619415501</v>
      </c>
      <c r="BY914" s="17">
        <v>0.37058919204477803</v>
      </c>
      <c r="BZ914" s="17">
        <v>0.487942874640304</v>
      </c>
      <c r="CA914" s="17">
        <v>0.36758522732395799</v>
      </c>
    </row>
    <row r="915" spans="2:79" x14ac:dyDescent="0.3">
      <c r="B915" t="s">
        <v>408</v>
      </c>
      <c r="C915" s="17">
        <v>0.36456060133095303</v>
      </c>
      <c r="D915" s="17">
        <v>0.38238804807063798</v>
      </c>
      <c r="E915" s="17">
        <v>0.34711837948805402</v>
      </c>
      <c r="F915" s="17"/>
      <c r="G915" s="17">
        <v>0.27771399217189402</v>
      </c>
      <c r="H915" s="17">
        <v>0.36756668971960599</v>
      </c>
      <c r="I915" s="17">
        <v>0.36667043770330598</v>
      </c>
      <c r="J915" s="17">
        <v>0.35368238296871701</v>
      </c>
      <c r="K915" s="17">
        <v>0.36544862157912</v>
      </c>
      <c r="L915" s="17">
        <v>0.42626586094574298</v>
      </c>
      <c r="M915" s="17"/>
      <c r="N915" s="17">
        <v>0.36345230211944501</v>
      </c>
      <c r="O915" s="17">
        <v>0.376587795984622</v>
      </c>
      <c r="P915" s="17">
        <v>0.40548467285808998</v>
      </c>
      <c r="Q915" s="17">
        <v>0.31309375219289298</v>
      </c>
      <c r="R915" s="17"/>
      <c r="S915" s="17">
        <v>0.33231443146109302</v>
      </c>
      <c r="T915" s="17">
        <v>0.35833519578057599</v>
      </c>
      <c r="U915" s="17">
        <v>0.388823344379159</v>
      </c>
      <c r="V915" s="17">
        <v>0.36839754787106799</v>
      </c>
      <c r="W915" s="17">
        <v>0.39283072151913401</v>
      </c>
      <c r="X915" s="17">
        <v>0.36617358536820499</v>
      </c>
      <c r="Y915" s="17">
        <v>0.40002659773714699</v>
      </c>
      <c r="Z915" s="17">
        <v>0.45979260051068099</v>
      </c>
      <c r="AA915" s="17">
        <v>0.33236860945162999</v>
      </c>
      <c r="AB915" s="17">
        <v>0.39695196474519101</v>
      </c>
      <c r="AC915" s="17">
        <v>0.29296987706584598</v>
      </c>
      <c r="AD915" s="17">
        <v>0.31390220772723199</v>
      </c>
      <c r="AE915" s="17"/>
      <c r="AF915" s="17">
        <v>0.31054501469295498</v>
      </c>
      <c r="AG915" s="17">
        <v>0.382901813124503</v>
      </c>
      <c r="AH915" s="17">
        <v>0.361265910660023</v>
      </c>
      <c r="AI915" s="17">
        <v>0.40746917748913503</v>
      </c>
      <c r="AJ915" s="17">
        <v>0.38068961765391501</v>
      </c>
      <c r="AK915" s="17">
        <v>0.35027744723892601</v>
      </c>
      <c r="AL915" s="17"/>
      <c r="AM915" s="17">
        <v>0.36936641425768102</v>
      </c>
      <c r="AN915" s="17">
        <v>0.35549034276661601</v>
      </c>
      <c r="AO915" s="17">
        <v>0.35681040632727201</v>
      </c>
      <c r="AP915" s="17">
        <v>0.36694198496400998</v>
      </c>
      <c r="AQ915" s="17">
        <v>0.30916781295539703</v>
      </c>
      <c r="AR915" s="17"/>
      <c r="AS915" s="17">
        <v>0.37963205060358401</v>
      </c>
      <c r="AT915" s="17">
        <v>0.321315124371987</v>
      </c>
      <c r="AU915" s="17"/>
      <c r="AV915" s="17">
        <v>0.38630625071616398</v>
      </c>
      <c r="AW915" s="17">
        <v>0.31968345459453201</v>
      </c>
      <c r="AX915" s="17"/>
      <c r="AY915" s="17">
        <v>0.33608461762881198</v>
      </c>
      <c r="AZ915" s="17">
        <v>0.37642061074563499</v>
      </c>
      <c r="BA915" s="17">
        <v>0.364747265140548</v>
      </c>
      <c r="BB915" s="17"/>
      <c r="BC915" s="17">
        <v>0.356391550422125</v>
      </c>
      <c r="BD915" s="17">
        <v>0.41907074778682402</v>
      </c>
      <c r="BE915" s="17">
        <v>0.33087977122212903</v>
      </c>
      <c r="BF915" s="17"/>
      <c r="BG915" s="17">
        <v>0.34799889326197803</v>
      </c>
      <c r="BH915" s="17">
        <v>0.37863574840964698</v>
      </c>
      <c r="BI915" s="17"/>
      <c r="BJ915" s="17">
        <v>0.37022969355577801</v>
      </c>
      <c r="BK915" s="17">
        <v>0.36625318219920899</v>
      </c>
      <c r="BL915" s="17"/>
      <c r="BM915" s="17">
        <v>0.38807204523857802</v>
      </c>
      <c r="BN915" s="17">
        <v>0.33727002473266499</v>
      </c>
      <c r="BO915" s="17">
        <v>0.343002036259692</v>
      </c>
      <c r="BP915" s="17">
        <v>0.217289659963501</v>
      </c>
      <c r="BQ915" s="17">
        <v>0.32983755530894499</v>
      </c>
      <c r="BR915" s="17">
        <v>0.40169526106751302</v>
      </c>
      <c r="BS915" s="17">
        <v>0.29485454470017203</v>
      </c>
      <c r="BT915" s="17"/>
      <c r="BU915" s="17">
        <v>0.406736113542772</v>
      </c>
      <c r="BV915" s="17">
        <v>0.35734381834018702</v>
      </c>
      <c r="BW915" s="17"/>
      <c r="BX915" s="17">
        <v>0.31068563416095601</v>
      </c>
      <c r="BY915" s="17">
        <v>0.40285182341143699</v>
      </c>
      <c r="BZ915" s="17">
        <v>0.35678781428379602</v>
      </c>
      <c r="CA915" s="17">
        <v>0.40781623707213799</v>
      </c>
    </row>
    <row r="916" spans="2:79" x14ac:dyDescent="0.3">
      <c r="B916" t="s">
        <v>409</v>
      </c>
      <c r="C916" s="17">
        <v>0.12910580288360099</v>
      </c>
      <c r="D916" s="17">
        <v>0.14991693732685801</v>
      </c>
      <c r="E916" s="17">
        <v>0.10944240165541499</v>
      </c>
      <c r="F916" s="17"/>
      <c r="G916" s="17">
        <v>0.182760460159345</v>
      </c>
      <c r="H916" s="17">
        <v>0.10606510488599501</v>
      </c>
      <c r="I916" s="17">
        <v>0.15183164511809699</v>
      </c>
      <c r="J916" s="17">
        <v>0.12166971819904999</v>
      </c>
      <c r="K916" s="17">
        <v>0.112715615083921</v>
      </c>
      <c r="L916" s="17">
        <v>0.11073918708314801</v>
      </c>
      <c r="M916" s="17"/>
      <c r="N916" s="17">
        <v>0.118321220646448</v>
      </c>
      <c r="O916" s="17">
        <v>0.126161259660139</v>
      </c>
      <c r="P916" s="17">
        <v>0.139279368062731</v>
      </c>
      <c r="Q916" s="17">
        <v>0.13324935500032301</v>
      </c>
      <c r="R916" s="17"/>
      <c r="S916" s="17">
        <v>0.14758176823810601</v>
      </c>
      <c r="T916" s="17">
        <v>0.12842289175388</v>
      </c>
      <c r="U916" s="17">
        <v>0.12835852119687099</v>
      </c>
      <c r="V916" s="17">
        <v>0.14429352954865499</v>
      </c>
      <c r="W916" s="17">
        <v>0.155169926039953</v>
      </c>
      <c r="X916" s="17">
        <v>0.109026511488477</v>
      </c>
      <c r="Y916" s="17">
        <v>9.7057586010169894E-2</v>
      </c>
      <c r="Z916" s="17">
        <v>8.5455063098058295E-2</v>
      </c>
      <c r="AA916" s="17">
        <v>0.164215234179833</v>
      </c>
      <c r="AB916" s="17">
        <v>9.9660322860175704E-2</v>
      </c>
      <c r="AC916" s="17">
        <v>0.11769038211072</v>
      </c>
      <c r="AD916" s="17">
        <v>0.12398428129352</v>
      </c>
      <c r="AE916" s="17"/>
      <c r="AF916" s="17">
        <v>0.141080251998633</v>
      </c>
      <c r="AG916" s="17">
        <v>0.121973567864727</v>
      </c>
      <c r="AH916" s="17">
        <v>0.109642305703499</v>
      </c>
      <c r="AI916" s="17">
        <v>0.12569990080142901</v>
      </c>
      <c r="AJ916" s="17">
        <v>0.11853915653586999</v>
      </c>
      <c r="AK916" s="17">
        <v>0.19483582752459699</v>
      </c>
      <c r="AL916" s="17"/>
      <c r="AM916" s="17">
        <v>0.13003446036160601</v>
      </c>
      <c r="AN916" s="17">
        <v>0.126119431847039</v>
      </c>
      <c r="AO916" s="17">
        <v>0.12467551006522</v>
      </c>
      <c r="AP916" s="17">
        <v>0.146175032169613</v>
      </c>
      <c r="AQ916" s="17">
        <v>8.8224148694555596E-2</v>
      </c>
      <c r="AR916" s="17"/>
      <c r="AS916" s="17">
        <v>0.131131123190694</v>
      </c>
      <c r="AT916" s="17">
        <v>7.5138355912641994E-2</v>
      </c>
      <c r="AU916" s="17"/>
      <c r="AV916" s="17">
        <v>0.131623124849467</v>
      </c>
      <c r="AW916" s="17">
        <v>0.100079193089976</v>
      </c>
      <c r="AX916" s="17"/>
      <c r="AY916" s="17">
        <v>0.131924826533596</v>
      </c>
      <c r="AZ916" s="17">
        <v>0.12707606702437599</v>
      </c>
      <c r="BA916" s="17">
        <v>0.131798121920464</v>
      </c>
      <c r="BB916" s="17"/>
      <c r="BC916" s="17">
        <v>0.14259774425958899</v>
      </c>
      <c r="BD916" s="17">
        <v>0.115944508185331</v>
      </c>
      <c r="BE916" s="17">
        <v>0.108590722326198</v>
      </c>
      <c r="BF916" s="17"/>
      <c r="BG916" s="17">
        <v>8.7536653149919805E-2</v>
      </c>
      <c r="BH916" s="17">
        <v>0.14348665464138</v>
      </c>
      <c r="BI916" s="17"/>
      <c r="BJ916" s="17">
        <v>0.106024694728949</v>
      </c>
      <c r="BK916" s="17">
        <v>0.13355056300590301</v>
      </c>
      <c r="BL916" s="17"/>
      <c r="BM916" s="17">
        <v>0.126793825670621</v>
      </c>
      <c r="BN916" s="17">
        <v>0.16710846635311</v>
      </c>
      <c r="BO916" s="17">
        <v>0.11583697591211101</v>
      </c>
      <c r="BP916" s="17">
        <v>0.10046795660397601</v>
      </c>
      <c r="BQ916" s="17">
        <v>0.11323142117856801</v>
      </c>
      <c r="BR916" s="17">
        <v>0.13192145585180901</v>
      </c>
      <c r="BS916" s="17">
        <v>9.1382142159492002E-2</v>
      </c>
      <c r="BT916" s="17"/>
      <c r="BU916" s="17">
        <v>0.101222826383684</v>
      </c>
      <c r="BV916" s="17">
        <v>0.11529870343966001</v>
      </c>
      <c r="BW916" s="17"/>
      <c r="BX916" s="17">
        <v>8.7631836216289893E-2</v>
      </c>
      <c r="BY916" s="17">
        <v>0.157751707393329</v>
      </c>
      <c r="BZ916" s="17">
        <v>0.108613962102387</v>
      </c>
      <c r="CA916" s="17">
        <v>0.15023013609320501</v>
      </c>
    </row>
    <row r="917" spans="2:79" x14ac:dyDescent="0.3">
      <c r="B917" t="s">
        <v>410</v>
      </c>
      <c r="C917" s="17">
        <v>3.0270534113416101E-2</v>
      </c>
      <c r="D917" s="17">
        <v>3.3528735486841897E-2</v>
      </c>
      <c r="E917" s="17">
        <v>2.7241552371548999E-2</v>
      </c>
      <c r="F917" s="17"/>
      <c r="G917" s="17">
        <v>5.58777583352216E-2</v>
      </c>
      <c r="H917" s="17">
        <v>5.4769870863592002E-2</v>
      </c>
      <c r="I917" s="17">
        <v>1.1263291324978201E-2</v>
      </c>
      <c r="J917" s="17">
        <v>2.34323501487845E-2</v>
      </c>
      <c r="K917" s="17">
        <v>1.37266109674966E-2</v>
      </c>
      <c r="L917" s="17">
        <v>2.5457533904568001E-2</v>
      </c>
      <c r="M917" s="17"/>
      <c r="N917" s="17">
        <v>2.66206255923228E-2</v>
      </c>
      <c r="O917" s="17">
        <v>2.8948990495520299E-2</v>
      </c>
      <c r="P917" s="17">
        <v>3.8604680197740299E-2</v>
      </c>
      <c r="Q917" s="17">
        <v>2.7489647453229699E-2</v>
      </c>
      <c r="R917" s="17"/>
      <c r="S917" s="17">
        <v>3.5533462547271397E-2</v>
      </c>
      <c r="T917" s="17">
        <v>3.4280362920648802E-2</v>
      </c>
      <c r="U917" s="17">
        <v>3.0259014934187201E-2</v>
      </c>
      <c r="V917" s="17">
        <v>2.14714309855897E-2</v>
      </c>
      <c r="W917" s="17">
        <v>1.46413036052405E-2</v>
      </c>
      <c r="X917" s="17">
        <v>2.7288532436981199E-2</v>
      </c>
      <c r="Y917" s="17">
        <v>4.3790542831166498E-2</v>
      </c>
      <c r="Z917" s="17">
        <v>6.5227483822826102E-2</v>
      </c>
      <c r="AA917" s="17">
        <v>2.88910445853219E-2</v>
      </c>
      <c r="AB917" s="17">
        <v>2.3134576069347199E-2</v>
      </c>
      <c r="AC917" s="17">
        <v>2.0373338431212501E-2</v>
      </c>
      <c r="AD917" s="17">
        <v>2.0862296219361198E-2</v>
      </c>
      <c r="AE917" s="17"/>
      <c r="AF917" s="17">
        <v>2.9962257777943601E-2</v>
      </c>
      <c r="AG917" s="17">
        <v>2.2993442667121899E-2</v>
      </c>
      <c r="AH917" s="17">
        <v>3.9747610201844197E-2</v>
      </c>
      <c r="AI917" s="17">
        <v>3.8880937952439597E-2</v>
      </c>
      <c r="AJ917" s="17">
        <v>3.4006617109389903E-2</v>
      </c>
      <c r="AK917" s="17">
        <v>8.2838859997150203E-3</v>
      </c>
      <c r="AL917" s="17"/>
      <c r="AM917" s="17">
        <v>2.0412670577416799E-2</v>
      </c>
      <c r="AN917" s="17">
        <v>2.7589126602695101E-2</v>
      </c>
      <c r="AO917" s="17">
        <v>3.2922727892465101E-2</v>
      </c>
      <c r="AP917" s="17">
        <v>4.09412698361915E-2</v>
      </c>
      <c r="AQ917" s="17">
        <v>6.8394548079968198E-2</v>
      </c>
      <c r="AR917" s="17"/>
      <c r="AS917" s="17">
        <v>2.7656657836707801E-2</v>
      </c>
      <c r="AT917" s="17">
        <v>3.9439981909122103E-2</v>
      </c>
      <c r="AU917" s="17"/>
      <c r="AV917" s="17">
        <v>2.8367013881240001E-2</v>
      </c>
      <c r="AW917" s="17">
        <v>3.1047005575563998E-2</v>
      </c>
      <c r="AX917" s="17"/>
      <c r="AY917" s="17">
        <v>2.6083157190974302E-2</v>
      </c>
      <c r="AZ917" s="17">
        <v>3.1001917961819399E-2</v>
      </c>
      <c r="BA917" s="17">
        <v>4.0127550470755197E-2</v>
      </c>
      <c r="BB917" s="17"/>
      <c r="BC917" s="17">
        <v>2.4860906440590601E-2</v>
      </c>
      <c r="BD917" s="17">
        <v>3.4658420109528597E-2</v>
      </c>
      <c r="BE917" s="17">
        <v>4.1150643627127503E-2</v>
      </c>
      <c r="BF917" s="17"/>
      <c r="BG917" s="17">
        <v>2.4742501974891501E-2</v>
      </c>
      <c r="BH917" s="17">
        <v>3.2115648178571002E-2</v>
      </c>
      <c r="BI917" s="17"/>
      <c r="BJ917" s="17">
        <v>4.5886209099643797E-2</v>
      </c>
      <c r="BK917" s="17">
        <v>2.3027453383998999E-2</v>
      </c>
      <c r="BL917" s="17"/>
      <c r="BM917" s="17">
        <v>3.35740842160549E-2</v>
      </c>
      <c r="BN917" s="17">
        <v>3.2759893906970303E-2</v>
      </c>
      <c r="BO917" s="17">
        <v>4.7373783182847698E-2</v>
      </c>
      <c r="BP917" s="17">
        <v>1.90033525129342E-2</v>
      </c>
      <c r="BQ917" s="17">
        <v>4.0783826356911003E-2</v>
      </c>
      <c r="BR917" s="17">
        <v>2.3021806519824699E-2</v>
      </c>
      <c r="BS917" s="17">
        <v>1.3871524023469599E-2</v>
      </c>
      <c r="BT917" s="17"/>
      <c r="BU917" s="17">
        <v>8.1417211469684298E-3</v>
      </c>
      <c r="BV917" s="17">
        <v>4.5376706369551302E-2</v>
      </c>
      <c r="BW917" s="17"/>
      <c r="BX917" s="17">
        <v>3.4224425478841899E-2</v>
      </c>
      <c r="BY917" s="17">
        <v>3.9363335481467303E-2</v>
      </c>
      <c r="BZ917" s="17">
        <v>2.8620817854621099E-2</v>
      </c>
      <c r="CA917" s="17">
        <v>4.0908651077638303E-2</v>
      </c>
    </row>
    <row r="918" spans="2:79" x14ac:dyDescent="0.3">
      <c r="B918" t="s">
        <v>411</v>
      </c>
      <c r="C918" s="17">
        <v>1.04765048077949E-2</v>
      </c>
      <c r="D918" s="17">
        <v>1.07163988762429E-2</v>
      </c>
      <c r="E918" s="17">
        <v>1.0294104531463601E-2</v>
      </c>
      <c r="F918" s="17"/>
      <c r="G918" s="17">
        <v>7.25350566557636E-3</v>
      </c>
      <c r="H918" s="17">
        <v>1.6745234194578899E-2</v>
      </c>
      <c r="I918" s="17">
        <v>1.44011514596077E-2</v>
      </c>
      <c r="J918" s="17">
        <v>5.77048650159222E-3</v>
      </c>
      <c r="K918" s="17">
        <v>1.5828296043063701E-2</v>
      </c>
      <c r="L918" s="17">
        <v>4.5653812643773103E-3</v>
      </c>
      <c r="M918" s="17"/>
      <c r="N918" s="17">
        <v>8.5991433284424903E-3</v>
      </c>
      <c r="O918" s="17">
        <v>8.6625763671198501E-3</v>
      </c>
      <c r="P918" s="17">
        <v>1.05568171474983E-2</v>
      </c>
      <c r="Q918" s="17">
        <v>1.46142616179364E-2</v>
      </c>
      <c r="R918" s="17"/>
      <c r="S918" s="17">
        <v>7.3516255494191201E-3</v>
      </c>
      <c r="T918" s="17">
        <v>3.5372125273791799E-3</v>
      </c>
      <c r="U918" s="17">
        <v>5.86973145757175E-3</v>
      </c>
      <c r="V918" s="17">
        <v>2.04143538240532E-2</v>
      </c>
      <c r="W918" s="17">
        <v>6.2555719936933599E-3</v>
      </c>
      <c r="X918" s="17">
        <v>2.83408236936885E-2</v>
      </c>
      <c r="Y918" s="17">
        <v>1.0749050235685601E-2</v>
      </c>
      <c r="Z918" s="17">
        <v>1.2249459319312799E-2</v>
      </c>
      <c r="AA918" s="17">
        <v>4.0212811310386901E-3</v>
      </c>
      <c r="AB918" s="17">
        <v>6.7640135205294504E-3</v>
      </c>
      <c r="AC918" s="17">
        <v>0</v>
      </c>
      <c r="AD918" s="17">
        <v>4.3223502628883699E-2</v>
      </c>
      <c r="AE918" s="17"/>
      <c r="AF918" s="17">
        <v>4.7681114484579698E-3</v>
      </c>
      <c r="AG918" s="17">
        <v>1.0658366586011599E-2</v>
      </c>
      <c r="AH918" s="17">
        <v>1.46433762150121E-2</v>
      </c>
      <c r="AI918" s="17">
        <v>1.06009772756373E-2</v>
      </c>
      <c r="AJ918" s="17">
        <v>1.26193437888748E-2</v>
      </c>
      <c r="AK918" s="17">
        <v>2.032195525391E-2</v>
      </c>
      <c r="AL918" s="17"/>
      <c r="AM918" s="17">
        <v>8.1908516469106595E-3</v>
      </c>
      <c r="AN918" s="17">
        <v>1.1759752848351301E-2</v>
      </c>
      <c r="AO918" s="17">
        <v>6.7646091315303096E-3</v>
      </c>
      <c r="AP918" s="17">
        <v>4.9885156116916103E-3</v>
      </c>
      <c r="AQ918" s="17">
        <v>2.1500122264362001E-2</v>
      </c>
      <c r="AR918" s="17"/>
      <c r="AS918" s="17">
        <v>8.4702915855498998E-3</v>
      </c>
      <c r="AT918" s="17">
        <v>3.83411742536153E-3</v>
      </c>
      <c r="AU918" s="17"/>
      <c r="AV918" s="17">
        <v>7.9077007293267797E-3</v>
      </c>
      <c r="AW918" s="17">
        <v>9.9431994871099997E-3</v>
      </c>
      <c r="AX918" s="17"/>
      <c r="AY918" s="17">
        <v>9.2098547438127596E-3</v>
      </c>
      <c r="AZ918" s="17">
        <v>9.7552937532322803E-3</v>
      </c>
      <c r="BA918" s="17">
        <v>1.5125058827075001E-2</v>
      </c>
      <c r="BB918" s="17"/>
      <c r="BC918" s="17">
        <v>8.3741691030874907E-3</v>
      </c>
      <c r="BD918" s="17">
        <v>1.70141945938318E-2</v>
      </c>
      <c r="BE918" s="17">
        <v>7.3234346200825202E-3</v>
      </c>
      <c r="BF918" s="17"/>
      <c r="BG918" s="17">
        <v>7.4105708138185698E-3</v>
      </c>
      <c r="BH918" s="17">
        <v>1.13074951272032E-2</v>
      </c>
      <c r="BI918" s="17"/>
      <c r="BJ918" s="17">
        <v>9.4981369665019192E-3</v>
      </c>
      <c r="BK918" s="17">
        <v>9.6747201378851108E-3</v>
      </c>
      <c r="BL918" s="17"/>
      <c r="BM918" s="17">
        <v>8.5811861770294096E-3</v>
      </c>
      <c r="BN918" s="17">
        <v>1.3487339767873301E-2</v>
      </c>
      <c r="BO918" s="17">
        <v>1.07051655766416E-2</v>
      </c>
      <c r="BP918" s="17">
        <v>1.9587135059453701E-2</v>
      </c>
      <c r="BQ918" s="17">
        <v>1.0456870869087399E-2</v>
      </c>
      <c r="BR918" s="17">
        <v>1.0740205852136199E-2</v>
      </c>
      <c r="BS918" s="17">
        <v>8.9363762470254793E-3</v>
      </c>
      <c r="BT918" s="17"/>
      <c r="BU918" s="17">
        <v>0</v>
      </c>
      <c r="BV918" s="17">
        <v>5.1194325811448503E-3</v>
      </c>
      <c r="BW918" s="17"/>
      <c r="BX918" s="17">
        <v>1.5974859092806201E-2</v>
      </c>
      <c r="BY918" s="17">
        <v>1.4214770001360399E-2</v>
      </c>
      <c r="BZ918" s="17">
        <v>6.8488696809027999E-3</v>
      </c>
      <c r="CA918" s="17">
        <v>2.33280537984836E-2</v>
      </c>
    </row>
    <row r="919" spans="2:79" x14ac:dyDescent="0.3">
      <c r="B919" t="s">
        <v>101</v>
      </c>
      <c r="C919" s="17">
        <v>2.77017252905561E-2</v>
      </c>
      <c r="D919" s="17">
        <v>2.7350819696151801E-2</v>
      </c>
      <c r="E919" s="17">
        <v>2.8180418701856901E-2</v>
      </c>
      <c r="F919" s="17"/>
      <c r="G919" s="17">
        <v>4.3474356905779901E-2</v>
      </c>
      <c r="H919" s="17">
        <v>2.43691646114912E-2</v>
      </c>
      <c r="I919" s="17">
        <v>2.5297502300356999E-2</v>
      </c>
      <c r="J919" s="17">
        <v>1.6610698386259198E-2</v>
      </c>
      <c r="K919" s="17">
        <v>3.7974341273338999E-2</v>
      </c>
      <c r="L919" s="17">
        <v>2.3956841000297199E-2</v>
      </c>
      <c r="M919" s="17"/>
      <c r="N919" s="17">
        <v>1.43397061555251E-2</v>
      </c>
      <c r="O919" s="17">
        <v>2.9003569963689999E-2</v>
      </c>
      <c r="P919" s="17">
        <v>1.61377912232019E-2</v>
      </c>
      <c r="Q919" s="17">
        <v>5.1731509134366901E-2</v>
      </c>
      <c r="R919" s="17"/>
      <c r="S919" s="17">
        <v>3.2754999634485499E-2</v>
      </c>
      <c r="T919" s="17">
        <v>2.1276002154393601E-2</v>
      </c>
      <c r="U919" s="17">
        <v>3.4000192965456998E-2</v>
      </c>
      <c r="V919" s="17">
        <v>4.3121403718212603E-2</v>
      </c>
      <c r="W919" s="17">
        <v>2.0416260969302099E-2</v>
      </c>
      <c r="X919" s="17">
        <v>3.2334948036590198E-2</v>
      </c>
      <c r="Y919" s="17">
        <v>4.6152779160561201E-2</v>
      </c>
      <c r="Z919" s="17">
        <v>0</v>
      </c>
      <c r="AA919" s="17">
        <v>1.6395020610173498E-2</v>
      </c>
      <c r="AB919" s="17">
        <v>1.8646190409511099E-2</v>
      </c>
      <c r="AC919" s="17">
        <v>3.2450099070884197E-2</v>
      </c>
      <c r="AD919" s="17">
        <v>2.01097532066958E-2</v>
      </c>
      <c r="AE919" s="17"/>
      <c r="AF919" s="17">
        <v>2.7127785977453401E-2</v>
      </c>
      <c r="AG919" s="17">
        <v>3.8925197990122097E-2</v>
      </c>
      <c r="AH919" s="17">
        <v>2.4828093660722101E-2</v>
      </c>
      <c r="AI919" s="17">
        <v>2.2543863188332298E-2</v>
      </c>
      <c r="AJ919" s="17">
        <v>1.38512526051078E-2</v>
      </c>
      <c r="AK919" s="17">
        <v>2.57073374934183E-2</v>
      </c>
      <c r="AL919" s="17"/>
      <c r="AM919" s="17">
        <v>3.3063316185013902E-2</v>
      </c>
      <c r="AN919" s="17">
        <v>4.1115956643196998E-2</v>
      </c>
      <c r="AO919" s="17">
        <v>1.5887711119688699E-2</v>
      </c>
      <c r="AP919" s="17">
        <v>1.5598740941909999E-2</v>
      </c>
      <c r="AQ919" s="17">
        <v>1.9512277834682699E-2</v>
      </c>
      <c r="AR919" s="17"/>
      <c r="AS919" s="17">
        <v>2.08937507543254E-2</v>
      </c>
      <c r="AT919" s="17">
        <v>2.06358685073985E-2</v>
      </c>
      <c r="AU919" s="17"/>
      <c r="AV919" s="17">
        <v>2.5971503894055201E-2</v>
      </c>
      <c r="AW919" s="17">
        <v>3.5348596683959302E-2</v>
      </c>
      <c r="AX919" s="17"/>
      <c r="AY919" s="17">
        <v>3.7521791846062698E-2</v>
      </c>
      <c r="AZ919" s="17">
        <v>2.5976931929297901E-2</v>
      </c>
      <c r="BA919" s="17">
        <v>1.3609109697241399E-2</v>
      </c>
      <c r="BB919" s="17"/>
      <c r="BC919" s="17">
        <v>3.5699994922693698E-2</v>
      </c>
      <c r="BD919" s="17">
        <v>2.3480725564208701E-2</v>
      </c>
      <c r="BE919" s="17">
        <v>1.1599005066989999E-2</v>
      </c>
      <c r="BF919" s="17"/>
      <c r="BG919" s="17">
        <v>2.7245801952834599E-2</v>
      </c>
      <c r="BH919" s="17">
        <v>2.0827812100038898E-2</v>
      </c>
      <c r="BI919" s="17"/>
      <c r="BJ919" s="17">
        <v>1.99122139689836E-2</v>
      </c>
      <c r="BK919" s="17">
        <v>2.7590867298022102E-2</v>
      </c>
      <c r="BL919" s="17"/>
      <c r="BM919" s="17">
        <v>1.59423903204324E-2</v>
      </c>
      <c r="BN919" s="17">
        <v>3.2768927331870902E-2</v>
      </c>
      <c r="BO919" s="17">
        <v>5.0303280964654702E-2</v>
      </c>
      <c r="BP919" s="17">
        <v>4.2021065171429603E-2</v>
      </c>
      <c r="BQ919" s="17">
        <v>6.69951011225524E-2</v>
      </c>
      <c r="BR919" s="17">
        <v>2.06582371455418E-2</v>
      </c>
      <c r="BS919" s="17">
        <v>6.1835071971756798E-2</v>
      </c>
      <c r="BT919" s="17"/>
      <c r="BU919" s="17">
        <v>1.1067903009508001E-2</v>
      </c>
      <c r="BV919" s="17">
        <v>2.2271217694212302E-2</v>
      </c>
      <c r="BW919" s="17"/>
      <c r="BX919" s="17">
        <v>5.0575698856951103E-2</v>
      </c>
      <c r="BY919" s="17">
        <v>1.52291716676275E-2</v>
      </c>
      <c r="BZ919" s="17">
        <v>1.11856614379886E-2</v>
      </c>
      <c r="CA919" s="17">
        <v>1.0131694634577399E-2</v>
      </c>
    </row>
    <row r="920" spans="2:79" x14ac:dyDescent="0.3">
      <c r="B920" t="s">
        <v>412</v>
      </c>
      <c r="C920" s="17">
        <v>0.80244543290463199</v>
      </c>
      <c r="D920" s="17">
        <v>0.77848710861390502</v>
      </c>
      <c r="E920" s="17">
        <v>0.824841522739716</v>
      </c>
      <c r="F920" s="17"/>
      <c r="G920" s="17">
        <v>0.71063391893407701</v>
      </c>
      <c r="H920" s="17">
        <v>0.79805062544434302</v>
      </c>
      <c r="I920" s="17">
        <v>0.79720640979696</v>
      </c>
      <c r="J920" s="17">
        <v>0.83251674676431398</v>
      </c>
      <c r="K920" s="17">
        <v>0.81975513663218003</v>
      </c>
      <c r="L920" s="17">
        <v>0.83528105674761</v>
      </c>
      <c r="M920" s="17"/>
      <c r="N920" s="17">
        <v>0.832119304277261</v>
      </c>
      <c r="O920" s="17">
        <v>0.80722360351353095</v>
      </c>
      <c r="P920" s="17">
        <v>0.79542134336882797</v>
      </c>
      <c r="Q920" s="17">
        <v>0.77291522679414404</v>
      </c>
      <c r="R920" s="17"/>
      <c r="S920" s="17">
        <v>0.77677814403071799</v>
      </c>
      <c r="T920" s="17">
        <v>0.81248353064369805</v>
      </c>
      <c r="U920" s="17">
        <v>0.80151253944591305</v>
      </c>
      <c r="V920" s="17">
        <v>0.77069928192348902</v>
      </c>
      <c r="W920" s="17">
        <v>0.80351693739181096</v>
      </c>
      <c r="X920" s="17">
        <v>0.80300918434426305</v>
      </c>
      <c r="Y920" s="17">
        <v>0.80225004176241699</v>
      </c>
      <c r="Z920" s="17">
        <v>0.83706799375980301</v>
      </c>
      <c r="AA920" s="17">
        <v>0.78647741949363303</v>
      </c>
      <c r="AB920" s="17">
        <v>0.85179489714043699</v>
      </c>
      <c r="AC920" s="17">
        <v>0.82948618038718303</v>
      </c>
      <c r="AD920" s="17">
        <v>0.79182016665153898</v>
      </c>
      <c r="AE920" s="17"/>
      <c r="AF920" s="17">
        <v>0.79706159279751199</v>
      </c>
      <c r="AG920" s="17">
        <v>0.80544942489201699</v>
      </c>
      <c r="AH920" s="17">
        <v>0.81113861421892297</v>
      </c>
      <c r="AI920" s="17">
        <v>0.80227432078216199</v>
      </c>
      <c r="AJ920" s="17">
        <v>0.82098362996075802</v>
      </c>
      <c r="AK920" s="17">
        <v>0.75085099372835995</v>
      </c>
      <c r="AL920" s="17"/>
      <c r="AM920" s="17">
        <v>0.80829870122905301</v>
      </c>
      <c r="AN920" s="17">
        <v>0.79341573205871796</v>
      </c>
      <c r="AO920" s="17">
        <v>0.81974944179109599</v>
      </c>
      <c r="AP920" s="17">
        <v>0.79229644144059397</v>
      </c>
      <c r="AQ920" s="17">
        <v>0.80236890312643105</v>
      </c>
      <c r="AR920" s="17"/>
      <c r="AS920" s="17">
        <v>0.81184817663272302</v>
      </c>
      <c r="AT920" s="17">
        <v>0.86095167624547597</v>
      </c>
      <c r="AU920" s="17"/>
      <c r="AV920" s="17">
        <v>0.80613065664591099</v>
      </c>
      <c r="AW920" s="17">
        <v>0.82358200516338997</v>
      </c>
      <c r="AX920" s="17"/>
      <c r="AY920" s="17">
        <v>0.79526036968555402</v>
      </c>
      <c r="AZ920" s="17">
        <v>0.80618978933127505</v>
      </c>
      <c r="BA920" s="17">
        <v>0.79934015908446399</v>
      </c>
      <c r="BB920" s="17"/>
      <c r="BC920" s="17">
        <v>0.78846718527403903</v>
      </c>
      <c r="BD920" s="17">
        <v>0.80890215154709999</v>
      </c>
      <c r="BE920" s="17">
        <v>0.83133619435960204</v>
      </c>
      <c r="BF920" s="17"/>
      <c r="BG920" s="17">
        <v>0.85306447210853498</v>
      </c>
      <c r="BH920" s="17">
        <v>0.79226238995280696</v>
      </c>
      <c r="BI920" s="17"/>
      <c r="BJ920" s="17">
        <v>0.81867874523592199</v>
      </c>
      <c r="BK920" s="17">
        <v>0.80615639617419099</v>
      </c>
      <c r="BL920" s="17"/>
      <c r="BM920" s="17">
        <v>0.81510851361586201</v>
      </c>
      <c r="BN920" s="17">
        <v>0.75387537264017501</v>
      </c>
      <c r="BO920" s="17">
        <v>0.77578079436374503</v>
      </c>
      <c r="BP920" s="17">
        <v>0.81892049065220696</v>
      </c>
      <c r="BQ920" s="17">
        <v>0.76853278047288098</v>
      </c>
      <c r="BR920" s="17">
        <v>0.81365829463068895</v>
      </c>
      <c r="BS920" s="17">
        <v>0.82397488559825605</v>
      </c>
      <c r="BT920" s="17"/>
      <c r="BU920" s="17">
        <v>0.87956754945983895</v>
      </c>
      <c r="BV920" s="17">
        <v>0.81193393991543195</v>
      </c>
      <c r="BW920" s="17"/>
      <c r="BX920" s="17">
        <v>0.81159318035511097</v>
      </c>
      <c r="BY920" s="17">
        <v>0.77344101545621602</v>
      </c>
      <c r="BZ920" s="17">
        <v>0.84473068892409997</v>
      </c>
      <c r="CA920" s="17">
        <v>0.77540146439609503</v>
      </c>
    </row>
    <row r="921" spans="2:79" x14ac:dyDescent="0.3">
      <c r="B921" t="s">
        <v>413</v>
      </c>
      <c r="C921" s="17">
        <v>4.0747038921211003E-2</v>
      </c>
      <c r="D921" s="17">
        <v>4.4245134363084797E-2</v>
      </c>
      <c r="E921" s="17">
        <v>3.7535656903012603E-2</v>
      </c>
      <c r="F921" s="17"/>
      <c r="G921" s="17">
        <v>6.3131264000798007E-2</v>
      </c>
      <c r="H921" s="17">
        <v>7.1515105058170894E-2</v>
      </c>
      <c r="I921" s="17">
        <v>2.5664442784585899E-2</v>
      </c>
      <c r="J921" s="17">
        <v>2.92028366503767E-2</v>
      </c>
      <c r="K921" s="17">
        <v>2.95549070105602E-2</v>
      </c>
      <c r="L921" s="17">
        <v>3.0022915168945299E-2</v>
      </c>
      <c r="M921" s="17"/>
      <c r="N921" s="17">
        <v>3.5219768920765303E-2</v>
      </c>
      <c r="O921" s="17">
        <v>3.7611566862640097E-2</v>
      </c>
      <c r="P921" s="17">
        <v>4.91614973452386E-2</v>
      </c>
      <c r="Q921" s="17">
        <v>4.2103909071166103E-2</v>
      </c>
      <c r="R921" s="17"/>
      <c r="S921" s="17">
        <v>4.2885088096690602E-2</v>
      </c>
      <c r="T921" s="17">
        <v>3.7817575448028003E-2</v>
      </c>
      <c r="U921" s="17">
        <v>3.6128746391758899E-2</v>
      </c>
      <c r="V921" s="17">
        <v>4.1885784809643001E-2</v>
      </c>
      <c r="W921" s="17">
        <v>2.0896875598933901E-2</v>
      </c>
      <c r="X921" s="17">
        <v>5.5629356130669702E-2</v>
      </c>
      <c r="Y921" s="17">
        <v>5.4539593066852098E-2</v>
      </c>
      <c r="Z921" s="17">
        <v>7.7476943142138904E-2</v>
      </c>
      <c r="AA921" s="17">
        <v>3.2912325716360602E-2</v>
      </c>
      <c r="AB921" s="17">
        <v>2.9898589589876699E-2</v>
      </c>
      <c r="AC921" s="17">
        <v>2.0373338431212501E-2</v>
      </c>
      <c r="AD921" s="17">
        <v>6.4085798848244904E-2</v>
      </c>
      <c r="AE921" s="17"/>
      <c r="AF921" s="17">
        <v>3.4730369226401603E-2</v>
      </c>
      <c r="AG921" s="17">
        <v>3.3651809253133498E-2</v>
      </c>
      <c r="AH921" s="17">
        <v>5.4390986416856399E-2</v>
      </c>
      <c r="AI921" s="17">
        <v>4.9481915228076899E-2</v>
      </c>
      <c r="AJ921" s="17">
        <v>4.66259608982647E-2</v>
      </c>
      <c r="AK921" s="17">
        <v>2.8605841253624999E-2</v>
      </c>
      <c r="AL921" s="17"/>
      <c r="AM921" s="17">
        <v>2.86035222243275E-2</v>
      </c>
      <c r="AN921" s="17">
        <v>3.9348879451046398E-2</v>
      </c>
      <c r="AO921" s="17">
        <v>3.9687337023995399E-2</v>
      </c>
      <c r="AP921" s="17">
        <v>4.5929785447883099E-2</v>
      </c>
      <c r="AQ921" s="17">
        <v>8.9894670344330199E-2</v>
      </c>
      <c r="AR921" s="17"/>
      <c r="AS921" s="17">
        <v>3.61269494222577E-2</v>
      </c>
      <c r="AT921" s="17">
        <v>4.3274099334483701E-2</v>
      </c>
      <c r="AU921" s="17"/>
      <c r="AV921" s="17">
        <v>3.6274714610566798E-2</v>
      </c>
      <c r="AW921" s="17">
        <v>4.0990205062674E-2</v>
      </c>
      <c r="AX921" s="17"/>
      <c r="AY921" s="17">
        <v>3.5293011934786997E-2</v>
      </c>
      <c r="AZ921" s="17">
        <v>4.07572117150517E-2</v>
      </c>
      <c r="BA921" s="17">
        <v>5.5252609297830199E-2</v>
      </c>
      <c r="BB921" s="17"/>
      <c r="BC921" s="17">
        <v>3.3235075543678098E-2</v>
      </c>
      <c r="BD921" s="17">
        <v>5.1672614703360403E-2</v>
      </c>
      <c r="BE921" s="17">
        <v>4.8474078247209999E-2</v>
      </c>
      <c r="BF921" s="17"/>
      <c r="BG921" s="17">
        <v>3.2153072788709998E-2</v>
      </c>
      <c r="BH921" s="17">
        <v>4.3423143305774299E-2</v>
      </c>
      <c r="BI921" s="17"/>
      <c r="BJ921" s="17">
        <v>5.5384346066145701E-2</v>
      </c>
      <c r="BK921" s="17">
        <v>3.2702173521884197E-2</v>
      </c>
      <c r="BL921" s="17"/>
      <c r="BM921" s="17">
        <v>4.21552703930844E-2</v>
      </c>
      <c r="BN921" s="17">
        <v>4.6247233674843499E-2</v>
      </c>
      <c r="BO921" s="17">
        <v>5.8078948759489303E-2</v>
      </c>
      <c r="BP921" s="17">
        <v>3.8590487572387901E-2</v>
      </c>
      <c r="BQ921" s="17">
        <v>5.1240697225998402E-2</v>
      </c>
      <c r="BR921" s="17">
        <v>3.3762012371960901E-2</v>
      </c>
      <c r="BS921" s="17">
        <v>2.2807900270495101E-2</v>
      </c>
      <c r="BT921" s="17"/>
      <c r="BU921" s="17">
        <v>8.1417211469684298E-3</v>
      </c>
      <c r="BV921" s="17">
        <v>5.0496138950696101E-2</v>
      </c>
      <c r="BW921" s="17"/>
      <c r="BX921" s="17">
        <v>5.0199284571648101E-2</v>
      </c>
      <c r="BY921" s="17">
        <v>5.3578105482827702E-2</v>
      </c>
      <c r="BZ921" s="17">
        <v>3.5469687535523903E-2</v>
      </c>
      <c r="CA921" s="17">
        <v>6.4236704876121903E-2</v>
      </c>
    </row>
    <row r="922" spans="2:79" hidden="1" x14ac:dyDescent="0.3">
      <c r="B922" t="s">
        <v>299</v>
      </c>
      <c r="C922" s="17">
        <v>0.76169839398342098</v>
      </c>
      <c r="D922" s="17">
        <v>0.73424197425082005</v>
      </c>
      <c r="E922" s="17">
        <v>0.78730586583670303</v>
      </c>
      <c r="F922" s="17"/>
      <c r="G922" s="17">
        <v>0.64750265493327896</v>
      </c>
      <c r="H922" s="17">
        <v>0.72653552038617197</v>
      </c>
      <c r="I922" s="17">
        <v>0.77154196701237499</v>
      </c>
      <c r="J922" s="17">
        <v>0.80331391011393705</v>
      </c>
      <c r="K922" s="17">
        <v>0.79020022962161995</v>
      </c>
      <c r="L922" s="17">
        <v>0.80525814157866404</v>
      </c>
      <c r="M922" s="17"/>
      <c r="N922" s="17">
        <v>0.79689953535649605</v>
      </c>
      <c r="O922" s="17">
        <v>0.76961203665089095</v>
      </c>
      <c r="P922" s="17">
        <v>0.74625984602358997</v>
      </c>
      <c r="Q922" s="17">
        <v>0.73081131772297803</v>
      </c>
      <c r="R922" s="17"/>
      <c r="S922" s="17">
        <v>0.73389305593402698</v>
      </c>
      <c r="T922" s="17">
        <v>0.77466595519567005</v>
      </c>
      <c r="U922" s="17">
        <v>0.76538379305415405</v>
      </c>
      <c r="V922" s="17">
        <v>0.72881349711384602</v>
      </c>
      <c r="W922" s="17">
        <v>0.78262006179287702</v>
      </c>
      <c r="X922" s="17">
        <v>0.74737982821359294</v>
      </c>
      <c r="Y922" s="17">
        <v>0.74771044869556502</v>
      </c>
      <c r="Z922" s="17">
        <v>0.75959105061766397</v>
      </c>
      <c r="AA922" s="17">
        <v>0.75356509377727199</v>
      </c>
      <c r="AB922" s="17">
        <v>0.82189630755055998</v>
      </c>
      <c r="AC922" s="17">
        <v>0.809112841955971</v>
      </c>
      <c r="AD922" s="17">
        <v>0.72773436780329404</v>
      </c>
      <c r="AE922" s="17"/>
      <c r="AF922" s="17">
        <v>0.76233122357111005</v>
      </c>
      <c r="AG922" s="17">
        <v>0.77179761563888405</v>
      </c>
      <c r="AH922" s="17">
        <v>0.75674762780206595</v>
      </c>
      <c r="AI922" s="17">
        <v>0.752792405554085</v>
      </c>
      <c r="AJ922" s="17">
        <v>0.77435766906249304</v>
      </c>
      <c r="AK922" s="17">
        <v>0.72224515247473497</v>
      </c>
      <c r="AL922" s="17"/>
      <c r="AM922" s="17">
        <v>0.77969517900472496</v>
      </c>
      <c r="AN922" s="17">
        <v>0.75406685260767203</v>
      </c>
      <c r="AO922" s="17">
        <v>0.78006210476710003</v>
      </c>
      <c r="AP922" s="17">
        <v>0.74636665599271101</v>
      </c>
      <c r="AQ922" s="17">
        <v>0.71247423278210098</v>
      </c>
      <c r="AR922" s="17"/>
      <c r="AS922" s="17">
        <v>0.77572122721046499</v>
      </c>
      <c r="AT922" s="17">
        <v>0.81767757691099197</v>
      </c>
      <c r="AU922" s="17"/>
      <c r="AV922" s="17">
        <v>0.76985594203534402</v>
      </c>
      <c r="AW922" s="17">
        <v>0.78259180010071605</v>
      </c>
      <c r="AX922" s="17"/>
      <c r="AY922" s="17">
        <v>0.75996735775076696</v>
      </c>
      <c r="AZ922" s="17">
        <v>0.76543257761622296</v>
      </c>
      <c r="BA922" s="17">
        <v>0.74408754978663405</v>
      </c>
      <c r="BB922" s="17"/>
      <c r="BC922" s="17">
        <v>0.75523210973036103</v>
      </c>
      <c r="BD922" s="17">
        <v>0.75722953684373895</v>
      </c>
      <c r="BE922" s="17">
        <v>0.78286211611239198</v>
      </c>
      <c r="BF922" s="17"/>
      <c r="BG922" s="17">
        <v>0.82091139931982504</v>
      </c>
      <c r="BH922" s="17">
        <v>0.74883924664703305</v>
      </c>
      <c r="BI922" s="17"/>
      <c r="BJ922" s="17">
        <v>0.76329439916977604</v>
      </c>
      <c r="BK922" s="17">
        <v>0.77345422265230701</v>
      </c>
      <c r="BL922" s="17"/>
      <c r="BM922" s="17">
        <v>0.77295324322277803</v>
      </c>
      <c r="BN922" s="17">
        <v>0.70762813896533205</v>
      </c>
      <c r="BO922" s="17">
        <v>0.71770184560425598</v>
      </c>
      <c r="BP922" s="17">
        <v>0.78033000307981903</v>
      </c>
      <c r="BQ922" s="17">
        <v>0.71729208324688198</v>
      </c>
      <c r="BR922" s="17">
        <v>0.77989628225872798</v>
      </c>
      <c r="BS922" s="17">
        <v>0.80116698532776098</v>
      </c>
      <c r="BT922" s="17"/>
      <c r="BU922" s="17">
        <v>0.87142582831287096</v>
      </c>
      <c r="BV922" s="17">
        <v>0.76143780096473601</v>
      </c>
      <c r="BW922" s="17"/>
      <c r="BX922" s="17">
        <v>0.76139389578346295</v>
      </c>
      <c r="BY922" s="17">
        <v>0.71986290997338798</v>
      </c>
      <c r="BZ922" s="17">
        <v>0.80926100138857604</v>
      </c>
      <c r="CA922" s="17">
        <v>0.71116475951997304</v>
      </c>
    </row>
    <row r="923" spans="2:79" x14ac:dyDescent="0.3">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c r="BQ923" s="17"/>
      <c r="BR923" s="17"/>
      <c r="BS923" s="17"/>
      <c r="BT923" s="17"/>
      <c r="BU923" s="17"/>
      <c r="BV923" s="17"/>
      <c r="BW923" s="17"/>
      <c r="BX923" s="17"/>
      <c r="BY923" s="17"/>
      <c r="BZ923" s="17"/>
      <c r="CA923" s="17"/>
    </row>
    <row r="924" spans="2:79" x14ac:dyDescent="0.3">
      <c r="B924" s="6" t="s">
        <v>440</v>
      </c>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c r="BI924" s="17"/>
      <c r="BJ924" s="17"/>
      <c r="BK924" s="17"/>
      <c r="BL924" s="17"/>
      <c r="BM924" s="17"/>
      <c r="BN924" s="17"/>
      <c r="BO924" s="17"/>
      <c r="BP924" s="17"/>
      <c r="BQ924" s="17"/>
      <c r="BR924" s="17"/>
      <c r="BS924" s="17"/>
      <c r="BT924" s="17"/>
      <c r="BU924" s="17"/>
      <c r="BV924" s="17"/>
      <c r="BW924" s="17"/>
      <c r="BX924" s="17"/>
      <c r="BY924" s="17"/>
      <c r="BZ924" s="17"/>
      <c r="CA924" s="17"/>
    </row>
    <row r="925" spans="2:79" x14ac:dyDescent="0.3">
      <c r="B925" s="24" t="s">
        <v>98</v>
      </c>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c r="BF925" s="17"/>
      <c r="BG925" s="17"/>
      <c r="BH925" s="17"/>
      <c r="BI925" s="17"/>
      <c r="BJ925" s="17"/>
      <c r="BK925" s="17"/>
      <c r="BL925" s="17"/>
      <c r="BM925" s="17"/>
      <c r="BN925" s="17"/>
      <c r="BO925" s="17"/>
      <c r="BP925" s="17"/>
      <c r="BQ925" s="17"/>
      <c r="BR925" s="17"/>
      <c r="BS925" s="17"/>
      <c r="BT925" s="17"/>
      <c r="BU925" s="17"/>
      <c r="BV925" s="17"/>
      <c r="BW925" s="17"/>
      <c r="BX925" s="17"/>
      <c r="BY925" s="17"/>
      <c r="BZ925" s="17"/>
      <c r="CA925" s="17"/>
    </row>
    <row r="926" spans="2:79" x14ac:dyDescent="0.3">
      <c r="B926" t="s">
        <v>407</v>
      </c>
      <c r="C926" s="17">
        <v>0.30817221689006302</v>
      </c>
      <c r="D926" s="17">
        <v>0.26213364348534601</v>
      </c>
      <c r="E926" s="17">
        <v>0.35252608164043803</v>
      </c>
      <c r="F926" s="17"/>
      <c r="G926" s="17">
        <v>0.403586010317602</v>
      </c>
      <c r="H926" s="17">
        <v>0.38777338269713002</v>
      </c>
      <c r="I926" s="17">
        <v>0.35624986837906902</v>
      </c>
      <c r="J926" s="17">
        <v>0.32719506445179902</v>
      </c>
      <c r="K926" s="17">
        <v>0.210722074406471</v>
      </c>
      <c r="L926" s="17">
        <v>0.191314973705797</v>
      </c>
      <c r="M926" s="17"/>
      <c r="N926" s="17">
        <v>0.377026911843585</v>
      </c>
      <c r="O926" s="17">
        <v>0.26226371033357099</v>
      </c>
      <c r="P926" s="17">
        <v>0.30290437873876402</v>
      </c>
      <c r="Q926" s="17">
        <v>0.28800573852425898</v>
      </c>
      <c r="R926" s="17"/>
      <c r="S926" s="17">
        <v>0.38853153991254002</v>
      </c>
      <c r="T926" s="17">
        <v>0.26989096049468903</v>
      </c>
      <c r="U926" s="17">
        <v>0.238883820531054</v>
      </c>
      <c r="V926" s="17">
        <v>0.262647670070075</v>
      </c>
      <c r="W926" s="17">
        <v>0.271351404698643</v>
      </c>
      <c r="X926" s="17">
        <v>0.298453049177062</v>
      </c>
      <c r="Y926" s="17">
        <v>0.28891004655369101</v>
      </c>
      <c r="Z926" s="17">
        <v>0.25956383953891798</v>
      </c>
      <c r="AA926" s="17">
        <v>0.34337169438014398</v>
      </c>
      <c r="AB926" s="17">
        <v>0.24642535499464099</v>
      </c>
      <c r="AC926" s="17">
        <v>0.42154833410176701</v>
      </c>
      <c r="AD926" s="17">
        <v>0.51972615250576004</v>
      </c>
      <c r="AE926" s="17"/>
      <c r="AF926" s="17">
        <v>0.42777765670641998</v>
      </c>
      <c r="AG926" s="17">
        <v>0.29391954620333299</v>
      </c>
      <c r="AH926" s="17">
        <v>0.30136026955301598</v>
      </c>
      <c r="AI926" s="17">
        <v>0.19973043415056199</v>
      </c>
      <c r="AJ926" s="17">
        <v>0.252786679678911</v>
      </c>
      <c r="AK926" s="17">
        <v>0.33610589338665398</v>
      </c>
      <c r="AL926" s="17"/>
      <c r="AM926" s="17">
        <v>0.25006004834490803</v>
      </c>
      <c r="AN926" s="17">
        <v>0.26401064590912598</v>
      </c>
      <c r="AO926" s="17">
        <v>0.36639277769543999</v>
      </c>
      <c r="AP926" s="17">
        <v>0.42594153246255501</v>
      </c>
      <c r="AQ926" s="17">
        <v>0.502450829079503</v>
      </c>
      <c r="AR926" s="17"/>
      <c r="AS926" s="17">
        <v>0.31725947793801901</v>
      </c>
      <c r="AT926" s="17">
        <v>0.30038368823800599</v>
      </c>
      <c r="AU926" s="17"/>
      <c r="AV926" s="17">
        <v>0.30156971882753703</v>
      </c>
      <c r="AW926" s="17">
        <v>0.36140434541305</v>
      </c>
      <c r="AX926" s="17"/>
      <c r="AY926" s="17">
        <v>0.37446768854552998</v>
      </c>
      <c r="AZ926" s="17">
        <v>0.28441636571752998</v>
      </c>
      <c r="BA926" s="17">
        <v>0.25735259363993401</v>
      </c>
      <c r="BB926" s="17"/>
      <c r="BC926" s="17">
        <v>0.30637145730215998</v>
      </c>
      <c r="BD926" s="17">
        <v>0.26526936871806001</v>
      </c>
      <c r="BE926" s="17">
        <v>0.35298388048227203</v>
      </c>
      <c r="BF926" s="17"/>
      <c r="BG926" s="17">
        <v>0.33015045560523198</v>
      </c>
      <c r="BH926" s="17">
        <v>0.30231186078560401</v>
      </c>
      <c r="BI926" s="17"/>
      <c r="BJ926" s="17">
        <v>0.38528627166294799</v>
      </c>
      <c r="BK926" s="17">
        <v>0.28954976148455103</v>
      </c>
      <c r="BL926" s="17"/>
      <c r="BM926" s="17">
        <v>0.33551067102298299</v>
      </c>
      <c r="BN926" s="17">
        <v>0.33976255880851602</v>
      </c>
      <c r="BO926" s="17">
        <v>0.35261237419233299</v>
      </c>
      <c r="BP926" s="17">
        <v>0.418240295112629</v>
      </c>
      <c r="BQ926" s="17">
        <v>0.272416549466583</v>
      </c>
      <c r="BR926" s="17">
        <v>0.18899299799788</v>
      </c>
      <c r="BS926" s="17">
        <v>0.34336459211748699</v>
      </c>
      <c r="BT926" s="17"/>
      <c r="BU926" s="17">
        <v>0.29583529197601699</v>
      </c>
      <c r="BV926" s="17">
        <v>0.37513406877677302</v>
      </c>
      <c r="BW926" s="17"/>
      <c r="BX926" s="17">
        <v>0.32984163032205699</v>
      </c>
      <c r="BY926" s="17">
        <v>0.25324504520062102</v>
      </c>
      <c r="BZ926" s="17">
        <v>0.419973732400305</v>
      </c>
      <c r="CA926" s="17">
        <v>0.25067052320981398</v>
      </c>
    </row>
    <row r="927" spans="2:79" x14ac:dyDescent="0.3">
      <c r="B927" t="s">
        <v>408</v>
      </c>
      <c r="C927" s="17">
        <v>0.39592388718274302</v>
      </c>
      <c r="D927" s="17">
        <v>0.39763709609631598</v>
      </c>
      <c r="E927" s="17">
        <v>0.39334780690833099</v>
      </c>
      <c r="F927" s="17"/>
      <c r="G927" s="17">
        <v>0.28751548792227599</v>
      </c>
      <c r="H927" s="17">
        <v>0.38020152720018802</v>
      </c>
      <c r="I927" s="17">
        <v>0.37107834975728399</v>
      </c>
      <c r="J927" s="17">
        <v>0.423841570029099</v>
      </c>
      <c r="K927" s="17">
        <v>0.39847655720931902</v>
      </c>
      <c r="L927" s="17">
        <v>0.47650507858519098</v>
      </c>
      <c r="M927" s="17"/>
      <c r="N927" s="17">
        <v>0.39994053556058901</v>
      </c>
      <c r="O927" s="17">
        <v>0.42129856674364502</v>
      </c>
      <c r="P927" s="17">
        <v>0.40407170018743099</v>
      </c>
      <c r="Q927" s="17">
        <v>0.36214817893616502</v>
      </c>
      <c r="R927" s="17"/>
      <c r="S927" s="17">
        <v>0.32528569973217802</v>
      </c>
      <c r="T927" s="17">
        <v>0.40510640684962701</v>
      </c>
      <c r="U927" s="17">
        <v>0.44155845681765399</v>
      </c>
      <c r="V927" s="17">
        <v>0.40918609527683097</v>
      </c>
      <c r="W927" s="17">
        <v>0.44446395841022601</v>
      </c>
      <c r="X927" s="17">
        <v>0.352373585100133</v>
      </c>
      <c r="Y927" s="17">
        <v>0.42563029954187798</v>
      </c>
      <c r="Z927" s="17">
        <v>0.471206840433258</v>
      </c>
      <c r="AA927" s="17">
        <v>0.40238212465518503</v>
      </c>
      <c r="AB927" s="17">
        <v>0.47520214163038699</v>
      </c>
      <c r="AC927" s="17">
        <v>0.27899144238464602</v>
      </c>
      <c r="AD927" s="17">
        <v>0.29542364749322902</v>
      </c>
      <c r="AE927" s="17"/>
      <c r="AF927" s="17">
        <v>0.34539889617889702</v>
      </c>
      <c r="AG927" s="17">
        <v>0.388311683292342</v>
      </c>
      <c r="AH927" s="17">
        <v>0.399841573342611</v>
      </c>
      <c r="AI927" s="17">
        <v>0.47079525556464902</v>
      </c>
      <c r="AJ927" s="17">
        <v>0.425235538190538</v>
      </c>
      <c r="AK927" s="17">
        <v>0.34551002858579</v>
      </c>
      <c r="AL927" s="17"/>
      <c r="AM927" s="17">
        <v>0.42428115141259498</v>
      </c>
      <c r="AN927" s="17">
        <v>0.41251294237106201</v>
      </c>
      <c r="AO927" s="17">
        <v>0.35329334776396598</v>
      </c>
      <c r="AP927" s="17">
        <v>0.40370443591005001</v>
      </c>
      <c r="AQ927" s="17">
        <v>0.32485390484536297</v>
      </c>
      <c r="AR927" s="17"/>
      <c r="AS927" s="17">
        <v>0.41313605153973099</v>
      </c>
      <c r="AT927" s="17">
        <v>0.38898907147310802</v>
      </c>
      <c r="AU927" s="17"/>
      <c r="AV927" s="17">
        <v>0.41133553217678498</v>
      </c>
      <c r="AW927" s="17">
        <v>0.33651248228456698</v>
      </c>
      <c r="AX927" s="17"/>
      <c r="AY927" s="17">
        <v>0.31431794034994598</v>
      </c>
      <c r="AZ927" s="17">
        <v>0.432172866282094</v>
      </c>
      <c r="BA927" s="17">
        <v>0.396432866811952</v>
      </c>
      <c r="BB927" s="17"/>
      <c r="BC927" s="17">
        <v>0.372481877195873</v>
      </c>
      <c r="BD927" s="17">
        <v>0.43439539822645001</v>
      </c>
      <c r="BE927" s="17">
        <v>0.42245893964304698</v>
      </c>
      <c r="BF927" s="17"/>
      <c r="BG927" s="17">
        <v>0.38405318985992098</v>
      </c>
      <c r="BH927" s="17">
        <v>0.40313575708118399</v>
      </c>
      <c r="BI927" s="17"/>
      <c r="BJ927" s="17">
        <v>0.38505027539872</v>
      </c>
      <c r="BK927" s="17">
        <v>0.40225959860158</v>
      </c>
      <c r="BL927" s="17"/>
      <c r="BM927" s="17">
        <v>0.40234200576061802</v>
      </c>
      <c r="BN927" s="17">
        <v>0.401366393122012</v>
      </c>
      <c r="BO927" s="17">
        <v>0.36770665353017201</v>
      </c>
      <c r="BP927" s="17">
        <v>0.31693947703013903</v>
      </c>
      <c r="BQ927" s="17">
        <v>0.31921855884904698</v>
      </c>
      <c r="BR927" s="17">
        <v>0.441303119661628</v>
      </c>
      <c r="BS927" s="17">
        <v>0.32559015963669902</v>
      </c>
      <c r="BT927" s="17"/>
      <c r="BU927" s="17">
        <v>0.432124548577968</v>
      </c>
      <c r="BV927" s="17">
        <v>0.43378613631357199</v>
      </c>
      <c r="BW927" s="17"/>
      <c r="BX927" s="17">
        <v>0.39288381216511398</v>
      </c>
      <c r="BY927" s="17">
        <v>0.38689210240173399</v>
      </c>
      <c r="BZ927" s="17">
        <v>0.400765849272327</v>
      </c>
      <c r="CA927" s="17">
        <v>0.42211286475049697</v>
      </c>
    </row>
    <row r="928" spans="2:79" x14ac:dyDescent="0.3">
      <c r="B928" t="s">
        <v>409</v>
      </c>
      <c r="C928" s="17">
        <v>0.186819052558889</v>
      </c>
      <c r="D928" s="17">
        <v>0.217604111167574</v>
      </c>
      <c r="E928" s="17">
        <v>0.15771129312905</v>
      </c>
      <c r="F928" s="17"/>
      <c r="G928" s="17">
        <v>0.19614097014361101</v>
      </c>
      <c r="H928" s="17">
        <v>0.15689769683975799</v>
      </c>
      <c r="I928" s="17">
        <v>0.17182643323437999</v>
      </c>
      <c r="J928" s="17">
        <v>0.152165619014068</v>
      </c>
      <c r="K928" s="17">
        <v>0.262976229481372</v>
      </c>
      <c r="L928" s="17">
        <v>0.19396428094179699</v>
      </c>
      <c r="M928" s="17"/>
      <c r="N928" s="17">
        <v>0.15032603145624901</v>
      </c>
      <c r="O928" s="17">
        <v>0.20748870180902501</v>
      </c>
      <c r="P928" s="17">
        <v>0.19726462284818799</v>
      </c>
      <c r="Q928" s="17">
        <v>0.19029313500984099</v>
      </c>
      <c r="R928" s="17"/>
      <c r="S928" s="17">
        <v>0.16772975666954201</v>
      </c>
      <c r="T928" s="17">
        <v>0.21148926127467799</v>
      </c>
      <c r="U928" s="17">
        <v>0.183204194055544</v>
      </c>
      <c r="V928" s="17">
        <v>0.21854031812294999</v>
      </c>
      <c r="W928" s="17">
        <v>0.18707787140707</v>
      </c>
      <c r="X928" s="17">
        <v>0.22224608284699701</v>
      </c>
      <c r="Y928" s="17">
        <v>0.137446804473734</v>
      </c>
      <c r="Z928" s="17">
        <v>0.15136049290879899</v>
      </c>
      <c r="AA928" s="17">
        <v>0.18230958167433201</v>
      </c>
      <c r="AB928" s="17">
        <v>0.18792736630031701</v>
      </c>
      <c r="AC928" s="17">
        <v>0.21337254042161999</v>
      </c>
      <c r="AD928" s="17">
        <v>0.123768397368258</v>
      </c>
      <c r="AE928" s="17"/>
      <c r="AF928" s="17">
        <v>0.14461096440379101</v>
      </c>
      <c r="AG928" s="17">
        <v>0.20495487133849299</v>
      </c>
      <c r="AH928" s="17">
        <v>0.201983414619027</v>
      </c>
      <c r="AI928" s="17">
        <v>0.20075532076424099</v>
      </c>
      <c r="AJ928" s="17">
        <v>0.181450437126461</v>
      </c>
      <c r="AK928" s="17">
        <v>0.20348087807769799</v>
      </c>
      <c r="AL928" s="17"/>
      <c r="AM928" s="17">
        <v>0.20528175866347501</v>
      </c>
      <c r="AN928" s="17">
        <v>0.18723476184250801</v>
      </c>
      <c r="AO928" s="17">
        <v>0.18487582155844301</v>
      </c>
      <c r="AP928" s="17">
        <v>0.12438719232505099</v>
      </c>
      <c r="AQ928" s="17">
        <v>0.13820423886527899</v>
      </c>
      <c r="AR928" s="17"/>
      <c r="AS928" s="17">
        <v>0.171225843625156</v>
      </c>
      <c r="AT928" s="17">
        <v>0.18009818461048199</v>
      </c>
      <c r="AU928" s="17"/>
      <c r="AV928" s="17">
        <v>0.17970005233797801</v>
      </c>
      <c r="AW928" s="17">
        <v>0.198090487694289</v>
      </c>
      <c r="AX928" s="17"/>
      <c r="AY928" s="17">
        <v>0.16903216184671399</v>
      </c>
      <c r="AZ928" s="17">
        <v>0.19089153479082099</v>
      </c>
      <c r="BA928" s="17">
        <v>0.22286308470729199</v>
      </c>
      <c r="BB928" s="17"/>
      <c r="BC928" s="17">
        <v>0.19707010350262499</v>
      </c>
      <c r="BD928" s="17">
        <v>0.18204595194848999</v>
      </c>
      <c r="BE928" s="17">
        <v>0.163573321818346</v>
      </c>
      <c r="BF928" s="17"/>
      <c r="BG928" s="17">
        <v>0.17490987225041599</v>
      </c>
      <c r="BH928" s="17">
        <v>0.19128063862608299</v>
      </c>
      <c r="BI928" s="17"/>
      <c r="BJ928" s="17">
        <v>0.15292409044551</v>
      </c>
      <c r="BK928" s="17">
        <v>0.19407539545365199</v>
      </c>
      <c r="BL928" s="17"/>
      <c r="BM928" s="17">
        <v>0.17827448096191001</v>
      </c>
      <c r="BN928" s="17">
        <v>0.146882439564925</v>
      </c>
      <c r="BO928" s="17">
        <v>0.18242339637060401</v>
      </c>
      <c r="BP928" s="17">
        <v>0.163180503050811</v>
      </c>
      <c r="BQ928" s="17">
        <v>0.26798835511853503</v>
      </c>
      <c r="BR928" s="17">
        <v>0.21837659715746399</v>
      </c>
      <c r="BS928" s="17">
        <v>0.200677424359093</v>
      </c>
      <c r="BT928" s="17"/>
      <c r="BU928" s="17">
        <v>0.211350718957417</v>
      </c>
      <c r="BV928" s="17">
        <v>0.155824676317495</v>
      </c>
      <c r="BW928" s="17"/>
      <c r="BX928" s="17">
        <v>0.18674338595211301</v>
      </c>
      <c r="BY928" s="17">
        <v>0.21707779211102199</v>
      </c>
      <c r="BZ928" s="17">
        <v>0.130077859570087</v>
      </c>
      <c r="CA928" s="17">
        <v>0.21465517233435799</v>
      </c>
    </row>
    <row r="929" spans="2:79" x14ac:dyDescent="0.3">
      <c r="B929" t="s">
        <v>410</v>
      </c>
      <c r="C929" s="17">
        <v>3.7331498988119903E-2</v>
      </c>
      <c r="D929" s="17">
        <v>4.9078034965114203E-2</v>
      </c>
      <c r="E929" s="17">
        <v>2.60577620481992E-2</v>
      </c>
      <c r="F929" s="17"/>
      <c r="G929" s="17">
        <v>3.5259578661881799E-2</v>
      </c>
      <c r="H929" s="17">
        <v>2.3082934512741401E-2</v>
      </c>
      <c r="I929" s="17">
        <v>4.3273653680913897E-2</v>
      </c>
      <c r="J929" s="17">
        <v>3.5917933436461297E-2</v>
      </c>
      <c r="K929" s="17">
        <v>4.3444053197646701E-2</v>
      </c>
      <c r="L929" s="17">
        <v>4.2478680565282603E-2</v>
      </c>
      <c r="M929" s="17"/>
      <c r="N929" s="17">
        <v>3.3134098930284399E-2</v>
      </c>
      <c r="O929" s="17">
        <v>2.0900779917766302E-2</v>
      </c>
      <c r="P929" s="17">
        <v>4.1845098563798498E-2</v>
      </c>
      <c r="Q929" s="17">
        <v>5.3971426614707198E-2</v>
      </c>
      <c r="R929" s="17"/>
      <c r="S929" s="17">
        <v>5.0549745353028197E-2</v>
      </c>
      <c r="T929" s="17">
        <v>3.9108316895634203E-2</v>
      </c>
      <c r="U929" s="17">
        <v>4.31304489706716E-2</v>
      </c>
      <c r="V929" s="17">
        <v>4.2143325041117403E-2</v>
      </c>
      <c r="W929" s="17">
        <v>3.1696551922473601E-2</v>
      </c>
      <c r="X929" s="17">
        <v>2.2507879330869399E-2</v>
      </c>
      <c r="Y929" s="17">
        <v>5.0576214625287198E-2</v>
      </c>
      <c r="Z929" s="17">
        <v>5.2475857992291298E-2</v>
      </c>
      <c r="AA929" s="17">
        <v>3.4203255563455E-2</v>
      </c>
      <c r="AB929" s="17">
        <v>2.9477129060502202E-2</v>
      </c>
      <c r="AC929" s="17">
        <v>2.25206070686076E-2</v>
      </c>
      <c r="AD929" s="17">
        <v>0</v>
      </c>
      <c r="AE929" s="17"/>
      <c r="AF929" s="17">
        <v>2.8588019017957201E-2</v>
      </c>
      <c r="AG929" s="17">
        <v>4.7829118180875499E-2</v>
      </c>
      <c r="AH929" s="17">
        <v>2.57252643905902E-2</v>
      </c>
      <c r="AI929" s="17">
        <v>3.4777215835998798E-2</v>
      </c>
      <c r="AJ929" s="17">
        <v>5.12817113639535E-2</v>
      </c>
      <c r="AK929" s="17">
        <v>3.3981533469968399E-2</v>
      </c>
      <c r="AL929" s="17"/>
      <c r="AM929" s="17">
        <v>4.25824388820783E-2</v>
      </c>
      <c r="AN929" s="17">
        <v>4.1365469596545301E-2</v>
      </c>
      <c r="AO929" s="17">
        <v>4.2449353828374198E-2</v>
      </c>
      <c r="AP929" s="17">
        <v>1.9891505861253701E-2</v>
      </c>
      <c r="AQ929" s="17">
        <v>0</v>
      </c>
      <c r="AR929" s="17"/>
      <c r="AS929" s="17">
        <v>3.6412160010044603E-2</v>
      </c>
      <c r="AT929" s="17">
        <v>4.1308034885735402E-2</v>
      </c>
      <c r="AU929" s="17"/>
      <c r="AV929" s="17">
        <v>3.7961213665161898E-2</v>
      </c>
      <c r="AW929" s="17">
        <v>3.3034941045276503E-2</v>
      </c>
      <c r="AX929" s="17"/>
      <c r="AY929" s="17">
        <v>4.7581046559562301E-2</v>
      </c>
      <c r="AZ929" s="17">
        <v>3.1570413777919602E-2</v>
      </c>
      <c r="BA929" s="17">
        <v>4.9414663767813199E-2</v>
      </c>
      <c r="BB929" s="17"/>
      <c r="BC929" s="17">
        <v>4.2603853860289698E-2</v>
      </c>
      <c r="BD929" s="17">
        <v>4.0091994703517E-2</v>
      </c>
      <c r="BE929" s="17">
        <v>2.16342045353193E-2</v>
      </c>
      <c r="BF929" s="17"/>
      <c r="BG929" s="17">
        <v>3.3542186029101799E-2</v>
      </c>
      <c r="BH929" s="17">
        <v>3.86764981950233E-2</v>
      </c>
      <c r="BI929" s="17"/>
      <c r="BJ929" s="17">
        <v>2.84922939566527E-2</v>
      </c>
      <c r="BK929" s="17">
        <v>4.0403350812707899E-2</v>
      </c>
      <c r="BL929" s="17"/>
      <c r="BM929" s="17">
        <v>3.5008918632426299E-2</v>
      </c>
      <c r="BN929" s="17">
        <v>4.0457441451010302E-2</v>
      </c>
      <c r="BO929" s="17">
        <v>1.26454739927108E-2</v>
      </c>
      <c r="BP929" s="17">
        <v>2.0532009548282701E-2</v>
      </c>
      <c r="BQ929" s="17">
        <v>5.6934745281831997E-2</v>
      </c>
      <c r="BR929" s="17">
        <v>4.3173489403317201E-2</v>
      </c>
      <c r="BS929" s="17">
        <v>4.3876250824040799E-2</v>
      </c>
      <c r="BT929" s="17"/>
      <c r="BU929" s="17">
        <v>3.0343490443710298E-2</v>
      </c>
      <c r="BV929" s="17">
        <v>1.0503652089733501E-2</v>
      </c>
      <c r="BW929" s="17"/>
      <c r="BX929" s="17">
        <v>3.0568207621092899E-2</v>
      </c>
      <c r="BY929" s="17">
        <v>6.0379318498503802E-2</v>
      </c>
      <c r="BZ929" s="17">
        <v>1.9944827631018E-2</v>
      </c>
      <c r="CA929" s="17">
        <v>5.1644254860389302E-2</v>
      </c>
    </row>
    <row r="930" spans="2:79" x14ac:dyDescent="0.3">
      <c r="B930" t="s">
        <v>411</v>
      </c>
      <c r="C930" s="17">
        <v>2.0752407789188201E-2</v>
      </c>
      <c r="D930" s="17">
        <v>2.12343482999761E-2</v>
      </c>
      <c r="E930" s="17">
        <v>2.0384519926263601E-2</v>
      </c>
      <c r="F930" s="17"/>
      <c r="G930" s="17">
        <v>1.8929841611312798E-2</v>
      </c>
      <c r="H930" s="17">
        <v>2.1781823885635699E-2</v>
      </c>
      <c r="I930" s="17">
        <v>1.6607161688051601E-2</v>
      </c>
      <c r="J930" s="17">
        <v>1.6967350609341899E-2</v>
      </c>
      <c r="K930" s="17">
        <v>3.04210909868231E-2</v>
      </c>
      <c r="L930" s="17">
        <v>2.1063072133078699E-2</v>
      </c>
      <c r="M930" s="17"/>
      <c r="N930" s="17">
        <v>1.1373937499185799E-2</v>
      </c>
      <c r="O930" s="17">
        <v>2.4897780979794702E-2</v>
      </c>
      <c r="P930" s="17">
        <v>1.8789854018827198E-2</v>
      </c>
      <c r="Q930" s="17">
        <v>2.71882890519488E-2</v>
      </c>
      <c r="R930" s="17"/>
      <c r="S930" s="17">
        <v>1.9922692777514499E-2</v>
      </c>
      <c r="T930" s="17">
        <v>1.7467074784519601E-2</v>
      </c>
      <c r="U930" s="17">
        <v>1.07701070060334E-2</v>
      </c>
      <c r="V930" s="17">
        <v>2.51621234325476E-2</v>
      </c>
      <c r="W930" s="17">
        <v>1.9676910538943999E-2</v>
      </c>
      <c r="X930" s="17">
        <v>2.2447153298441502E-2</v>
      </c>
      <c r="Y930" s="17">
        <v>4.5256310199711401E-2</v>
      </c>
      <c r="Z930" s="17">
        <v>4.2854766774435303E-2</v>
      </c>
      <c r="AA930" s="17">
        <v>8.50372693482827E-3</v>
      </c>
      <c r="AB930" s="17">
        <v>1.27838559053135E-2</v>
      </c>
      <c r="AC930" s="17">
        <v>1.0527476746973199E-2</v>
      </c>
      <c r="AD930" s="17">
        <v>4.0972049426056999E-2</v>
      </c>
      <c r="AE930" s="17"/>
      <c r="AF930" s="17">
        <v>1.3126300589376701E-2</v>
      </c>
      <c r="AG930" s="17">
        <v>2.1139884122735E-2</v>
      </c>
      <c r="AH930" s="17">
        <v>2.16021681322573E-2</v>
      </c>
      <c r="AI930" s="17">
        <v>1.6879805446038499E-2</v>
      </c>
      <c r="AJ930" s="17">
        <v>3.9155053805817901E-2</v>
      </c>
      <c r="AK930" s="17">
        <v>2.7768716395195101E-2</v>
      </c>
      <c r="AL930" s="17"/>
      <c r="AM930" s="17">
        <v>2.2680555666158599E-2</v>
      </c>
      <c r="AN930" s="17">
        <v>2.7136451772489099E-2</v>
      </c>
      <c r="AO930" s="17">
        <v>1.2753755437412801E-2</v>
      </c>
      <c r="AP930" s="17">
        <v>9.4281988892713792E-3</v>
      </c>
      <c r="AQ930" s="17">
        <v>1.49787493751714E-2</v>
      </c>
      <c r="AR930" s="17"/>
      <c r="AS930" s="17">
        <v>1.71983364460713E-2</v>
      </c>
      <c r="AT930" s="17">
        <v>3.4680685277313099E-2</v>
      </c>
      <c r="AU930" s="17"/>
      <c r="AV930" s="17">
        <v>1.83474943261136E-2</v>
      </c>
      <c r="AW930" s="17">
        <v>1.3704558157825401E-2</v>
      </c>
      <c r="AX930" s="17"/>
      <c r="AY930" s="17">
        <v>2.12209544288385E-2</v>
      </c>
      <c r="AZ930" s="17">
        <v>2.1161360602503398E-2</v>
      </c>
      <c r="BA930" s="17">
        <v>1.39700797770067E-2</v>
      </c>
      <c r="BB930" s="17"/>
      <c r="BC930" s="17">
        <v>2.1325629158036999E-2</v>
      </c>
      <c r="BD930" s="17">
        <v>3.3224596773949698E-2</v>
      </c>
      <c r="BE930" s="17">
        <v>7.0813463479326997E-3</v>
      </c>
      <c r="BF930" s="17"/>
      <c r="BG930" s="17">
        <v>1.43297489241459E-2</v>
      </c>
      <c r="BH930" s="17">
        <v>2.1957333750961299E-2</v>
      </c>
      <c r="BI930" s="17"/>
      <c r="BJ930" s="17">
        <v>2.07390527908063E-2</v>
      </c>
      <c r="BK930" s="17">
        <v>2.0159456860400601E-2</v>
      </c>
      <c r="BL930" s="17"/>
      <c r="BM930" s="17">
        <v>1.2523505449380299E-2</v>
      </c>
      <c r="BN930" s="17">
        <v>3.8373167606874203E-2</v>
      </c>
      <c r="BO930" s="17">
        <v>3.7234724068621397E-2</v>
      </c>
      <c r="BP930" s="17">
        <v>1.9587135059453701E-2</v>
      </c>
      <c r="BQ930" s="17">
        <v>0</v>
      </c>
      <c r="BR930" s="17">
        <v>2.59386653486459E-2</v>
      </c>
      <c r="BS930" s="17">
        <v>2.20690149969387E-2</v>
      </c>
      <c r="BT930" s="17"/>
      <c r="BU930" s="17">
        <v>0</v>
      </c>
      <c r="BV930" s="17">
        <v>0</v>
      </c>
      <c r="BW930" s="17"/>
      <c r="BX930" s="17">
        <v>1.32234676697659E-2</v>
      </c>
      <c r="BY930" s="17">
        <v>3.0692621080126999E-2</v>
      </c>
      <c r="BZ930" s="17">
        <v>9.6297581037180797E-3</v>
      </c>
      <c r="CA930" s="17">
        <v>2.2035559233035299E-2</v>
      </c>
    </row>
    <row r="931" spans="2:79" x14ac:dyDescent="0.3">
      <c r="B931" t="s">
        <v>101</v>
      </c>
      <c r="C931" s="17">
        <v>5.1000936590996901E-2</v>
      </c>
      <c r="D931" s="17">
        <v>5.2312765985673498E-2</v>
      </c>
      <c r="E931" s="17">
        <v>4.9972536347718803E-2</v>
      </c>
      <c r="F931" s="17"/>
      <c r="G931" s="17">
        <v>5.8568111343316902E-2</v>
      </c>
      <c r="H931" s="17">
        <v>3.0262634864547201E-2</v>
      </c>
      <c r="I931" s="17">
        <v>4.0964533260300501E-2</v>
      </c>
      <c r="J931" s="17">
        <v>4.3912462459231097E-2</v>
      </c>
      <c r="K931" s="17">
        <v>5.3959994718367703E-2</v>
      </c>
      <c r="L931" s="17">
        <v>7.4673914068853098E-2</v>
      </c>
      <c r="M931" s="17"/>
      <c r="N931" s="17">
        <v>2.81984847101063E-2</v>
      </c>
      <c r="O931" s="17">
        <v>6.3150460216197898E-2</v>
      </c>
      <c r="P931" s="17">
        <v>3.5124345642991599E-2</v>
      </c>
      <c r="Q931" s="17">
        <v>7.8393231863079199E-2</v>
      </c>
      <c r="R931" s="17"/>
      <c r="S931" s="17">
        <v>4.7980565555197002E-2</v>
      </c>
      <c r="T931" s="17">
        <v>5.6937979700853E-2</v>
      </c>
      <c r="U931" s="17">
        <v>8.2452972619042594E-2</v>
      </c>
      <c r="V931" s="17">
        <v>4.2320468056479502E-2</v>
      </c>
      <c r="W931" s="17">
        <v>4.5733303022643099E-2</v>
      </c>
      <c r="X931" s="17">
        <v>8.1972250246497597E-2</v>
      </c>
      <c r="Y931" s="17">
        <v>5.2180324605699498E-2</v>
      </c>
      <c r="Z931" s="17">
        <v>2.2538202352297899E-2</v>
      </c>
      <c r="AA931" s="17">
        <v>2.92296167920559E-2</v>
      </c>
      <c r="AB931" s="17">
        <v>4.8184152108839598E-2</v>
      </c>
      <c r="AC931" s="17">
        <v>5.3039599276386303E-2</v>
      </c>
      <c r="AD931" s="17">
        <v>2.01097532066958E-2</v>
      </c>
      <c r="AE931" s="17"/>
      <c r="AF931" s="17">
        <v>4.0498163103556903E-2</v>
      </c>
      <c r="AG931" s="17">
        <v>4.3844896862221497E-2</v>
      </c>
      <c r="AH931" s="17">
        <v>4.9487309962498303E-2</v>
      </c>
      <c r="AI931" s="17">
        <v>7.70619682385109E-2</v>
      </c>
      <c r="AJ931" s="17">
        <v>5.0090579834318097E-2</v>
      </c>
      <c r="AK931" s="17">
        <v>5.31529500846947E-2</v>
      </c>
      <c r="AL931" s="17"/>
      <c r="AM931" s="17">
        <v>5.5114047030784201E-2</v>
      </c>
      <c r="AN931" s="17">
        <v>6.7739728508268704E-2</v>
      </c>
      <c r="AO931" s="17">
        <v>4.0234943716363603E-2</v>
      </c>
      <c r="AP931" s="17">
        <v>1.6647134551819098E-2</v>
      </c>
      <c r="AQ931" s="17">
        <v>1.9512277834682699E-2</v>
      </c>
      <c r="AR931" s="17"/>
      <c r="AS931" s="17">
        <v>4.47681304409785E-2</v>
      </c>
      <c r="AT931" s="17">
        <v>5.4540335515355198E-2</v>
      </c>
      <c r="AU931" s="17"/>
      <c r="AV931" s="17">
        <v>5.1085988666424602E-2</v>
      </c>
      <c r="AW931" s="17">
        <v>5.72531854049921E-2</v>
      </c>
      <c r="AX931" s="17"/>
      <c r="AY931" s="17">
        <v>7.3380208269410302E-2</v>
      </c>
      <c r="AZ931" s="17">
        <v>3.9787458829132101E-2</v>
      </c>
      <c r="BA931" s="17">
        <v>5.9966711296001798E-2</v>
      </c>
      <c r="BB931" s="17"/>
      <c r="BC931" s="17">
        <v>6.0147078981015401E-2</v>
      </c>
      <c r="BD931" s="17">
        <v>4.49726896295327E-2</v>
      </c>
      <c r="BE931" s="17">
        <v>3.2268307173082697E-2</v>
      </c>
      <c r="BF931" s="17"/>
      <c r="BG931" s="17">
        <v>6.3014547331183807E-2</v>
      </c>
      <c r="BH931" s="17">
        <v>4.2637911561143799E-2</v>
      </c>
      <c r="BI931" s="17"/>
      <c r="BJ931" s="17">
        <v>2.7508015745362401E-2</v>
      </c>
      <c r="BK931" s="17">
        <v>5.3552436787108797E-2</v>
      </c>
      <c r="BL931" s="17"/>
      <c r="BM931" s="17">
        <v>3.6340418172681799E-2</v>
      </c>
      <c r="BN931" s="17">
        <v>3.3157999446662402E-2</v>
      </c>
      <c r="BO931" s="17">
        <v>4.7377377845559301E-2</v>
      </c>
      <c r="BP931" s="17">
        <v>6.1520580198684498E-2</v>
      </c>
      <c r="BQ931" s="17">
        <v>8.34417912840026E-2</v>
      </c>
      <c r="BR931" s="17">
        <v>8.2215130431064695E-2</v>
      </c>
      <c r="BS931" s="17">
        <v>6.4422558065741403E-2</v>
      </c>
      <c r="BT931" s="17"/>
      <c r="BU931" s="17">
        <v>3.0345950044887299E-2</v>
      </c>
      <c r="BV931" s="17">
        <v>2.47514665024266E-2</v>
      </c>
      <c r="BW931" s="17"/>
      <c r="BX931" s="17">
        <v>4.6739496269856899E-2</v>
      </c>
      <c r="BY931" s="17">
        <v>5.1713120707992201E-2</v>
      </c>
      <c r="BZ931" s="17">
        <v>1.9607973022544301E-2</v>
      </c>
      <c r="CA931" s="17">
        <v>3.8881625611905599E-2</v>
      </c>
    </row>
    <row r="932" spans="2:79" x14ac:dyDescent="0.3">
      <c r="B932" t="s">
        <v>412</v>
      </c>
      <c r="C932" s="17">
        <v>0.70409610407280598</v>
      </c>
      <c r="D932" s="17">
        <v>0.65977073958166199</v>
      </c>
      <c r="E932" s="17">
        <v>0.74587388854876902</v>
      </c>
      <c r="F932" s="17"/>
      <c r="G932" s="17">
        <v>0.69110149823987799</v>
      </c>
      <c r="H932" s="17">
        <v>0.76797490989731798</v>
      </c>
      <c r="I932" s="17">
        <v>0.72732821813635296</v>
      </c>
      <c r="J932" s="17">
        <v>0.75103663448089797</v>
      </c>
      <c r="K932" s="17">
        <v>0.60919863161579102</v>
      </c>
      <c r="L932" s="17">
        <v>0.66782005229098895</v>
      </c>
      <c r="M932" s="17"/>
      <c r="N932" s="17">
        <v>0.77696744740417401</v>
      </c>
      <c r="O932" s="17">
        <v>0.68356227707721595</v>
      </c>
      <c r="P932" s="17">
        <v>0.70697607892619496</v>
      </c>
      <c r="Q932" s="17">
        <v>0.65015391746042295</v>
      </c>
      <c r="R932" s="17"/>
      <c r="S932" s="17">
        <v>0.71381723964471799</v>
      </c>
      <c r="T932" s="17">
        <v>0.67499736734431504</v>
      </c>
      <c r="U932" s="17">
        <v>0.68044227734870799</v>
      </c>
      <c r="V932" s="17">
        <v>0.67183376534690598</v>
      </c>
      <c r="W932" s="17">
        <v>0.71581536310886895</v>
      </c>
      <c r="X932" s="17">
        <v>0.650826634277194</v>
      </c>
      <c r="Y932" s="17">
        <v>0.71454034609556905</v>
      </c>
      <c r="Z932" s="17">
        <v>0.73077067997217704</v>
      </c>
      <c r="AA932" s="17">
        <v>0.745753819035329</v>
      </c>
      <c r="AB932" s="17">
        <v>0.72162749662502801</v>
      </c>
      <c r="AC932" s="17">
        <v>0.70053977648641297</v>
      </c>
      <c r="AD932" s="17">
        <v>0.81514979999898896</v>
      </c>
      <c r="AE932" s="17"/>
      <c r="AF932" s="17">
        <v>0.77317655288531795</v>
      </c>
      <c r="AG932" s="17">
        <v>0.68223122949567505</v>
      </c>
      <c r="AH932" s="17">
        <v>0.70120184289562704</v>
      </c>
      <c r="AI932" s="17">
        <v>0.67052568971521098</v>
      </c>
      <c r="AJ932" s="17">
        <v>0.67802221786944905</v>
      </c>
      <c r="AK932" s="17">
        <v>0.68161592197244403</v>
      </c>
      <c r="AL932" s="17"/>
      <c r="AM932" s="17">
        <v>0.67434119975750395</v>
      </c>
      <c r="AN932" s="17">
        <v>0.67652358828018899</v>
      </c>
      <c r="AO932" s="17">
        <v>0.71968612545940602</v>
      </c>
      <c r="AP932" s="17">
        <v>0.82964596837260496</v>
      </c>
      <c r="AQ932" s="17">
        <v>0.82730473392486703</v>
      </c>
      <c r="AR932" s="17"/>
      <c r="AS932" s="17">
        <v>0.73039552947774999</v>
      </c>
      <c r="AT932" s="17">
        <v>0.689372759711114</v>
      </c>
      <c r="AU932" s="17"/>
      <c r="AV932" s="17">
        <v>0.712905251004322</v>
      </c>
      <c r="AW932" s="17">
        <v>0.69791682769761698</v>
      </c>
      <c r="AX932" s="17"/>
      <c r="AY932" s="17">
        <v>0.68878562889547501</v>
      </c>
      <c r="AZ932" s="17">
        <v>0.71658923199962399</v>
      </c>
      <c r="BA932" s="17">
        <v>0.65378546045188601</v>
      </c>
      <c r="BB932" s="17"/>
      <c r="BC932" s="17">
        <v>0.67885333449803198</v>
      </c>
      <c r="BD932" s="17">
        <v>0.69966476694450996</v>
      </c>
      <c r="BE932" s="17">
        <v>0.77544282012531895</v>
      </c>
      <c r="BF932" s="17"/>
      <c r="BG932" s="17">
        <v>0.71420364546515303</v>
      </c>
      <c r="BH932" s="17">
        <v>0.705447617866788</v>
      </c>
      <c r="BI932" s="17"/>
      <c r="BJ932" s="17">
        <v>0.77033654706166799</v>
      </c>
      <c r="BK932" s="17">
        <v>0.69180936008613103</v>
      </c>
      <c r="BL932" s="17"/>
      <c r="BM932" s="17">
        <v>0.737852676783601</v>
      </c>
      <c r="BN932" s="17">
        <v>0.74112895193052797</v>
      </c>
      <c r="BO932" s="17">
        <v>0.720319027722504</v>
      </c>
      <c r="BP932" s="17">
        <v>0.73517977214276797</v>
      </c>
      <c r="BQ932" s="17">
        <v>0.59163510831563004</v>
      </c>
      <c r="BR932" s="17">
        <v>0.63029611765950799</v>
      </c>
      <c r="BS932" s="17">
        <v>0.66895475175418595</v>
      </c>
      <c r="BT932" s="17"/>
      <c r="BU932" s="17">
        <v>0.72795984055398499</v>
      </c>
      <c r="BV932" s="17">
        <v>0.80892020509034501</v>
      </c>
      <c r="BW932" s="17"/>
      <c r="BX932" s="17">
        <v>0.72272544248717097</v>
      </c>
      <c r="BY932" s="17">
        <v>0.64013714760235496</v>
      </c>
      <c r="BZ932" s="17">
        <v>0.82073958167263195</v>
      </c>
      <c r="CA932" s="17">
        <v>0.67278338796031101</v>
      </c>
    </row>
    <row r="933" spans="2:79" x14ac:dyDescent="0.3">
      <c r="B933" t="s">
        <v>413</v>
      </c>
      <c r="C933" s="17">
        <v>5.8083906777308097E-2</v>
      </c>
      <c r="D933" s="17">
        <v>7.0312383265090303E-2</v>
      </c>
      <c r="E933" s="17">
        <v>4.64422819744627E-2</v>
      </c>
      <c r="F933" s="17"/>
      <c r="G933" s="17">
        <v>5.4189420273194601E-2</v>
      </c>
      <c r="H933" s="17">
        <v>4.48647583983771E-2</v>
      </c>
      <c r="I933" s="17">
        <v>5.9880815368965598E-2</v>
      </c>
      <c r="J933" s="17">
        <v>5.2885284045803199E-2</v>
      </c>
      <c r="K933" s="17">
        <v>7.3865144184469794E-2</v>
      </c>
      <c r="L933" s="17">
        <v>6.3541752698361306E-2</v>
      </c>
      <c r="M933" s="17"/>
      <c r="N933" s="17">
        <v>4.4508036429470203E-2</v>
      </c>
      <c r="O933" s="17">
        <v>4.5798560897561E-2</v>
      </c>
      <c r="P933" s="17">
        <v>6.0634952582625599E-2</v>
      </c>
      <c r="Q933" s="17">
        <v>8.1159715666655904E-2</v>
      </c>
      <c r="R933" s="17"/>
      <c r="S933" s="17">
        <v>7.04724381305427E-2</v>
      </c>
      <c r="T933" s="17">
        <v>5.6575391680153901E-2</v>
      </c>
      <c r="U933" s="17">
        <v>5.3900555976704997E-2</v>
      </c>
      <c r="V933" s="17">
        <v>6.7305448473665E-2</v>
      </c>
      <c r="W933" s="17">
        <v>5.13734624614176E-2</v>
      </c>
      <c r="X933" s="17">
        <v>4.4955032629310901E-2</v>
      </c>
      <c r="Y933" s="17">
        <v>9.5832524824998599E-2</v>
      </c>
      <c r="Z933" s="17">
        <v>9.5330624766726602E-2</v>
      </c>
      <c r="AA933" s="17">
        <v>4.2706982498283301E-2</v>
      </c>
      <c r="AB933" s="17">
        <v>4.22609849658157E-2</v>
      </c>
      <c r="AC933" s="17">
        <v>3.3048083815580803E-2</v>
      </c>
      <c r="AD933" s="17">
        <v>4.0972049426056999E-2</v>
      </c>
      <c r="AE933" s="17"/>
      <c r="AF933" s="17">
        <v>4.1714319607333898E-2</v>
      </c>
      <c r="AG933" s="17">
        <v>6.8969002303610499E-2</v>
      </c>
      <c r="AH933" s="17">
        <v>4.73274325228474E-2</v>
      </c>
      <c r="AI933" s="17">
        <v>5.1657021282037398E-2</v>
      </c>
      <c r="AJ933" s="17">
        <v>9.0436765169771394E-2</v>
      </c>
      <c r="AK933" s="17">
        <v>6.1750249865163503E-2</v>
      </c>
      <c r="AL933" s="17"/>
      <c r="AM933" s="17">
        <v>6.5262994548236905E-2</v>
      </c>
      <c r="AN933" s="17">
        <v>6.8501921369034394E-2</v>
      </c>
      <c r="AO933" s="17">
        <v>5.5203109265786997E-2</v>
      </c>
      <c r="AP933" s="17">
        <v>2.9319704750525099E-2</v>
      </c>
      <c r="AQ933" s="17">
        <v>1.49787493751714E-2</v>
      </c>
      <c r="AR933" s="17"/>
      <c r="AS933" s="17">
        <v>5.3610496456115903E-2</v>
      </c>
      <c r="AT933" s="17">
        <v>7.5988720163048501E-2</v>
      </c>
      <c r="AU933" s="17"/>
      <c r="AV933" s="17">
        <v>5.6308707991275603E-2</v>
      </c>
      <c r="AW933" s="17">
        <v>4.67394992031019E-2</v>
      </c>
      <c r="AX933" s="17"/>
      <c r="AY933" s="17">
        <v>6.8802000988400794E-2</v>
      </c>
      <c r="AZ933" s="17">
        <v>5.2731774380423001E-2</v>
      </c>
      <c r="BA933" s="17">
        <v>6.3384743544819905E-2</v>
      </c>
      <c r="BB933" s="17"/>
      <c r="BC933" s="17">
        <v>6.3929483018326697E-2</v>
      </c>
      <c r="BD933" s="17">
        <v>7.3316591477466705E-2</v>
      </c>
      <c r="BE933" s="17">
        <v>2.8715550883251999E-2</v>
      </c>
      <c r="BF933" s="17"/>
      <c r="BG933" s="17">
        <v>4.7871934953247798E-2</v>
      </c>
      <c r="BH933" s="17">
        <v>6.0633831945984602E-2</v>
      </c>
      <c r="BI933" s="17"/>
      <c r="BJ933" s="17">
        <v>4.9231346747459E-2</v>
      </c>
      <c r="BK933" s="17">
        <v>6.0562807673108503E-2</v>
      </c>
      <c r="BL933" s="17"/>
      <c r="BM933" s="17">
        <v>4.75324240818066E-2</v>
      </c>
      <c r="BN933" s="17">
        <v>7.8830609057884499E-2</v>
      </c>
      <c r="BO933" s="17">
        <v>4.9880198061332197E-2</v>
      </c>
      <c r="BP933" s="17">
        <v>4.0119144607736398E-2</v>
      </c>
      <c r="BQ933" s="17">
        <v>5.6934745281831997E-2</v>
      </c>
      <c r="BR933" s="17">
        <v>6.9112154751963098E-2</v>
      </c>
      <c r="BS933" s="17">
        <v>6.5945265820979607E-2</v>
      </c>
      <c r="BT933" s="17"/>
      <c r="BU933" s="17">
        <v>3.0343490443710298E-2</v>
      </c>
      <c r="BV933" s="17">
        <v>1.0503652089733501E-2</v>
      </c>
      <c r="BW933" s="17"/>
      <c r="BX933" s="17">
        <v>4.3791675290858798E-2</v>
      </c>
      <c r="BY933" s="17">
        <v>9.1071939578630801E-2</v>
      </c>
      <c r="BZ933" s="17">
        <v>2.9574585734736099E-2</v>
      </c>
      <c r="CA933" s="17">
        <v>7.3679814093424598E-2</v>
      </c>
    </row>
    <row r="934" spans="2:79" hidden="1" x14ac:dyDescent="0.3">
      <c r="B934" t="s">
        <v>299</v>
      </c>
      <c r="C934" s="17">
        <v>0.64601219729549797</v>
      </c>
      <c r="D934" s="17">
        <v>0.58945835631657195</v>
      </c>
      <c r="E934" s="17">
        <v>0.69943160657430603</v>
      </c>
      <c r="F934" s="17"/>
      <c r="G934" s="17">
        <v>0.63691207796668303</v>
      </c>
      <c r="H934" s="17">
        <v>0.72311015149894098</v>
      </c>
      <c r="I934" s="17">
        <v>0.66744740276738801</v>
      </c>
      <c r="J934" s="17">
        <v>0.69815135043509402</v>
      </c>
      <c r="K934" s="17">
        <v>0.53533348743132103</v>
      </c>
      <c r="L934" s="17">
        <v>0.60427829959262702</v>
      </c>
      <c r="M934" s="17"/>
      <c r="N934" s="17">
        <v>0.73245941097470402</v>
      </c>
      <c r="O934" s="17">
        <v>0.63776371617965499</v>
      </c>
      <c r="P934" s="17">
        <v>0.64634112634356899</v>
      </c>
      <c r="Q934" s="17">
        <v>0.56899420179376703</v>
      </c>
      <c r="R934" s="17"/>
      <c r="S934" s="17">
        <v>0.64334480151417495</v>
      </c>
      <c r="T934" s="17">
        <v>0.61842197566416102</v>
      </c>
      <c r="U934" s="17">
        <v>0.62654172137200304</v>
      </c>
      <c r="V934" s="17">
        <v>0.60452831687324105</v>
      </c>
      <c r="W934" s="17">
        <v>0.66444190064745201</v>
      </c>
      <c r="X934" s="17">
        <v>0.60587160164788301</v>
      </c>
      <c r="Y934" s="17">
        <v>0.61870782127057</v>
      </c>
      <c r="Z934" s="17">
        <v>0.63544005520544999</v>
      </c>
      <c r="AA934" s="17">
        <v>0.70304683653704503</v>
      </c>
      <c r="AB934" s="17">
        <v>0.67936651165921202</v>
      </c>
      <c r="AC934" s="17">
        <v>0.66749169267083197</v>
      </c>
      <c r="AD934" s="17">
        <v>0.77417775057293203</v>
      </c>
      <c r="AE934" s="17"/>
      <c r="AF934" s="17">
        <v>0.73146223327798399</v>
      </c>
      <c r="AG934" s="17">
        <v>0.61326222719206502</v>
      </c>
      <c r="AH934" s="17">
        <v>0.65387441037277905</v>
      </c>
      <c r="AI934" s="17">
        <v>0.61886866843317301</v>
      </c>
      <c r="AJ934" s="17">
        <v>0.58758545269967799</v>
      </c>
      <c r="AK934" s="17">
        <v>0.61986567210728105</v>
      </c>
      <c r="AL934" s="17"/>
      <c r="AM934" s="17">
        <v>0.60907820520926703</v>
      </c>
      <c r="AN934" s="17">
        <v>0.608021666911154</v>
      </c>
      <c r="AO934" s="17">
        <v>0.66448301619361905</v>
      </c>
      <c r="AP934" s="17">
        <v>0.80032626362208004</v>
      </c>
      <c r="AQ934" s="17">
        <v>0.81232598454969596</v>
      </c>
      <c r="AR934" s="17"/>
      <c r="AS934" s="17">
        <v>0.67678503302163395</v>
      </c>
      <c r="AT934" s="17">
        <v>0.61338403954806597</v>
      </c>
      <c r="AU934" s="17"/>
      <c r="AV934" s="17">
        <v>0.65659654301304604</v>
      </c>
      <c r="AW934" s="17">
        <v>0.65117732849451504</v>
      </c>
      <c r="AX934" s="17"/>
      <c r="AY934" s="17">
        <v>0.61998362790707495</v>
      </c>
      <c r="AZ934" s="17">
        <v>0.66385745761920101</v>
      </c>
      <c r="BA934" s="17">
        <v>0.59040071690706597</v>
      </c>
      <c r="BB934" s="17"/>
      <c r="BC934" s="17">
        <v>0.61492385147970596</v>
      </c>
      <c r="BD934" s="17">
        <v>0.62634817546704402</v>
      </c>
      <c r="BE934" s="17">
        <v>0.746727269242067</v>
      </c>
      <c r="BF934" s="17"/>
      <c r="BG934" s="17">
        <v>0.66633171051190498</v>
      </c>
      <c r="BH934" s="17">
        <v>0.64481378592080396</v>
      </c>
      <c r="BI934" s="17"/>
      <c r="BJ934" s="17">
        <v>0.72110520031420899</v>
      </c>
      <c r="BK934" s="17">
        <v>0.63124655241302297</v>
      </c>
      <c r="BL934" s="17"/>
      <c r="BM934" s="17">
        <v>0.69032025270179498</v>
      </c>
      <c r="BN934" s="17">
        <v>0.662298342872643</v>
      </c>
      <c r="BO934" s="17">
        <v>0.67043882966117196</v>
      </c>
      <c r="BP934" s="17">
        <v>0.69506062753503195</v>
      </c>
      <c r="BQ934" s="17">
        <v>0.53470036303379798</v>
      </c>
      <c r="BR934" s="17">
        <v>0.56118396290754502</v>
      </c>
      <c r="BS934" s="17">
        <v>0.60300948593320602</v>
      </c>
      <c r="BT934" s="17"/>
      <c r="BU934" s="17">
        <v>0.69761635011027501</v>
      </c>
      <c r="BV934" s="17">
        <v>0.79841655300061098</v>
      </c>
      <c r="BW934" s="17"/>
      <c r="BX934" s="17">
        <v>0.67893376719631204</v>
      </c>
      <c r="BY934" s="17">
        <v>0.54906520802372405</v>
      </c>
      <c r="BZ934" s="17">
        <v>0.79116499593789602</v>
      </c>
      <c r="CA934" s="17">
        <v>0.59910357386688695</v>
      </c>
    </row>
    <row r="935" spans="2:79" x14ac:dyDescent="0.3">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c r="AV935" s="17"/>
      <c r="AW935" s="17"/>
      <c r="AX935" s="17"/>
      <c r="AY935" s="17"/>
      <c r="AZ935" s="17"/>
      <c r="BA935" s="17"/>
      <c r="BB935" s="17"/>
      <c r="BC935" s="17"/>
      <c r="BD935" s="17"/>
      <c r="BE935" s="17"/>
      <c r="BF935" s="17"/>
      <c r="BG935" s="17"/>
      <c r="BH935" s="17"/>
      <c r="BI935" s="17"/>
      <c r="BJ935" s="17"/>
      <c r="BK935" s="17"/>
      <c r="BL935" s="17"/>
      <c r="BM935" s="17"/>
      <c r="BN935" s="17"/>
      <c r="BO935" s="17"/>
      <c r="BP935" s="17"/>
      <c r="BQ935" s="17"/>
      <c r="BR935" s="17"/>
      <c r="BS935" s="17"/>
      <c r="BT935" s="17"/>
      <c r="BU935" s="17"/>
      <c r="BV935" s="17"/>
      <c r="BW935" s="17"/>
      <c r="BX935" s="17"/>
      <c r="BY935" s="17"/>
      <c r="BZ935" s="17"/>
      <c r="CA935" s="17"/>
    </row>
    <row r="936" spans="2:79" x14ac:dyDescent="0.3">
      <c r="B936" s="6" t="s">
        <v>441</v>
      </c>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c r="AX936" s="17"/>
      <c r="AY936" s="17"/>
      <c r="AZ936" s="17"/>
      <c r="BA936" s="17"/>
      <c r="BB936" s="17"/>
      <c r="BC936" s="17"/>
      <c r="BD936" s="17"/>
      <c r="BE936" s="17"/>
      <c r="BF936" s="17"/>
      <c r="BG936" s="17"/>
      <c r="BH936" s="17"/>
      <c r="BI936" s="17"/>
      <c r="BJ936" s="17"/>
      <c r="BK936" s="17"/>
      <c r="BL936" s="17"/>
      <c r="BM936" s="17"/>
      <c r="BN936" s="17"/>
      <c r="BO936" s="17"/>
      <c r="BP936" s="17"/>
      <c r="BQ936" s="17"/>
      <c r="BR936" s="17"/>
      <c r="BS936" s="17"/>
      <c r="BT936" s="17"/>
      <c r="BU936" s="17"/>
      <c r="BV936" s="17"/>
      <c r="BW936" s="17"/>
      <c r="BX936" s="17"/>
      <c r="BY936" s="17"/>
      <c r="BZ936" s="17"/>
      <c r="CA936" s="17"/>
    </row>
    <row r="937" spans="2:79" x14ac:dyDescent="0.3">
      <c r="B937" s="24" t="s">
        <v>98</v>
      </c>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c r="AX937" s="17"/>
      <c r="AY937" s="17"/>
      <c r="AZ937" s="17"/>
      <c r="BA937" s="17"/>
      <c r="BB937" s="17"/>
      <c r="BC937" s="17"/>
      <c r="BD937" s="17"/>
      <c r="BE937" s="17"/>
      <c r="BF937" s="17"/>
      <c r="BG937" s="17"/>
      <c r="BH937" s="17"/>
      <c r="BI937" s="17"/>
      <c r="BJ937" s="17"/>
      <c r="BK937" s="17"/>
      <c r="BL937" s="17"/>
      <c r="BM937" s="17"/>
      <c r="BN937" s="17"/>
      <c r="BO937" s="17"/>
      <c r="BP937" s="17"/>
      <c r="BQ937" s="17"/>
      <c r="BR937" s="17"/>
      <c r="BS937" s="17"/>
      <c r="BT937" s="17"/>
      <c r="BU937" s="17"/>
      <c r="BV937" s="17"/>
      <c r="BW937" s="17"/>
      <c r="BX937" s="17"/>
      <c r="BY937" s="17"/>
      <c r="BZ937" s="17"/>
      <c r="CA937" s="17"/>
    </row>
    <row r="938" spans="2:79" x14ac:dyDescent="0.3">
      <c r="B938" t="s">
        <v>407</v>
      </c>
      <c r="C938" s="17">
        <v>0.36005471211156398</v>
      </c>
      <c r="D938" s="17">
        <v>0.31120666090239402</v>
      </c>
      <c r="E938" s="17">
        <v>0.40646875938889798</v>
      </c>
      <c r="F938" s="17"/>
      <c r="G938" s="17">
        <v>0.40357331939909802</v>
      </c>
      <c r="H938" s="17">
        <v>0.4560152612317</v>
      </c>
      <c r="I938" s="17">
        <v>0.438290984017979</v>
      </c>
      <c r="J938" s="17">
        <v>0.38886923071759499</v>
      </c>
      <c r="K938" s="17">
        <v>0.268405497297667</v>
      </c>
      <c r="L938" s="17">
        <v>0.22811738920899499</v>
      </c>
      <c r="M938" s="17"/>
      <c r="N938" s="17">
        <v>0.37041685861525198</v>
      </c>
      <c r="O938" s="17">
        <v>0.328122107879113</v>
      </c>
      <c r="P938" s="17">
        <v>0.35289573382583</v>
      </c>
      <c r="Q938" s="17">
        <v>0.38991305780479601</v>
      </c>
      <c r="R938" s="17"/>
      <c r="S938" s="17">
        <v>0.36123968775515902</v>
      </c>
      <c r="T938" s="17">
        <v>0.31016098392896002</v>
      </c>
      <c r="U938" s="17">
        <v>0.34714860247134799</v>
      </c>
      <c r="V938" s="17">
        <v>0.340275184060226</v>
      </c>
      <c r="W938" s="17">
        <v>0.36206144788408501</v>
      </c>
      <c r="X938" s="17">
        <v>0.38680645395938201</v>
      </c>
      <c r="Y938" s="17">
        <v>0.282639570914411</v>
      </c>
      <c r="Z938" s="17">
        <v>0.386922338630729</v>
      </c>
      <c r="AA938" s="17">
        <v>0.37792950268783099</v>
      </c>
      <c r="AB938" s="17">
        <v>0.40770187434860899</v>
      </c>
      <c r="AC938" s="17">
        <v>0.42337209866040298</v>
      </c>
      <c r="AD938" s="17">
        <v>0.43615902481121299</v>
      </c>
      <c r="AE938" s="17"/>
      <c r="AF938" s="17">
        <v>0.44197095045861101</v>
      </c>
      <c r="AG938" s="17">
        <v>0.345606887125533</v>
      </c>
      <c r="AH938" s="17">
        <v>0.36178188041201298</v>
      </c>
      <c r="AI938" s="17">
        <v>0.29041154245434098</v>
      </c>
      <c r="AJ938" s="17">
        <v>0.29860432841127199</v>
      </c>
      <c r="AK938" s="17">
        <v>0.41985122854762003</v>
      </c>
      <c r="AL938" s="17"/>
      <c r="AM938" s="17">
        <v>0.349536556302116</v>
      </c>
      <c r="AN938" s="17">
        <v>0.343152876471361</v>
      </c>
      <c r="AO938" s="17">
        <v>0.39170863222415098</v>
      </c>
      <c r="AP938" s="17">
        <v>0.40510317731873202</v>
      </c>
      <c r="AQ938" s="17">
        <v>0.41088356945943399</v>
      </c>
      <c r="AR938" s="17"/>
      <c r="AS938" s="17">
        <v>0.35431885403005903</v>
      </c>
      <c r="AT938" s="17">
        <v>0.43395323341251502</v>
      </c>
      <c r="AU938" s="17"/>
      <c r="AV938" s="17">
        <v>0.33662200324345598</v>
      </c>
      <c r="AW938" s="17">
        <v>0.44629181469817703</v>
      </c>
      <c r="AX938" s="17"/>
      <c r="AY938" s="17">
        <v>0.425898210713963</v>
      </c>
      <c r="AZ938" s="17">
        <v>0.34690143873463503</v>
      </c>
      <c r="BA938" s="17">
        <v>0.258871390467806</v>
      </c>
      <c r="BB938" s="17"/>
      <c r="BC938" s="17">
        <v>0.35085845181792902</v>
      </c>
      <c r="BD938" s="17">
        <v>0.30957445606082401</v>
      </c>
      <c r="BE938" s="17">
        <v>0.42955001390019298</v>
      </c>
      <c r="BF938" s="17"/>
      <c r="BG938" s="17">
        <v>0.39063109088585501</v>
      </c>
      <c r="BH938" s="17">
        <v>0.349023456034739</v>
      </c>
      <c r="BI938" s="17"/>
      <c r="BJ938" s="17">
        <v>0.40098833350650898</v>
      </c>
      <c r="BK938" s="17">
        <v>0.35250784226105802</v>
      </c>
      <c r="BL938" s="17"/>
      <c r="BM938" s="17">
        <v>0.38314087566977301</v>
      </c>
      <c r="BN938" s="17">
        <v>0.37245305595966799</v>
      </c>
      <c r="BO938" s="17">
        <v>0.38658126502558599</v>
      </c>
      <c r="BP938" s="17">
        <v>0.45363445420913701</v>
      </c>
      <c r="BQ938" s="17">
        <v>0.41918140138847199</v>
      </c>
      <c r="BR938" s="17">
        <v>0.221280086099337</v>
      </c>
      <c r="BS938" s="17">
        <v>0.48611421165962798</v>
      </c>
      <c r="BT938" s="17"/>
      <c r="BU938" s="17">
        <v>0.33549801806811702</v>
      </c>
      <c r="BV938" s="17">
        <v>0.42415873476204102</v>
      </c>
      <c r="BW938" s="17"/>
      <c r="BX938" s="17">
        <v>0.39570843644262299</v>
      </c>
      <c r="BY938" s="17">
        <v>0.32659058685443199</v>
      </c>
      <c r="BZ938" s="17">
        <v>0.43501333883864901</v>
      </c>
      <c r="CA938" s="17">
        <v>0.29875399850955398</v>
      </c>
    </row>
    <row r="939" spans="2:79" x14ac:dyDescent="0.3">
      <c r="B939" t="s">
        <v>408</v>
      </c>
      <c r="C939" s="17">
        <v>0.30968230318871498</v>
      </c>
      <c r="D939" s="17">
        <v>0.31926965934372198</v>
      </c>
      <c r="E939" s="17">
        <v>0.29993675353746901</v>
      </c>
      <c r="F939" s="17"/>
      <c r="G939" s="17">
        <v>0.32838079331903702</v>
      </c>
      <c r="H939" s="17">
        <v>0.31668578826236199</v>
      </c>
      <c r="I939" s="17">
        <v>0.31656625238198499</v>
      </c>
      <c r="J939" s="17">
        <v>0.32599996316220903</v>
      </c>
      <c r="K939" s="17">
        <v>0.29969218680826298</v>
      </c>
      <c r="L939" s="17">
        <v>0.27951871955521701</v>
      </c>
      <c r="M939" s="17"/>
      <c r="N939" s="17">
        <v>0.331893016433356</v>
      </c>
      <c r="O939" s="17">
        <v>0.31736986523266802</v>
      </c>
      <c r="P939" s="17">
        <v>0.32562899126350298</v>
      </c>
      <c r="Q939" s="17">
        <v>0.26714313890153402</v>
      </c>
      <c r="R939" s="17"/>
      <c r="S939" s="17">
        <v>0.31784464906802001</v>
      </c>
      <c r="T939" s="17">
        <v>0.32226788325961597</v>
      </c>
      <c r="U939" s="17">
        <v>0.28579419205435602</v>
      </c>
      <c r="V939" s="17">
        <v>0.29775680581019198</v>
      </c>
      <c r="W939" s="17">
        <v>0.305325253963174</v>
      </c>
      <c r="X939" s="17">
        <v>0.27776237722034902</v>
      </c>
      <c r="Y939" s="17">
        <v>0.331472145069244</v>
      </c>
      <c r="Z939" s="17">
        <v>0.333802321990816</v>
      </c>
      <c r="AA939" s="17">
        <v>0.35698718592303602</v>
      </c>
      <c r="AB939" s="17">
        <v>0.32226080866901002</v>
      </c>
      <c r="AC939" s="17">
        <v>0.23399766971821501</v>
      </c>
      <c r="AD939" s="17">
        <v>0.247891791346455</v>
      </c>
      <c r="AE939" s="17"/>
      <c r="AF939" s="17">
        <v>0.29935040666219098</v>
      </c>
      <c r="AG939" s="17">
        <v>0.287826436107054</v>
      </c>
      <c r="AH939" s="17">
        <v>0.33412644609884101</v>
      </c>
      <c r="AI939" s="17">
        <v>0.36494469146438602</v>
      </c>
      <c r="AJ939" s="17">
        <v>0.30637657406818702</v>
      </c>
      <c r="AK939" s="17">
        <v>0.228016802856185</v>
      </c>
      <c r="AL939" s="17"/>
      <c r="AM939" s="17">
        <v>0.28540577153942898</v>
      </c>
      <c r="AN939" s="17">
        <v>0.31930902473696199</v>
      </c>
      <c r="AO939" s="17">
        <v>0.30205383373178901</v>
      </c>
      <c r="AP939" s="17">
        <v>0.36259113709743701</v>
      </c>
      <c r="AQ939" s="17">
        <v>0.25084663552416098</v>
      </c>
      <c r="AR939" s="17"/>
      <c r="AS939" s="17">
        <v>0.328220507529974</v>
      </c>
      <c r="AT939" s="17">
        <v>0.260549213417616</v>
      </c>
      <c r="AU939" s="17"/>
      <c r="AV939" s="17">
        <v>0.32164907149827399</v>
      </c>
      <c r="AW939" s="17">
        <v>0.29014582006195599</v>
      </c>
      <c r="AX939" s="17"/>
      <c r="AY939" s="17">
        <v>0.269862655489021</v>
      </c>
      <c r="AZ939" s="17">
        <v>0.32060580371497899</v>
      </c>
      <c r="BA939" s="17">
        <v>0.34077684459277902</v>
      </c>
      <c r="BB939" s="17"/>
      <c r="BC939" s="17">
        <v>0.29690037817088399</v>
      </c>
      <c r="BD939" s="17">
        <v>0.31726555143886298</v>
      </c>
      <c r="BE939" s="17">
        <v>0.33446116915372298</v>
      </c>
      <c r="BF939" s="17"/>
      <c r="BG939" s="17">
        <v>0.29343755297143398</v>
      </c>
      <c r="BH939" s="17">
        <v>0.31856244230205999</v>
      </c>
      <c r="BI939" s="17"/>
      <c r="BJ939" s="17">
        <v>0.33190641567621099</v>
      </c>
      <c r="BK939" s="17">
        <v>0.30304400060638698</v>
      </c>
      <c r="BL939" s="17"/>
      <c r="BM939" s="17">
        <v>0.33490906577837498</v>
      </c>
      <c r="BN939" s="17">
        <v>0.32395986184458903</v>
      </c>
      <c r="BO939" s="17">
        <v>0.274146284903934</v>
      </c>
      <c r="BP939" s="17">
        <v>0.27798912157779698</v>
      </c>
      <c r="BQ939" s="17">
        <v>0.31091540492048803</v>
      </c>
      <c r="BR939" s="17">
        <v>0.27926218260376701</v>
      </c>
      <c r="BS939" s="17">
        <v>0.24892169575352899</v>
      </c>
      <c r="BT939" s="17"/>
      <c r="BU939" s="17">
        <v>0.410599712701675</v>
      </c>
      <c r="BV939" s="17">
        <v>0.32861540830356101</v>
      </c>
      <c r="BW939" s="17"/>
      <c r="BX939" s="17">
        <v>0.31063047329216997</v>
      </c>
      <c r="BY939" s="17">
        <v>0.29832461489645501</v>
      </c>
      <c r="BZ939" s="17">
        <v>0.332837181822352</v>
      </c>
      <c r="CA939" s="17">
        <v>0.31766918377352998</v>
      </c>
    </row>
    <row r="940" spans="2:79" x14ac:dyDescent="0.3">
      <c r="B940" t="s">
        <v>409</v>
      </c>
      <c r="C940" s="17">
        <v>0.15938879913280601</v>
      </c>
      <c r="D940" s="17">
        <v>0.184848754124116</v>
      </c>
      <c r="E940" s="17">
        <v>0.13534006660209799</v>
      </c>
      <c r="F940" s="17"/>
      <c r="G940" s="17">
        <v>0.13353509065908201</v>
      </c>
      <c r="H940" s="17">
        <v>0.13636424190709601</v>
      </c>
      <c r="I940" s="17">
        <v>0.12679193981097001</v>
      </c>
      <c r="J940" s="17">
        <v>0.145519859832863</v>
      </c>
      <c r="K940" s="17">
        <v>0.17690099160755199</v>
      </c>
      <c r="L940" s="17">
        <v>0.221118247389231</v>
      </c>
      <c r="M940" s="17"/>
      <c r="N940" s="17">
        <v>0.12613455134842799</v>
      </c>
      <c r="O940" s="17">
        <v>0.175369819788672</v>
      </c>
      <c r="P940" s="17">
        <v>0.16110705325201799</v>
      </c>
      <c r="Q940" s="17">
        <v>0.17484181750764899</v>
      </c>
      <c r="R940" s="17"/>
      <c r="S940" s="17">
        <v>0.154183798143949</v>
      </c>
      <c r="T940" s="17">
        <v>0.166013683822305</v>
      </c>
      <c r="U940" s="17">
        <v>0.17165986803598199</v>
      </c>
      <c r="V940" s="17">
        <v>0.18503795957239799</v>
      </c>
      <c r="W940" s="17">
        <v>0.22766629538394301</v>
      </c>
      <c r="X940" s="17">
        <v>0.13601532667894001</v>
      </c>
      <c r="Y940" s="17">
        <v>0.150179984513339</v>
      </c>
      <c r="Z940" s="17">
        <v>0.10566511368769201</v>
      </c>
      <c r="AA940" s="17">
        <v>0.14620900608172999</v>
      </c>
      <c r="AB940" s="17">
        <v>0.145959163532523</v>
      </c>
      <c r="AC940" s="17">
        <v>0.169491784463117</v>
      </c>
      <c r="AD940" s="17">
        <v>0.12310497969049899</v>
      </c>
      <c r="AE940" s="17"/>
      <c r="AF940" s="17">
        <v>0.139233939149085</v>
      </c>
      <c r="AG940" s="17">
        <v>0.17546663733658599</v>
      </c>
      <c r="AH940" s="17">
        <v>0.125765786180701</v>
      </c>
      <c r="AI940" s="17">
        <v>0.172419596009075</v>
      </c>
      <c r="AJ940" s="17">
        <v>0.16890001516025699</v>
      </c>
      <c r="AK940" s="17">
        <v>0.19274548842685499</v>
      </c>
      <c r="AL940" s="17"/>
      <c r="AM940" s="17">
        <v>0.19164725863174101</v>
      </c>
      <c r="AN940" s="17">
        <v>0.15053073427677899</v>
      </c>
      <c r="AO940" s="17">
        <v>0.15007748042961699</v>
      </c>
      <c r="AP940" s="17">
        <v>0.108056334610906</v>
      </c>
      <c r="AQ940" s="17">
        <v>0.159231214423708</v>
      </c>
      <c r="AR940" s="17"/>
      <c r="AS940" s="17">
        <v>0.15154358244629099</v>
      </c>
      <c r="AT940" s="17">
        <v>0.143307017065572</v>
      </c>
      <c r="AU940" s="17"/>
      <c r="AV940" s="17">
        <v>0.16069768728981801</v>
      </c>
      <c r="AW940" s="17">
        <v>0.146255235040473</v>
      </c>
      <c r="AX940" s="17"/>
      <c r="AY940" s="17">
        <v>0.14712643172555201</v>
      </c>
      <c r="AZ940" s="17">
        <v>0.16588529024173501</v>
      </c>
      <c r="BA940" s="17">
        <v>0.162338886724748</v>
      </c>
      <c r="BB940" s="17"/>
      <c r="BC940" s="17">
        <v>0.173280677987597</v>
      </c>
      <c r="BD940" s="17">
        <v>0.170138059197873</v>
      </c>
      <c r="BE940" s="17">
        <v>0.11422495824529</v>
      </c>
      <c r="BF940" s="17"/>
      <c r="BG940" s="17">
        <v>0.152768743930391</v>
      </c>
      <c r="BH940" s="17">
        <v>0.162976709847789</v>
      </c>
      <c r="BI940" s="17"/>
      <c r="BJ940" s="17">
        <v>0.15389666883516001</v>
      </c>
      <c r="BK940" s="17">
        <v>0.15950741928003101</v>
      </c>
      <c r="BL940" s="17"/>
      <c r="BM940" s="17">
        <v>0.14971192336664299</v>
      </c>
      <c r="BN940" s="17">
        <v>0.157644502029473</v>
      </c>
      <c r="BO940" s="17">
        <v>0.18774198975624201</v>
      </c>
      <c r="BP940" s="17">
        <v>0.10905859547895801</v>
      </c>
      <c r="BQ940" s="17">
        <v>0.11559607338212199</v>
      </c>
      <c r="BR940" s="17">
        <v>0.20545666513236799</v>
      </c>
      <c r="BS940" s="17">
        <v>0.12987420319250301</v>
      </c>
      <c r="BT940" s="17"/>
      <c r="BU940" s="17">
        <v>0.17568309256225301</v>
      </c>
      <c r="BV940" s="17">
        <v>0.155541078808481</v>
      </c>
      <c r="BW940" s="17"/>
      <c r="BX940" s="17">
        <v>0.16119419083066999</v>
      </c>
      <c r="BY940" s="17">
        <v>0.163070811119192</v>
      </c>
      <c r="BZ940" s="17">
        <v>0.13375181598893801</v>
      </c>
      <c r="CA940" s="17">
        <v>0.16624964045969801</v>
      </c>
    </row>
    <row r="941" spans="2:79" x14ac:dyDescent="0.3">
      <c r="B941" t="s">
        <v>410</v>
      </c>
      <c r="C941" s="17">
        <v>8.9651198127692802E-2</v>
      </c>
      <c r="D941" s="17">
        <v>9.3920724703476496E-2</v>
      </c>
      <c r="E941" s="17">
        <v>8.5928194929480797E-2</v>
      </c>
      <c r="F941" s="17"/>
      <c r="G941" s="17">
        <v>7.3297235441836001E-2</v>
      </c>
      <c r="H941" s="17">
        <v>4.9331462872873703E-2</v>
      </c>
      <c r="I941" s="17">
        <v>5.3074552034579503E-2</v>
      </c>
      <c r="J941" s="17">
        <v>6.8661194300095901E-2</v>
      </c>
      <c r="K941" s="17">
        <v>0.11748833695786901</v>
      </c>
      <c r="L941" s="17">
        <v>0.161151294199078</v>
      </c>
      <c r="M941" s="17"/>
      <c r="N941" s="17">
        <v>0.109848030510626</v>
      </c>
      <c r="O941" s="17">
        <v>9.1721385135077105E-2</v>
      </c>
      <c r="P941" s="17">
        <v>8.7054193198817201E-2</v>
      </c>
      <c r="Q941" s="17">
        <v>6.8558339894598502E-2</v>
      </c>
      <c r="R941" s="17"/>
      <c r="S941" s="17">
        <v>7.8198419755854495E-2</v>
      </c>
      <c r="T941" s="17">
        <v>0.110029869222511</v>
      </c>
      <c r="U941" s="17">
        <v>0.112244732910651</v>
      </c>
      <c r="V941" s="17">
        <v>0.109406885193781</v>
      </c>
      <c r="W941" s="17">
        <v>5.8606978462013799E-2</v>
      </c>
      <c r="X941" s="17">
        <v>0.10062871490183101</v>
      </c>
      <c r="Y941" s="17">
        <v>0.101070476508014</v>
      </c>
      <c r="Z941" s="17">
        <v>0.12969847924379099</v>
      </c>
      <c r="AA941" s="17">
        <v>5.5191497208093E-2</v>
      </c>
      <c r="AB941" s="17">
        <v>4.1177311176291802E-2</v>
      </c>
      <c r="AC941" s="17">
        <v>0.109704836566503</v>
      </c>
      <c r="AD941" s="17">
        <v>0.12963577040982799</v>
      </c>
      <c r="AE941" s="17"/>
      <c r="AF941" s="17">
        <v>6.4597516283122394E-2</v>
      </c>
      <c r="AG941" s="17">
        <v>0.103588274807675</v>
      </c>
      <c r="AH941" s="17">
        <v>8.5425026056494102E-2</v>
      </c>
      <c r="AI941" s="17">
        <v>8.5912535894604597E-2</v>
      </c>
      <c r="AJ941" s="17">
        <v>0.13302002231662699</v>
      </c>
      <c r="AK941" s="17">
        <v>6.0329328586985899E-2</v>
      </c>
      <c r="AL941" s="17"/>
      <c r="AM941" s="17">
        <v>9.0933456598064302E-2</v>
      </c>
      <c r="AN941" s="17">
        <v>9.3839629490664295E-2</v>
      </c>
      <c r="AO941" s="17">
        <v>8.1392254548204299E-2</v>
      </c>
      <c r="AP941" s="17">
        <v>6.76560158591651E-2</v>
      </c>
      <c r="AQ941" s="17">
        <v>8.2482645402244995E-2</v>
      </c>
      <c r="AR941" s="17"/>
      <c r="AS941" s="17">
        <v>9.1707388435354503E-2</v>
      </c>
      <c r="AT941" s="17">
        <v>7.2764987392738803E-2</v>
      </c>
      <c r="AU941" s="17"/>
      <c r="AV941" s="17">
        <v>9.7185469018036805E-2</v>
      </c>
      <c r="AW941" s="17">
        <v>5.3703714652298597E-2</v>
      </c>
      <c r="AX941" s="17"/>
      <c r="AY941" s="17">
        <v>6.4569456808675901E-2</v>
      </c>
      <c r="AZ941" s="17">
        <v>9.4491260773790706E-2</v>
      </c>
      <c r="BA941" s="17">
        <v>0.127456584081688</v>
      </c>
      <c r="BB941" s="17"/>
      <c r="BC941" s="17">
        <v>8.38093397257096E-2</v>
      </c>
      <c r="BD941" s="17">
        <v>0.12222786484666701</v>
      </c>
      <c r="BE941" s="17">
        <v>7.4636368379006904E-2</v>
      </c>
      <c r="BF941" s="17"/>
      <c r="BG941" s="17">
        <v>8.9446007684793702E-2</v>
      </c>
      <c r="BH941" s="17">
        <v>8.9656471667360793E-2</v>
      </c>
      <c r="BI941" s="17"/>
      <c r="BJ941" s="17">
        <v>5.5943981687125097E-2</v>
      </c>
      <c r="BK941" s="17">
        <v>9.8174487389932799E-2</v>
      </c>
      <c r="BL941" s="17"/>
      <c r="BM941" s="17">
        <v>7.0565299842037202E-2</v>
      </c>
      <c r="BN941" s="17">
        <v>5.7003021117570898E-2</v>
      </c>
      <c r="BO941" s="17">
        <v>8.0292324948619903E-2</v>
      </c>
      <c r="BP941" s="17">
        <v>6.4806213509498098E-2</v>
      </c>
      <c r="BQ941" s="17">
        <v>0.122698785242656</v>
      </c>
      <c r="BR941" s="17">
        <v>0.166720935617373</v>
      </c>
      <c r="BS941" s="17">
        <v>5.2782881741744697E-2</v>
      </c>
      <c r="BT941" s="17"/>
      <c r="BU941" s="17">
        <v>2.8671722999318399E-2</v>
      </c>
      <c r="BV941" s="17">
        <v>4.5825109568914099E-2</v>
      </c>
      <c r="BW941" s="17"/>
      <c r="BX941" s="17">
        <v>3.8390872490980499E-2</v>
      </c>
      <c r="BY941" s="17">
        <v>0.117306554094845</v>
      </c>
      <c r="BZ941" s="17">
        <v>5.8180901959625803E-2</v>
      </c>
      <c r="CA941" s="17">
        <v>0.142442238940965</v>
      </c>
    </row>
    <row r="942" spans="2:79" x14ac:dyDescent="0.3">
      <c r="B942" t="s">
        <v>411</v>
      </c>
      <c r="C942" s="17">
        <v>5.5483466668319902E-2</v>
      </c>
      <c r="D942" s="17">
        <v>6.4910722459128101E-2</v>
      </c>
      <c r="E942" s="17">
        <v>4.6561348404295398E-2</v>
      </c>
      <c r="F942" s="17"/>
      <c r="G942" s="17">
        <v>3.8205288558268498E-2</v>
      </c>
      <c r="H942" s="17">
        <v>2.3881822269372702E-2</v>
      </c>
      <c r="I942" s="17">
        <v>3.9054072878922402E-2</v>
      </c>
      <c r="J942" s="17">
        <v>4.63836600270357E-2</v>
      </c>
      <c r="K942" s="17">
        <v>0.102985435029917</v>
      </c>
      <c r="L942" s="17">
        <v>8.1381388175157596E-2</v>
      </c>
      <c r="M942" s="17"/>
      <c r="N942" s="17">
        <v>5.2329374695085702E-2</v>
      </c>
      <c r="O942" s="17">
        <v>7.3076387566067602E-2</v>
      </c>
      <c r="P942" s="17">
        <v>4.2202314367470198E-2</v>
      </c>
      <c r="Q942" s="17">
        <v>4.8279365241967902E-2</v>
      </c>
      <c r="R942" s="17"/>
      <c r="S942" s="17">
        <v>5.6030474880712298E-2</v>
      </c>
      <c r="T942" s="17">
        <v>6.6821729068672703E-2</v>
      </c>
      <c r="U942" s="17">
        <v>4.7278525573142098E-2</v>
      </c>
      <c r="V942" s="17">
        <v>4.6392208029779898E-2</v>
      </c>
      <c r="W942" s="17">
        <v>3.2560488602915202E-2</v>
      </c>
      <c r="X942" s="17">
        <v>4.97694992905134E-2</v>
      </c>
      <c r="Y942" s="17">
        <v>8.7921226618081993E-2</v>
      </c>
      <c r="Z942" s="17">
        <v>3.3376685026113698E-2</v>
      </c>
      <c r="AA942" s="17">
        <v>5.0157354838501297E-2</v>
      </c>
      <c r="AB942" s="17">
        <v>7.1061513830039794E-2</v>
      </c>
      <c r="AC942" s="17">
        <v>5.31678294364928E-2</v>
      </c>
      <c r="AD942" s="17">
        <v>4.3098680535309498E-2</v>
      </c>
      <c r="AE942" s="17"/>
      <c r="AF942" s="17">
        <v>4.1105137238295002E-2</v>
      </c>
      <c r="AG942" s="17">
        <v>6.03051809063299E-2</v>
      </c>
      <c r="AH942" s="17">
        <v>5.0299181531053297E-2</v>
      </c>
      <c r="AI942" s="17">
        <v>5.3450508405670498E-2</v>
      </c>
      <c r="AJ942" s="17">
        <v>7.9425450640609505E-2</v>
      </c>
      <c r="AK942" s="17">
        <v>6.8893018363660699E-2</v>
      </c>
      <c r="AL942" s="17"/>
      <c r="AM942" s="17">
        <v>4.8165561668964102E-2</v>
      </c>
      <c r="AN942" s="17">
        <v>5.3305985324287902E-2</v>
      </c>
      <c r="AO942" s="17">
        <v>6.5397558694422694E-2</v>
      </c>
      <c r="AP942" s="17">
        <v>4.4539779180906902E-2</v>
      </c>
      <c r="AQ942" s="17">
        <v>5.8880384913603798E-2</v>
      </c>
      <c r="AR942" s="17"/>
      <c r="AS942" s="17">
        <v>5.2413224664705001E-2</v>
      </c>
      <c r="AT942" s="17">
        <v>6.7769890965070204E-2</v>
      </c>
      <c r="AU942" s="17"/>
      <c r="AV942" s="17">
        <v>5.9802340668132503E-2</v>
      </c>
      <c r="AW942" s="17">
        <v>3.6026840357943603E-2</v>
      </c>
      <c r="AX942" s="17"/>
      <c r="AY942" s="17">
        <v>4.9513404372896502E-2</v>
      </c>
      <c r="AZ942" s="17">
        <v>5.1935811239242E-2</v>
      </c>
      <c r="BA942" s="17">
        <v>0.100820759684026</v>
      </c>
      <c r="BB942" s="17"/>
      <c r="BC942" s="17">
        <v>6.3221956117239395E-2</v>
      </c>
      <c r="BD942" s="17">
        <v>5.7294230556605999E-2</v>
      </c>
      <c r="BE942" s="17">
        <v>3.4766543572361898E-2</v>
      </c>
      <c r="BF942" s="17"/>
      <c r="BG942" s="17">
        <v>4.8034867764961998E-2</v>
      </c>
      <c r="BH942" s="17">
        <v>5.5993654233761202E-2</v>
      </c>
      <c r="BI942" s="17"/>
      <c r="BJ942" s="17">
        <v>3.5116930459778199E-2</v>
      </c>
      <c r="BK942" s="17">
        <v>6.1106207772330598E-2</v>
      </c>
      <c r="BL942" s="17"/>
      <c r="BM942" s="17">
        <v>4.7342342599182297E-2</v>
      </c>
      <c r="BN942" s="17">
        <v>5.9254135284144999E-2</v>
      </c>
      <c r="BO942" s="17">
        <v>5.2543153509876497E-2</v>
      </c>
      <c r="BP942" s="17">
        <v>2.01429278563547E-2</v>
      </c>
      <c r="BQ942" s="17">
        <v>0</v>
      </c>
      <c r="BR942" s="17">
        <v>9.8224541949790703E-2</v>
      </c>
      <c r="BS942" s="17">
        <v>3.3404154073850299E-2</v>
      </c>
      <c r="BT942" s="17"/>
      <c r="BU942" s="17">
        <v>3.8479550659128101E-2</v>
      </c>
      <c r="BV942" s="17">
        <v>2.7640187592529598E-2</v>
      </c>
      <c r="BW942" s="17"/>
      <c r="BX942" s="17">
        <v>4.7179382695147501E-2</v>
      </c>
      <c r="BY942" s="17">
        <v>8.3847720356183E-2</v>
      </c>
      <c r="BZ942" s="17">
        <v>3.0072700779129598E-2</v>
      </c>
      <c r="CA942" s="17">
        <v>6.5778435836906499E-2</v>
      </c>
    </row>
    <row r="943" spans="2:79" x14ac:dyDescent="0.3">
      <c r="B943" t="s">
        <v>101</v>
      </c>
      <c r="C943" s="17">
        <v>2.5739520770902701E-2</v>
      </c>
      <c r="D943" s="17">
        <v>2.58434784671637E-2</v>
      </c>
      <c r="E943" s="17">
        <v>2.57648771377584E-2</v>
      </c>
      <c r="F943" s="17"/>
      <c r="G943" s="17">
        <v>2.3008272622678402E-2</v>
      </c>
      <c r="H943" s="17">
        <v>1.7721423456596001E-2</v>
      </c>
      <c r="I943" s="17">
        <v>2.6222198875564501E-2</v>
      </c>
      <c r="J943" s="17">
        <v>2.4566091960201802E-2</v>
      </c>
      <c r="K943" s="17">
        <v>3.4527552298730703E-2</v>
      </c>
      <c r="L943" s="17">
        <v>2.8712961472321399E-2</v>
      </c>
      <c r="M943" s="17"/>
      <c r="N943" s="17">
        <v>9.3781683972530908E-3</v>
      </c>
      <c r="O943" s="17">
        <v>1.4340434398402199E-2</v>
      </c>
      <c r="P943" s="17">
        <v>3.1111714092361301E-2</v>
      </c>
      <c r="Q943" s="17">
        <v>5.1264280649454298E-2</v>
      </c>
      <c r="R943" s="17"/>
      <c r="S943" s="17">
        <v>3.2502970396305099E-2</v>
      </c>
      <c r="T943" s="17">
        <v>2.4705850697935398E-2</v>
      </c>
      <c r="U943" s="17">
        <v>3.5874078954520501E-2</v>
      </c>
      <c r="V943" s="17">
        <v>2.1130957333623399E-2</v>
      </c>
      <c r="W943" s="17">
        <v>1.37795357038686E-2</v>
      </c>
      <c r="X943" s="17">
        <v>4.9017627948985301E-2</v>
      </c>
      <c r="Y943" s="17">
        <v>4.6716596376909197E-2</v>
      </c>
      <c r="Z943" s="17">
        <v>1.0535061420858499E-2</v>
      </c>
      <c r="AA943" s="17">
        <v>1.3525453260808701E-2</v>
      </c>
      <c r="AB943" s="17">
        <v>1.18393284435263E-2</v>
      </c>
      <c r="AC943" s="17">
        <v>1.02657811552691E-2</v>
      </c>
      <c r="AD943" s="17">
        <v>2.01097532066958E-2</v>
      </c>
      <c r="AE943" s="17"/>
      <c r="AF943" s="17">
        <v>1.37420502086957E-2</v>
      </c>
      <c r="AG943" s="17">
        <v>2.72065837168219E-2</v>
      </c>
      <c r="AH943" s="17">
        <v>4.2601679720897602E-2</v>
      </c>
      <c r="AI943" s="17">
        <v>3.2861125771922697E-2</v>
      </c>
      <c r="AJ943" s="17">
        <v>1.3673609403046801E-2</v>
      </c>
      <c r="AK943" s="17">
        <v>3.0164133218693601E-2</v>
      </c>
      <c r="AL943" s="17"/>
      <c r="AM943" s="17">
        <v>3.43113952596861E-2</v>
      </c>
      <c r="AN943" s="17">
        <v>3.9861749699945999E-2</v>
      </c>
      <c r="AO943" s="17">
        <v>9.3702403718145498E-3</v>
      </c>
      <c r="AP943" s="17">
        <v>1.2053555932852299E-2</v>
      </c>
      <c r="AQ943" s="17">
        <v>3.7675550276847998E-2</v>
      </c>
      <c r="AR943" s="17"/>
      <c r="AS943" s="17">
        <v>2.1796442893616201E-2</v>
      </c>
      <c r="AT943" s="17">
        <v>2.16556577464877E-2</v>
      </c>
      <c r="AU943" s="17"/>
      <c r="AV943" s="17">
        <v>2.40434282822823E-2</v>
      </c>
      <c r="AW943" s="17">
        <v>2.7576575189151398E-2</v>
      </c>
      <c r="AX943" s="17"/>
      <c r="AY943" s="17">
        <v>4.3029840889891403E-2</v>
      </c>
      <c r="AZ943" s="17">
        <v>2.01803952956187E-2</v>
      </c>
      <c r="BA943" s="17">
        <v>9.7355344489527904E-3</v>
      </c>
      <c r="BB943" s="17"/>
      <c r="BC943" s="17">
        <v>3.1929196180641002E-2</v>
      </c>
      <c r="BD943" s="17">
        <v>2.3499837899167E-2</v>
      </c>
      <c r="BE943" s="17">
        <v>1.23609467494254E-2</v>
      </c>
      <c r="BF943" s="17"/>
      <c r="BG943" s="17">
        <v>2.5681736762563301E-2</v>
      </c>
      <c r="BH943" s="17">
        <v>2.3787265914289899E-2</v>
      </c>
      <c r="BI943" s="17"/>
      <c r="BJ943" s="17">
        <v>2.2147669835216099E-2</v>
      </c>
      <c r="BK943" s="17">
        <v>2.5660042690260398E-2</v>
      </c>
      <c r="BL943" s="17"/>
      <c r="BM943" s="17">
        <v>1.4330492743989001E-2</v>
      </c>
      <c r="BN943" s="17">
        <v>2.9685423764555002E-2</v>
      </c>
      <c r="BO943" s="17">
        <v>1.8694981855740901E-2</v>
      </c>
      <c r="BP943" s="17">
        <v>7.4368687368255207E-2</v>
      </c>
      <c r="BQ943" s="17">
        <v>3.1608335066261997E-2</v>
      </c>
      <c r="BR943" s="17">
        <v>2.9055588597364401E-2</v>
      </c>
      <c r="BS943" s="17">
        <v>4.8902853578745201E-2</v>
      </c>
      <c r="BT943" s="17"/>
      <c r="BU943" s="17">
        <v>1.1067903009508001E-2</v>
      </c>
      <c r="BV943" s="17">
        <v>1.8219480964473001E-2</v>
      </c>
      <c r="BW943" s="17"/>
      <c r="BX943" s="17">
        <v>4.6896644248409003E-2</v>
      </c>
      <c r="BY943" s="17">
        <v>1.0859712678892901E-2</v>
      </c>
      <c r="BZ943" s="17">
        <v>1.01440606113071E-2</v>
      </c>
      <c r="CA943" s="17">
        <v>9.1065024793462006E-3</v>
      </c>
    </row>
    <row r="944" spans="2:79" x14ac:dyDescent="0.3">
      <c r="B944" t="s">
        <v>412</v>
      </c>
      <c r="C944" s="17">
        <v>0.66973701530027896</v>
      </c>
      <c r="D944" s="17">
        <v>0.630476320246116</v>
      </c>
      <c r="E944" s="17">
        <v>0.706405512926367</v>
      </c>
      <c r="F944" s="17"/>
      <c r="G944" s="17">
        <v>0.73195411271813504</v>
      </c>
      <c r="H944" s="17">
        <v>0.77270104949406204</v>
      </c>
      <c r="I944" s="17">
        <v>0.75485723639996405</v>
      </c>
      <c r="J944" s="17">
        <v>0.71486919387980397</v>
      </c>
      <c r="K944" s="17">
        <v>0.56809768410593098</v>
      </c>
      <c r="L944" s="17">
        <v>0.50763610876421195</v>
      </c>
      <c r="M944" s="17"/>
      <c r="N944" s="17">
        <v>0.70230987504860798</v>
      </c>
      <c r="O944" s="17">
        <v>0.64549197311178097</v>
      </c>
      <c r="P944" s="17">
        <v>0.67852472508933304</v>
      </c>
      <c r="Q944" s="17">
        <v>0.65705619670632998</v>
      </c>
      <c r="R944" s="17"/>
      <c r="S944" s="17">
        <v>0.67908433682317904</v>
      </c>
      <c r="T944" s="17">
        <v>0.63242886718857605</v>
      </c>
      <c r="U944" s="17">
        <v>0.63294279452570401</v>
      </c>
      <c r="V944" s="17">
        <v>0.63803198987041798</v>
      </c>
      <c r="W944" s="17">
        <v>0.66738670184725901</v>
      </c>
      <c r="X944" s="17">
        <v>0.66456883117973098</v>
      </c>
      <c r="Y944" s="17">
        <v>0.61411171598365599</v>
      </c>
      <c r="Z944" s="17">
        <v>0.72072466062154505</v>
      </c>
      <c r="AA944" s="17">
        <v>0.73491668861086701</v>
      </c>
      <c r="AB944" s="17">
        <v>0.72996268301761902</v>
      </c>
      <c r="AC944" s="17">
        <v>0.65736976837861805</v>
      </c>
      <c r="AD944" s="17">
        <v>0.68405081615766805</v>
      </c>
      <c r="AE944" s="17"/>
      <c r="AF944" s="17">
        <v>0.74132135712080205</v>
      </c>
      <c r="AG944" s="17">
        <v>0.63343332323258705</v>
      </c>
      <c r="AH944" s="17">
        <v>0.69590832651085399</v>
      </c>
      <c r="AI944" s="17">
        <v>0.65535623391872699</v>
      </c>
      <c r="AJ944" s="17">
        <v>0.60498090247945902</v>
      </c>
      <c r="AK944" s="17">
        <v>0.647868031403805</v>
      </c>
      <c r="AL944" s="17"/>
      <c r="AM944" s="17">
        <v>0.63494232784154503</v>
      </c>
      <c r="AN944" s="17">
        <v>0.66246190120832305</v>
      </c>
      <c r="AO944" s="17">
        <v>0.69376246595594104</v>
      </c>
      <c r="AP944" s="17">
        <v>0.76769431441616898</v>
      </c>
      <c r="AQ944" s="17">
        <v>0.66173020498359503</v>
      </c>
      <c r="AR944" s="17"/>
      <c r="AS944" s="17">
        <v>0.68253936156003303</v>
      </c>
      <c r="AT944" s="17">
        <v>0.69450244683013196</v>
      </c>
      <c r="AU944" s="17"/>
      <c r="AV944" s="17">
        <v>0.65827107474172997</v>
      </c>
      <c r="AW944" s="17">
        <v>0.73643763476013402</v>
      </c>
      <c r="AX944" s="17"/>
      <c r="AY944" s="17">
        <v>0.69576086620298405</v>
      </c>
      <c r="AZ944" s="17">
        <v>0.66750724244961401</v>
      </c>
      <c r="BA944" s="17">
        <v>0.59964823506058595</v>
      </c>
      <c r="BB944" s="17"/>
      <c r="BC944" s="17">
        <v>0.64775882998881296</v>
      </c>
      <c r="BD944" s="17">
        <v>0.62684000749968705</v>
      </c>
      <c r="BE944" s="17">
        <v>0.76401118305391602</v>
      </c>
      <c r="BF944" s="17"/>
      <c r="BG944" s="17">
        <v>0.68406864385729005</v>
      </c>
      <c r="BH944" s="17">
        <v>0.66758589833679904</v>
      </c>
      <c r="BI944" s="17"/>
      <c r="BJ944" s="17">
        <v>0.73289474918272002</v>
      </c>
      <c r="BK944" s="17">
        <v>0.65555184286744494</v>
      </c>
      <c r="BL944" s="17"/>
      <c r="BM944" s="17">
        <v>0.71804994144814804</v>
      </c>
      <c r="BN944" s="17">
        <v>0.69641291780425696</v>
      </c>
      <c r="BO944" s="17">
        <v>0.66072754992951999</v>
      </c>
      <c r="BP944" s="17">
        <v>0.73162357578693404</v>
      </c>
      <c r="BQ944" s="17">
        <v>0.73009680630896001</v>
      </c>
      <c r="BR944" s="17">
        <v>0.50054226870310403</v>
      </c>
      <c r="BS944" s="17">
        <v>0.73503590741315705</v>
      </c>
      <c r="BT944" s="17"/>
      <c r="BU944" s="17">
        <v>0.74609773076979202</v>
      </c>
      <c r="BV944" s="17">
        <v>0.75277414306560197</v>
      </c>
      <c r="BW944" s="17"/>
      <c r="BX944" s="17">
        <v>0.70633890973479296</v>
      </c>
      <c r="BY944" s="17">
        <v>0.62491520175088699</v>
      </c>
      <c r="BZ944" s="17">
        <v>0.76785052066100001</v>
      </c>
      <c r="CA944" s="17">
        <v>0.61642318228308501</v>
      </c>
    </row>
    <row r="945" spans="2:79" x14ac:dyDescent="0.3">
      <c r="B945" t="s">
        <v>413</v>
      </c>
      <c r="C945" s="17">
        <v>0.145134664796013</v>
      </c>
      <c r="D945" s="17">
        <v>0.158831447162605</v>
      </c>
      <c r="E945" s="17">
        <v>0.13248954333377599</v>
      </c>
      <c r="F945" s="17"/>
      <c r="G945" s="17">
        <v>0.11150252400010401</v>
      </c>
      <c r="H945" s="17">
        <v>7.3213285142246301E-2</v>
      </c>
      <c r="I945" s="17">
        <v>9.2128624913501905E-2</v>
      </c>
      <c r="J945" s="17">
        <v>0.115044854327132</v>
      </c>
      <c r="K945" s="17">
        <v>0.220473771987786</v>
      </c>
      <c r="L945" s="17">
        <v>0.242532682374235</v>
      </c>
      <c r="M945" s="17"/>
      <c r="N945" s="17">
        <v>0.162177405205711</v>
      </c>
      <c r="O945" s="17">
        <v>0.16479777270114501</v>
      </c>
      <c r="P945" s="17">
        <v>0.12925650756628701</v>
      </c>
      <c r="Q945" s="17">
        <v>0.11683770513656599</v>
      </c>
      <c r="R945" s="17"/>
      <c r="S945" s="17">
        <v>0.13422889463656701</v>
      </c>
      <c r="T945" s="17">
        <v>0.17685159829118399</v>
      </c>
      <c r="U945" s="17">
        <v>0.15952325848379301</v>
      </c>
      <c r="V945" s="17">
        <v>0.155799093223561</v>
      </c>
      <c r="W945" s="17">
        <v>9.1167467064928995E-2</v>
      </c>
      <c r="X945" s="17">
        <v>0.150398214192344</v>
      </c>
      <c r="Y945" s="17">
        <v>0.18899170312609501</v>
      </c>
      <c r="Z945" s="17">
        <v>0.16307516426990501</v>
      </c>
      <c r="AA945" s="17">
        <v>0.105348852046594</v>
      </c>
      <c r="AB945" s="17">
        <v>0.112238825006332</v>
      </c>
      <c r="AC945" s="17">
        <v>0.16287266600299599</v>
      </c>
      <c r="AD945" s="17">
        <v>0.17273445094513701</v>
      </c>
      <c r="AE945" s="17"/>
      <c r="AF945" s="17">
        <v>0.105702653521417</v>
      </c>
      <c r="AG945" s="17">
        <v>0.16389345571400499</v>
      </c>
      <c r="AH945" s="17">
        <v>0.135724207587547</v>
      </c>
      <c r="AI945" s="17">
        <v>0.13936304430027499</v>
      </c>
      <c r="AJ945" s="17">
        <v>0.21244547295723701</v>
      </c>
      <c r="AK945" s="17">
        <v>0.12922234695064699</v>
      </c>
      <c r="AL945" s="17"/>
      <c r="AM945" s="17">
        <v>0.139099018267028</v>
      </c>
      <c r="AN945" s="17">
        <v>0.147145614814952</v>
      </c>
      <c r="AO945" s="17">
        <v>0.14678981324262699</v>
      </c>
      <c r="AP945" s="17">
        <v>0.112195795040072</v>
      </c>
      <c r="AQ945" s="17">
        <v>0.14136303031584899</v>
      </c>
      <c r="AR945" s="17"/>
      <c r="AS945" s="17">
        <v>0.144120613100059</v>
      </c>
      <c r="AT945" s="17">
        <v>0.14053487835780901</v>
      </c>
      <c r="AU945" s="17"/>
      <c r="AV945" s="17">
        <v>0.15698780968616899</v>
      </c>
      <c r="AW945" s="17">
        <v>8.9730555010242102E-2</v>
      </c>
      <c r="AX945" s="17"/>
      <c r="AY945" s="17">
        <v>0.114082861181572</v>
      </c>
      <c r="AZ945" s="17">
        <v>0.14642707201303301</v>
      </c>
      <c r="BA945" s="17">
        <v>0.22827734376571299</v>
      </c>
      <c r="BB945" s="17"/>
      <c r="BC945" s="17">
        <v>0.14703129584294899</v>
      </c>
      <c r="BD945" s="17">
        <v>0.17952209540327299</v>
      </c>
      <c r="BE945" s="17">
        <v>0.109402911951369</v>
      </c>
      <c r="BF945" s="17"/>
      <c r="BG945" s="17">
        <v>0.13748087544975601</v>
      </c>
      <c r="BH945" s="17">
        <v>0.145650125901122</v>
      </c>
      <c r="BI945" s="17"/>
      <c r="BJ945" s="17">
        <v>9.1060912146903303E-2</v>
      </c>
      <c r="BK945" s="17">
        <v>0.15928069516226301</v>
      </c>
      <c r="BL945" s="17"/>
      <c r="BM945" s="17">
        <v>0.11790764244122</v>
      </c>
      <c r="BN945" s="17">
        <v>0.11625715640171599</v>
      </c>
      <c r="BO945" s="17">
        <v>0.132835478458496</v>
      </c>
      <c r="BP945" s="17">
        <v>8.4949141365852895E-2</v>
      </c>
      <c r="BQ945" s="17">
        <v>0.122698785242656</v>
      </c>
      <c r="BR945" s="17">
        <v>0.26494547756716402</v>
      </c>
      <c r="BS945" s="17">
        <v>8.6187035815595003E-2</v>
      </c>
      <c r="BT945" s="17"/>
      <c r="BU945" s="17">
        <v>6.71512736584466E-2</v>
      </c>
      <c r="BV945" s="17">
        <v>7.3465297161443593E-2</v>
      </c>
      <c r="BW945" s="17"/>
      <c r="BX945" s="17">
        <v>8.5570255186128E-2</v>
      </c>
      <c r="BY945" s="17">
        <v>0.20115427445102799</v>
      </c>
      <c r="BZ945" s="17">
        <v>8.8253602738755293E-2</v>
      </c>
      <c r="CA945" s="17">
        <v>0.20822067477787201</v>
      </c>
    </row>
    <row r="946" spans="2:79" hidden="1" x14ac:dyDescent="0.3">
      <c r="B946" t="s">
        <v>299</v>
      </c>
      <c r="C946" s="17">
        <v>0.52460235050426596</v>
      </c>
      <c r="D946" s="17">
        <v>0.471644873083511</v>
      </c>
      <c r="E946" s="17">
        <v>0.57391596959259095</v>
      </c>
      <c r="F946" s="17"/>
      <c r="G946" s="17">
        <v>0.62045158871802997</v>
      </c>
      <c r="H946" s="17">
        <v>0.69948776435181503</v>
      </c>
      <c r="I946" s="17">
        <v>0.662728611486462</v>
      </c>
      <c r="J946" s="17">
        <v>0.599824339552672</v>
      </c>
      <c r="K946" s="17">
        <v>0.34762391211814397</v>
      </c>
      <c r="L946" s="17">
        <v>0.26510342638997603</v>
      </c>
      <c r="M946" s="17"/>
      <c r="N946" s="17">
        <v>0.54013246984289598</v>
      </c>
      <c r="O946" s="17">
        <v>0.48069420041063599</v>
      </c>
      <c r="P946" s="17">
        <v>0.549268217523045</v>
      </c>
      <c r="Q946" s="17">
        <v>0.54021849156976398</v>
      </c>
      <c r="R946" s="17"/>
      <c r="S946" s="17">
        <v>0.54485544218661197</v>
      </c>
      <c r="T946" s="17">
        <v>0.45557726889739197</v>
      </c>
      <c r="U946" s="17">
        <v>0.473419536041911</v>
      </c>
      <c r="V946" s="17">
        <v>0.48223289664685698</v>
      </c>
      <c r="W946" s="17">
        <v>0.57621923478232995</v>
      </c>
      <c r="X946" s="17">
        <v>0.51417061698738697</v>
      </c>
      <c r="Y946" s="17">
        <v>0.42512001285756001</v>
      </c>
      <c r="Z946" s="17">
        <v>0.55764949635163996</v>
      </c>
      <c r="AA946" s="17">
        <v>0.62956783656427295</v>
      </c>
      <c r="AB946" s="17">
        <v>0.61772385801128804</v>
      </c>
      <c r="AC946" s="17">
        <v>0.494497102375623</v>
      </c>
      <c r="AD946" s="17">
        <v>0.51131636521253099</v>
      </c>
      <c r="AE946" s="17"/>
      <c r="AF946" s="17">
        <v>0.63561870359938499</v>
      </c>
      <c r="AG946" s="17">
        <v>0.46953986751858301</v>
      </c>
      <c r="AH946" s="17">
        <v>0.560184118923306</v>
      </c>
      <c r="AI946" s="17">
        <v>0.51599318961845198</v>
      </c>
      <c r="AJ946" s="17">
        <v>0.39253542952222298</v>
      </c>
      <c r="AK946" s="17">
        <v>0.51864568445315795</v>
      </c>
      <c r="AL946" s="17"/>
      <c r="AM946" s="17">
        <v>0.495843309574516</v>
      </c>
      <c r="AN946" s="17">
        <v>0.51531628639337101</v>
      </c>
      <c r="AO946" s="17">
        <v>0.54697265271331397</v>
      </c>
      <c r="AP946" s="17">
        <v>0.65549851937609704</v>
      </c>
      <c r="AQ946" s="17">
        <v>0.52036717466774596</v>
      </c>
      <c r="AR946" s="17"/>
      <c r="AS946" s="17">
        <v>0.53841874845997395</v>
      </c>
      <c r="AT946" s="17">
        <v>0.55396756847232298</v>
      </c>
      <c r="AU946" s="17"/>
      <c r="AV946" s="17">
        <v>0.50128326505556098</v>
      </c>
      <c r="AW946" s="17">
        <v>0.64670707974989206</v>
      </c>
      <c r="AX946" s="17"/>
      <c r="AY946" s="17">
        <v>0.58167800502141098</v>
      </c>
      <c r="AZ946" s="17">
        <v>0.52108017043658095</v>
      </c>
      <c r="BA946" s="17">
        <v>0.371370891294872</v>
      </c>
      <c r="BB946" s="17"/>
      <c r="BC946" s="17">
        <v>0.50072753414586402</v>
      </c>
      <c r="BD946" s="17">
        <v>0.44731791209641403</v>
      </c>
      <c r="BE946" s="17">
        <v>0.65460827110254705</v>
      </c>
      <c r="BF946" s="17"/>
      <c r="BG946" s="17">
        <v>0.54658776840753398</v>
      </c>
      <c r="BH946" s="17">
        <v>0.52193577243567701</v>
      </c>
      <c r="BI946" s="17"/>
      <c r="BJ946" s="17">
        <v>0.64183383703581698</v>
      </c>
      <c r="BK946" s="17">
        <v>0.49627114770518099</v>
      </c>
      <c r="BL946" s="17"/>
      <c r="BM946" s="17">
        <v>0.60014229900692895</v>
      </c>
      <c r="BN946" s="17">
        <v>0.58015576140254099</v>
      </c>
      <c r="BO946" s="17">
        <v>0.52789207147102402</v>
      </c>
      <c r="BP946" s="17">
        <v>0.64667443442108097</v>
      </c>
      <c r="BQ946" s="17">
        <v>0.60739802106630403</v>
      </c>
      <c r="BR946" s="17">
        <v>0.23559679113594001</v>
      </c>
      <c r="BS946" s="17">
        <v>0.64884887159756199</v>
      </c>
      <c r="BT946" s="17"/>
      <c r="BU946" s="17">
        <v>0.67894645711134605</v>
      </c>
      <c r="BV946" s="17">
        <v>0.67930884590415797</v>
      </c>
      <c r="BW946" s="17"/>
      <c r="BX946" s="17">
        <v>0.62076865454866503</v>
      </c>
      <c r="BY946" s="17">
        <v>0.42376092729985798</v>
      </c>
      <c r="BZ946" s="17">
        <v>0.67959691792224497</v>
      </c>
      <c r="CA946" s="17">
        <v>0.40820250750521297</v>
      </c>
    </row>
    <row r="947" spans="2:79" x14ac:dyDescent="0.3">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c r="BS947" s="17"/>
      <c r="BT947" s="17"/>
      <c r="BU947" s="17"/>
      <c r="BV947" s="17"/>
      <c r="BW947" s="17"/>
      <c r="BX947" s="17"/>
      <c r="BY947" s="17"/>
      <c r="BZ947" s="17"/>
      <c r="CA947" s="17"/>
    </row>
    <row r="948" spans="2:79" x14ac:dyDescent="0.3">
      <c r="B948" s="6" t="s">
        <v>442</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c r="BD948" s="17"/>
      <c r="BE948" s="17"/>
      <c r="BF948" s="17"/>
      <c r="BG948" s="17"/>
      <c r="BH948" s="17"/>
      <c r="BI948" s="17"/>
      <c r="BJ948" s="17"/>
      <c r="BK948" s="17"/>
      <c r="BL948" s="17"/>
      <c r="BM948" s="17"/>
      <c r="BN948" s="17"/>
      <c r="BO948" s="17"/>
      <c r="BP948" s="17"/>
      <c r="BQ948" s="17"/>
      <c r="BR948" s="17"/>
      <c r="BS948" s="17"/>
      <c r="BT948" s="17"/>
      <c r="BU948" s="17"/>
      <c r="BV948" s="17"/>
      <c r="BW948" s="17"/>
      <c r="BX948" s="17"/>
      <c r="BY948" s="17"/>
      <c r="BZ948" s="17"/>
      <c r="CA948" s="17"/>
    </row>
    <row r="949" spans="2:79" x14ac:dyDescent="0.3">
      <c r="B949" s="24" t="s">
        <v>98</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c r="BK949" s="17"/>
      <c r="BL949" s="17"/>
      <c r="BM949" s="17"/>
      <c r="BN949" s="17"/>
      <c r="BO949" s="17"/>
      <c r="BP949" s="17"/>
      <c r="BQ949" s="17"/>
      <c r="BR949" s="17"/>
      <c r="BS949" s="17"/>
      <c r="BT949" s="17"/>
      <c r="BU949" s="17"/>
      <c r="BV949" s="17"/>
      <c r="BW949" s="17"/>
      <c r="BX949" s="17"/>
      <c r="BY949" s="17"/>
      <c r="BZ949" s="17"/>
      <c r="CA949" s="17"/>
    </row>
    <row r="950" spans="2:79" x14ac:dyDescent="0.3">
      <c r="B950" t="s">
        <v>407</v>
      </c>
      <c r="C950" s="17">
        <v>0.20906839622133599</v>
      </c>
      <c r="D950" s="17">
        <v>0.19516190984047699</v>
      </c>
      <c r="E950" s="17">
        <v>0.222560602269538</v>
      </c>
      <c r="F950" s="17"/>
      <c r="G950" s="17">
        <v>0.28949263954257598</v>
      </c>
      <c r="H950" s="17">
        <v>0.27954609950467002</v>
      </c>
      <c r="I950" s="17">
        <v>0.22077475225557899</v>
      </c>
      <c r="J950" s="17">
        <v>0.22675623420673899</v>
      </c>
      <c r="K950" s="17">
        <v>0.12676000202827301</v>
      </c>
      <c r="L950" s="17">
        <v>0.12997850356760099</v>
      </c>
      <c r="M950" s="17"/>
      <c r="N950" s="17">
        <v>0.230361635695535</v>
      </c>
      <c r="O950" s="17">
        <v>0.17130530080784701</v>
      </c>
      <c r="P950" s="17">
        <v>0.17759154885542799</v>
      </c>
      <c r="Q950" s="17">
        <v>0.25512396132943399</v>
      </c>
      <c r="R950" s="17"/>
      <c r="S950" s="17">
        <v>0.26353129135914599</v>
      </c>
      <c r="T950" s="17">
        <v>0.198839971161995</v>
      </c>
      <c r="U950" s="17">
        <v>0.15034648947578899</v>
      </c>
      <c r="V950" s="17">
        <v>0.187628242352365</v>
      </c>
      <c r="W950" s="17">
        <v>0.15182936643985401</v>
      </c>
      <c r="X950" s="17">
        <v>0.20378661864008499</v>
      </c>
      <c r="Y950" s="17">
        <v>0.17629245062923499</v>
      </c>
      <c r="Z950" s="17">
        <v>0.176955209925799</v>
      </c>
      <c r="AA950" s="17">
        <v>0.22074939367674901</v>
      </c>
      <c r="AB950" s="17">
        <v>0.231720217874433</v>
      </c>
      <c r="AC950" s="17">
        <v>0.26987904501028398</v>
      </c>
      <c r="AD950" s="17">
        <v>0.28822849254390798</v>
      </c>
      <c r="AE950" s="17"/>
      <c r="AF950" s="17">
        <v>0.29908151092570001</v>
      </c>
      <c r="AG950" s="17">
        <v>0.178796471826738</v>
      </c>
      <c r="AH950" s="17">
        <v>0.181960346586161</v>
      </c>
      <c r="AI950" s="17">
        <v>0.18070456227547699</v>
      </c>
      <c r="AJ950" s="17">
        <v>0.15120840391307899</v>
      </c>
      <c r="AK950" s="17">
        <v>0.237684708176154</v>
      </c>
      <c r="AL950" s="17"/>
      <c r="AM950" s="17">
        <v>0.189718475202934</v>
      </c>
      <c r="AN950" s="17">
        <v>0.19323971649608601</v>
      </c>
      <c r="AO950" s="17">
        <v>0.244220973840822</v>
      </c>
      <c r="AP950" s="17">
        <v>0.26503815101684902</v>
      </c>
      <c r="AQ950" s="17">
        <v>0.32236805332459001</v>
      </c>
      <c r="AR950" s="17"/>
      <c r="AS950" s="17">
        <v>0.21677264930738799</v>
      </c>
      <c r="AT950" s="17">
        <v>0.23950128528124101</v>
      </c>
      <c r="AU950" s="17"/>
      <c r="AV950" s="17">
        <v>0.19510370208964001</v>
      </c>
      <c r="AW950" s="17">
        <v>0.25667157249366201</v>
      </c>
      <c r="AX950" s="17"/>
      <c r="AY950" s="17">
        <v>0.255173822436078</v>
      </c>
      <c r="AZ950" s="17">
        <v>0.194125810557881</v>
      </c>
      <c r="BA950" s="17">
        <v>0.17858347508510899</v>
      </c>
      <c r="BB950" s="17"/>
      <c r="BC950" s="17">
        <v>0.19795529231648101</v>
      </c>
      <c r="BD950" s="17">
        <v>0.180816218677611</v>
      </c>
      <c r="BE950" s="17">
        <v>0.26303613457710601</v>
      </c>
      <c r="BF950" s="17"/>
      <c r="BG950" s="17">
        <v>0.24924434931956399</v>
      </c>
      <c r="BH950" s="17">
        <v>0.19536027247840401</v>
      </c>
      <c r="BI950" s="17"/>
      <c r="BJ950" s="17">
        <v>0.24610794392768601</v>
      </c>
      <c r="BK950" s="17">
        <v>0.200868614801823</v>
      </c>
      <c r="BL950" s="17"/>
      <c r="BM950" s="17">
        <v>0.22379462057670901</v>
      </c>
      <c r="BN950" s="17">
        <v>0.21836238308223899</v>
      </c>
      <c r="BO950" s="17">
        <v>0.27153230712042598</v>
      </c>
      <c r="BP950" s="17">
        <v>0.221143020799586</v>
      </c>
      <c r="BQ950" s="17">
        <v>0.21434583691218401</v>
      </c>
      <c r="BR950" s="17">
        <v>0.13052030973252901</v>
      </c>
      <c r="BS950" s="17">
        <v>0.277410381104367</v>
      </c>
      <c r="BT950" s="17"/>
      <c r="BU950" s="17">
        <v>0.21534245415349301</v>
      </c>
      <c r="BV950" s="17">
        <v>0.27450468824090901</v>
      </c>
      <c r="BW950" s="17"/>
      <c r="BX950" s="17">
        <v>0.23277814662528501</v>
      </c>
      <c r="BY950" s="17">
        <v>0.181511784110897</v>
      </c>
      <c r="BZ950" s="17">
        <v>0.27622027999527399</v>
      </c>
      <c r="CA950" s="17">
        <v>0.18480365193554399</v>
      </c>
    </row>
    <row r="951" spans="2:79" x14ac:dyDescent="0.3">
      <c r="B951" t="s">
        <v>408</v>
      </c>
      <c r="C951" s="17">
        <v>0.234307445164226</v>
      </c>
      <c r="D951" s="17">
        <v>0.241797185541272</v>
      </c>
      <c r="E951" s="17">
        <v>0.22725823316721</v>
      </c>
      <c r="F951" s="17"/>
      <c r="G951" s="17">
        <v>0.31272593427690898</v>
      </c>
      <c r="H951" s="17">
        <v>0.31573278922987902</v>
      </c>
      <c r="I951" s="17">
        <v>0.20994220397316901</v>
      </c>
      <c r="J951" s="17">
        <v>0.19445626823303999</v>
      </c>
      <c r="K951" s="17">
        <v>0.21773025561174</v>
      </c>
      <c r="L951" s="17">
        <v>0.179349976857126</v>
      </c>
      <c r="M951" s="17"/>
      <c r="N951" s="17">
        <v>0.24621805579455</v>
      </c>
      <c r="O951" s="17">
        <v>0.23029860975542399</v>
      </c>
      <c r="P951" s="17">
        <v>0.24855789369443601</v>
      </c>
      <c r="Q951" s="17">
        <v>0.20973064329476099</v>
      </c>
      <c r="R951" s="17"/>
      <c r="S951" s="17">
        <v>0.26227288943541299</v>
      </c>
      <c r="T951" s="17">
        <v>0.22847788567771701</v>
      </c>
      <c r="U951" s="17">
        <v>0.22449727296827099</v>
      </c>
      <c r="V951" s="17">
        <v>0.22691626679198099</v>
      </c>
      <c r="W951" s="17">
        <v>0.209132842015265</v>
      </c>
      <c r="X951" s="17">
        <v>0.21182685419260999</v>
      </c>
      <c r="Y951" s="17">
        <v>0.25550409946096803</v>
      </c>
      <c r="Z951" s="17">
        <v>0.40430503881722701</v>
      </c>
      <c r="AA951" s="17">
        <v>0.213432921894051</v>
      </c>
      <c r="AB951" s="17">
        <v>0.17447886212122299</v>
      </c>
      <c r="AC951" s="17">
        <v>0.23542977899537601</v>
      </c>
      <c r="AD951" s="17">
        <v>0.27625422761149099</v>
      </c>
      <c r="AE951" s="17"/>
      <c r="AF951" s="17">
        <v>0.26766556111815099</v>
      </c>
      <c r="AG951" s="17">
        <v>0.23179723981049999</v>
      </c>
      <c r="AH951" s="17">
        <v>0.25964935485530599</v>
      </c>
      <c r="AI951" s="17">
        <v>0.207344197494787</v>
      </c>
      <c r="AJ951" s="17">
        <v>0.19551585854292799</v>
      </c>
      <c r="AK951" s="17">
        <v>0.20213078111387001</v>
      </c>
      <c r="AL951" s="17"/>
      <c r="AM951" s="17">
        <v>0.18775572432261201</v>
      </c>
      <c r="AN951" s="17">
        <v>0.242058991096434</v>
      </c>
      <c r="AO951" s="17">
        <v>0.24074692132029499</v>
      </c>
      <c r="AP951" s="17">
        <v>0.30634953994795</v>
      </c>
      <c r="AQ951" s="17">
        <v>0.27487839446456502</v>
      </c>
      <c r="AR951" s="17"/>
      <c r="AS951" s="17">
        <v>0.23780613696338401</v>
      </c>
      <c r="AT951" s="17">
        <v>0.154090788978825</v>
      </c>
      <c r="AU951" s="17"/>
      <c r="AV951" s="17">
        <v>0.23181343032462601</v>
      </c>
      <c r="AW951" s="17">
        <v>0.25792878186843698</v>
      </c>
      <c r="AX951" s="17"/>
      <c r="AY951" s="17">
        <v>0.23291594859460599</v>
      </c>
      <c r="AZ951" s="17">
        <v>0.24207518803316899</v>
      </c>
      <c r="BA951" s="17">
        <v>0.183585438711871</v>
      </c>
      <c r="BB951" s="17"/>
      <c r="BC951" s="17">
        <v>0.235399620801478</v>
      </c>
      <c r="BD951" s="17">
        <v>0.23638774561290499</v>
      </c>
      <c r="BE951" s="17">
        <v>0.227406152534638</v>
      </c>
      <c r="BF951" s="17"/>
      <c r="BG951" s="17">
        <v>0.22053555084517101</v>
      </c>
      <c r="BH951" s="17">
        <v>0.23712381670142699</v>
      </c>
      <c r="BI951" s="17"/>
      <c r="BJ951" s="17">
        <v>0.264989672259902</v>
      </c>
      <c r="BK951" s="17">
        <v>0.22455206499563399</v>
      </c>
      <c r="BL951" s="17"/>
      <c r="BM951" s="17">
        <v>0.26221943577521001</v>
      </c>
      <c r="BN951" s="17">
        <v>0.27426482367518601</v>
      </c>
      <c r="BO951" s="17">
        <v>0.25520109483618503</v>
      </c>
      <c r="BP951" s="17">
        <v>0.223337587380189</v>
      </c>
      <c r="BQ951" s="17">
        <v>0.30502844604326101</v>
      </c>
      <c r="BR951" s="17">
        <v>0.14957342272947499</v>
      </c>
      <c r="BS951" s="17">
        <v>0.162480947465552</v>
      </c>
      <c r="BT951" s="17"/>
      <c r="BU951" s="17">
        <v>0.28613187918642402</v>
      </c>
      <c r="BV951" s="17">
        <v>0.26839442937366398</v>
      </c>
      <c r="BW951" s="17"/>
      <c r="BX951" s="17">
        <v>0.22198184789900899</v>
      </c>
      <c r="BY951" s="17">
        <v>0.21231485546432</v>
      </c>
      <c r="BZ951" s="17">
        <v>0.28582002538379497</v>
      </c>
      <c r="CA951" s="17">
        <v>0.24980495892496099</v>
      </c>
    </row>
    <row r="952" spans="2:79" x14ac:dyDescent="0.3">
      <c r="B952" t="s">
        <v>409</v>
      </c>
      <c r="C952" s="17">
        <v>0.21965842027572</v>
      </c>
      <c r="D952" s="17">
        <v>0.22828649309142601</v>
      </c>
      <c r="E952" s="17">
        <v>0.21137327314044499</v>
      </c>
      <c r="F952" s="17"/>
      <c r="G952" s="17">
        <v>0.21749405697311799</v>
      </c>
      <c r="H952" s="17">
        <v>0.180804315576123</v>
      </c>
      <c r="I952" s="17">
        <v>0.229409543200395</v>
      </c>
      <c r="J952" s="17">
        <v>0.213174338164421</v>
      </c>
      <c r="K952" s="17">
        <v>0.22156764884497801</v>
      </c>
      <c r="L952" s="17">
        <v>0.24864233822812601</v>
      </c>
      <c r="M952" s="17"/>
      <c r="N952" s="17">
        <v>0.21378186833306601</v>
      </c>
      <c r="O952" s="17">
        <v>0.221024291516177</v>
      </c>
      <c r="P952" s="17">
        <v>0.25109275146061999</v>
      </c>
      <c r="Q952" s="17">
        <v>0.19584312576867299</v>
      </c>
      <c r="R952" s="17"/>
      <c r="S952" s="17">
        <v>0.225222760583356</v>
      </c>
      <c r="T952" s="17">
        <v>0.2149087851974</v>
      </c>
      <c r="U952" s="17">
        <v>0.234476049433024</v>
      </c>
      <c r="V952" s="17">
        <v>0.22673110283613801</v>
      </c>
      <c r="W952" s="17">
        <v>0.27756735817501099</v>
      </c>
      <c r="X952" s="17">
        <v>0.23377474313135599</v>
      </c>
      <c r="Y952" s="17">
        <v>0.216161961378845</v>
      </c>
      <c r="Z952" s="17">
        <v>9.7358638600832895E-2</v>
      </c>
      <c r="AA952" s="17">
        <v>0.23352775980458201</v>
      </c>
      <c r="AB952" s="17">
        <v>0.21730235110888599</v>
      </c>
      <c r="AC952" s="17">
        <v>0.17194907406695201</v>
      </c>
      <c r="AD952" s="17">
        <v>0.183274885331972</v>
      </c>
      <c r="AE952" s="17"/>
      <c r="AF952" s="17">
        <v>0.205720822764727</v>
      </c>
      <c r="AG952" s="17">
        <v>0.20947943269107799</v>
      </c>
      <c r="AH952" s="17">
        <v>0.19650002027590199</v>
      </c>
      <c r="AI952" s="17">
        <v>0.244897686233888</v>
      </c>
      <c r="AJ952" s="17">
        <v>0.229837871184737</v>
      </c>
      <c r="AK952" s="17">
        <v>0.28111267302856202</v>
      </c>
      <c r="AL952" s="17"/>
      <c r="AM952" s="17">
        <v>0.223405980036195</v>
      </c>
      <c r="AN952" s="17">
        <v>0.21925680043085399</v>
      </c>
      <c r="AO952" s="17">
        <v>0.21608827828993199</v>
      </c>
      <c r="AP952" s="17">
        <v>0.20828332474424399</v>
      </c>
      <c r="AQ952" s="17">
        <v>0.13285016414789999</v>
      </c>
      <c r="AR952" s="17"/>
      <c r="AS952" s="17">
        <v>0.21417371880688901</v>
      </c>
      <c r="AT952" s="17">
        <v>0.21316497664761599</v>
      </c>
      <c r="AU952" s="17"/>
      <c r="AV952" s="17">
        <v>0.20814059063556001</v>
      </c>
      <c r="AW952" s="17">
        <v>0.21794087158606401</v>
      </c>
      <c r="AX952" s="17"/>
      <c r="AY952" s="17">
        <v>0.20190825338021101</v>
      </c>
      <c r="AZ952" s="17">
        <v>0.233182846603567</v>
      </c>
      <c r="BA952" s="17">
        <v>0.176754655007412</v>
      </c>
      <c r="BB952" s="17"/>
      <c r="BC952" s="17">
        <v>0.23061209663348101</v>
      </c>
      <c r="BD952" s="17">
        <v>0.20671875578202201</v>
      </c>
      <c r="BE952" s="17">
        <v>0.20168273104779</v>
      </c>
      <c r="BF952" s="17"/>
      <c r="BG952" s="17">
        <v>0.18044054253332201</v>
      </c>
      <c r="BH952" s="17">
        <v>0.23710138543927101</v>
      </c>
      <c r="BI952" s="17"/>
      <c r="BJ952" s="17">
        <v>0.171982032738693</v>
      </c>
      <c r="BK952" s="17">
        <v>0.23128280842673599</v>
      </c>
      <c r="BL952" s="17"/>
      <c r="BM952" s="17">
        <v>0.20504370306307501</v>
      </c>
      <c r="BN952" s="17">
        <v>0.22424818270577901</v>
      </c>
      <c r="BO952" s="17">
        <v>0.21233004181624299</v>
      </c>
      <c r="BP952" s="17">
        <v>0.20056003726221</v>
      </c>
      <c r="BQ952" s="17">
        <v>0.254683723541416</v>
      </c>
      <c r="BR952" s="17">
        <v>0.24702158819141401</v>
      </c>
      <c r="BS952" s="17">
        <v>0.21676124797372701</v>
      </c>
      <c r="BT952" s="17"/>
      <c r="BU952" s="17">
        <v>0.185474511577634</v>
      </c>
      <c r="BV952" s="17">
        <v>0.193610479457206</v>
      </c>
      <c r="BW952" s="17"/>
      <c r="BX952" s="17">
        <v>0.22889187584816301</v>
      </c>
      <c r="BY952" s="17">
        <v>0.197937262128631</v>
      </c>
      <c r="BZ952" s="17">
        <v>0.21259198931494699</v>
      </c>
      <c r="CA952" s="17">
        <v>0.21320061557352099</v>
      </c>
    </row>
    <row r="953" spans="2:79" x14ac:dyDescent="0.3">
      <c r="B953" t="s">
        <v>410</v>
      </c>
      <c r="C953" s="17">
        <v>0.12143756872733399</v>
      </c>
      <c r="D953" s="17">
        <v>0.122625786130061</v>
      </c>
      <c r="E953" s="17">
        <v>0.120876611766117</v>
      </c>
      <c r="F953" s="17"/>
      <c r="G953" s="17">
        <v>6.7850882261278694E-2</v>
      </c>
      <c r="H953" s="17">
        <v>9.0484978720249104E-2</v>
      </c>
      <c r="I953" s="17">
        <v>9.4707074718608994E-2</v>
      </c>
      <c r="J953" s="17">
        <v>0.13451217047362499</v>
      </c>
      <c r="K953" s="17">
        <v>0.14815447017911201</v>
      </c>
      <c r="L953" s="17">
        <v>0.17528654677588201</v>
      </c>
      <c r="M953" s="17"/>
      <c r="N953" s="17">
        <v>0.130597481578798</v>
      </c>
      <c r="O953" s="17">
        <v>0.13041987939201499</v>
      </c>
      <c r="P953" s="17">
        <v>0.115729000912866</v>
      </c>
      <c r="Q953" s="17">
        <v>0.109015190671755</v>
      </c>
      <c r="R953" s="17"/>
      <c r="S953" s="17">
        <v>9.4032061837953901E-2</v>
      </c>
      <c r="T953" s="17">
        <v>0.132846846583689</v>
      </c>
      <c r="U953" s="17">
        <v>0.143394640337518</v>
      </c>
      <c r="V953" s="17">
        <v>0.119274377093104</v>
      </c>
      <c r="W953" s="17">
        <v>0.14193745501397201</v>
      </c>
      <c r="X953" s="17">
        <v>9.7067311871750703E-2</v>
      </c>
      <c r="Y953" s="17">
        <v>0.11903235330072701</v>
      </c>
      <c r="Z953" s="17">
        <v>0.16000326539475701</v>
      </c>
      <c r="AA953" s="17">
        <v>0.145434233690693</v>
      </c>
      <c r="AB953" s="17">
        <v>9.5971734962526201E-2</v>
      </c>
      <c r="AC953" s="17">
        <v>0.116936145612775</v>
      </c>
      <c r="AD953" s="17">
        <v>0.12415167491601101</v>
      </c>
      <c r="AE953" s="17"/>
      <c r="AF953" s="17">
        <v>9.1247853388667102E-2</v>
      </c>
      <c r="AG953" s="17">
        <v>0.14095888580839899</v>
      </c>
      <c r="AH953" s="17">
        <v>0.12363764258752299</v>
      </c>
      <c r="AI953" s="17">
        <v>0.140231130576703</v>
      </c>
      <c r="AJ953" s="17">
        <v>0.121874226563762</v>
      </c>
      <c r="AK953" s="17">
        <v>8.9679319826850401E-2</v>
      </c>
      <c r="AL953" s="17"/>
      <c r="AM953" s="17">
        <v>0.14721371461747901</v>
      </c>
      <c r="AN953" s="17">
        <v>0.100755536186769</v>
      </c>
      <c r="AO953" s="17">
        <v>0.13000482714484399</v>
      </c>
      <c r="AP953" s="17">
        <v>9.8104503006979399E-2</v>
      </c>
      <c r="AQ953" s="17">
        <v>0.117477609190399</v>
      </c>
      <c r="AR953" s="17"/>
      <c r="AS953" s="17">
        <v>0.12526462009355599</v>
      </c>
      <c r="AT953" s="17">
        <v>0.126636797213733</v>
      </c>
      <c r="AU953" s="17"/>
      <c r="AV953" s="17">
        <v>0.13766451906692101</v>
      </c>
      <c r="AW953" s="17">
        <v>8.1470001970412098E-2</v>
      </c>
      <c r="AX953" s="17"/>
      <c r="AY953" s="17">
        <v>9.81820600677763E-2</v>
      </c>
      <c r="AZ953" s="17">
        <v>0.12284687104854999</v>
      </c>
      <c r="BA953" s="17">
        <v>0.17940588757731599</v>
      </c>
      <c r="BB953" s="17"/>
      <c r="BC953" s="17">
        <v>0.110747270023957</v>
      </c>
      <c r="BD953" s="17">
        <v>0.15162421436645901</v>
      </c>
      <c r="BE953" s="17">
        <v>0.122814065757477</v>
      </c>
      <c r="BF953" s="17"/>
      <c r="BG953" s="17">
        <v>0.118423192385075</v>
      </c>
      <c r="BH953" s="17">
        <v>0.12293741014429101</v>
      </c>
      <c r="BI953" s="17"/>
      <c r="BJ953" s="17">
        <v>0.111468030789465</v>
      </c>
      <c r="BK953" s="17">
        <v>0.124089652843107</v>
      </c>
      <c r="BL953" s="17"/>
      <c r="BM953" s="17">
        <v>0.10984594913769399</v>
      </c>
      <c r="BN953" s="17">
        <v>9.1612158514704098E-2</v>
      </c>
      <c r="BO953" s="17">
        <v>0.10642898362676401</v>
      </c>
      <c r="BP953" s="17">
        <v>0.17000397533828901</v>
      </c>
      <c r="BQ953" s="17">
        <v>4.9545417490088298E-2</v>
      </c>
      <c r="BR953" s="17">
        <v>0.18843592559109801</v>
      </c>
      <c r="BS953" s="17">
        <v>8.5384148428672896E-2</v>
      </c>
      <c r="BT953" s="17"/>
      <c r="BU953" s="17">
        <v>0.10823167418566</v>
      </c>
      <c r="BV953" s="17">
        <v>9.78388931603342E-2</v>
      </c>
      <c r="BW953" s="17"/>
      <c r="BX953" s="17">
        <v>0.122946941195541</v>
      </c>
      <c r="BY953" s="17">
        <v>0.13707425378110599</v>
      </c>
      <c r="BZ953" s="17">
        <v>9.4342098235774899E-2</v>
      </c>
      <c r="CA953" s="17">
        <v>0.15012700264762499</v>
      </c>
    </row>
    <row r="954" spans="2:79" x14ac:dyDescent="0.3">
      <c r="B954" t="s">
        <v>411</v>
      </c>
      <c r="C954" s="17">
        <v>0.146833232627364</v>
      </c>
      <c r="D954" s="17">
        <v>0.15301416391674599</v>
      </c>
      <c r="E954" s="17">
        <v>0.140521293391352</v>
      </c>
      <c r="F954" s="17"/>
      <c r="G954" s="17">
        <v>4.5395390920080297E-2</v>
      </c>
      <c r="H954" s="17">
        <v>8.8828848875610295E-2</v>
      </c>
      <c r="I954" s="17">
        <v>0.160302818958518</v>
      </c>
      <c r="J954" s="17">
        <v>0.15910010205816999</v>
      </c>
      <c r="K954" s="17">
        <v>0.214040649004653</v>
      </c>
      <c r="L954" s="17">
        <v>0.19525605012217301</v>
      </c>
      <c r="M954" s="17"/>
      <c r="N954" s="17">
        <v>0.129975007024799</v>
      </c>
      <c r="O954" s="17">
        <v>0.17934293947781699</v>
      </c>
      <c r="P954" s="17">
        <v>0.14922364218452799</v>
      </c>
      <c r="Q954" s="17">
        <v>0.129495348110228</v>
      </c>
      <c r="R954" s="17"/>
      <c r="S954" s="17">
        <v>0.102127792465358</v>
      </c>
      <c r="T954" s="17">
        <v>0.174024308741727</v>
      </c>
      <c r="U954" s="17">
        <v>0.159652189403728</v>
      </c>
      <c r="V954" s="17">
        <v>0.175968972301393</v>
      </c>
      <c r="W954" s="17">
        <v>0.118960646984876</v>
      </c>
      <c r="X954" s="17">
        <v>0.16035070569981399</v>
      </c>
      <c r="Y954" s="17">
        <v>0.16902528515735099</v>
      </c>
      <c r="Z954" s="17">
        <v>0.116624441671493</v>
      </c>
      <c r="AA954" s="17">
        <v>0.123214684590478</v>
      </c>
      <c r="AB954" s="17">
        <v>0.18897194898609401</v>
      </c>
      <c r="AC954" s="17">
        <v>0.13099901287528201</v>
      </c>
      <c r="AD954" s="17">
        <v>0.10760127843056</v>
      </c>
      <c r="AE954" s="17"/>
      <c r="AF954" s="17">
        <v>8.7465679349351497E-2</v>
      </c>
      <c r="AG954" s="17">
        <v>0.169800576910111</v>
      </c>
      <c r="AH954" s="17">
        <v>0.163714053647775</v>
      </c>
      <c r="AI954" s="17">
        <v>0.134069169730858</v>
      </c>
      <c r="AJ954" s="17">
        <v>0.229557926660439</v>
      </c>
      <c r="AK954" s="17">
        <v>0.13522905143538699</v>
      </c>
      <c r="AL954" s="17"/>
      <c r="AM954" s="17">
        <v>0.16552491214138099</v>
      </c>
      <c r="AN954" s="17">
        <v>0.17436385844090099</v>
      </c>
      <c r="AO954" s="17">
        <v>0.119549051060387</v>
      </c>
      <c r="AP954" s="17">
        <v>7.4599475603238402E-2</v>
      </c>
      <c r="AQ954" s="17">
        <v>0.107808140331503</v>
      </c>
      <c r="AR954" s="17"/>
      <c r="AS954" s="17">
        <v>0.14327949485109301</v>
      </c>
      <c r="AT954" s="17">
        <v>0.15275517427640001</v>
      </c>
      <c r="AU954" s="17"/>
      <c r="AV954" s="17">
        <v>0.16207019693460001</v>
      </c>
      <c r="AW954" s="17">
        <v>0.115760325151398</v>
      </c>
      <c r="AX954" s="17"/>
      <c r="AY954" s="17">
        <v>0.124933907352434</v>
      </c>
      <c r="AZ954" s="17">
        <v>0.14685114192147</v>
      </c>
      <c r="BA954" s="17">
        <v>0.21781682143446501</v>
      </c>
      <c r="BB954" s="17"/>
      <c r="BC954" s="17">
        <v>0.14855198279606999</v>
      </c>
      <c r="BD954" s="17">
        <v>0.16450792699455899</v>
      </c>
      <c r="BE954" s="17">
        <v>0.12878845239621101</v>
      </c>
      <c r="BF954" s="17"/>
      <c r="BG954" s="17">
        <v>0.15648059883278101</v>
      </c>
      <c r="BH954" s="17">
        <v>0.145511464889304</v>
      </c>
      <c r="BI954" s="17"/>
      <c r="BJ954" s="17">
        <v>0.14932952649025499</v>
      </c>
      <c r="BK954" s="17">
        <v>0.148848129442951</v>
      </c>
      <c r="BL954" s="17"/>
      <c r="BM954" s="17">
        <v>0.14866176516113899</v>
      </c>
      <c r="BN954" s="17">
        <v>0.12701028424194499</v>
      </c>
      <c r="BO954" s="17">
        <v>8.69340337280088E-2</v>
      </c>
      <c r="BP954" s="17">
        <v>6.8660056030555305E-2</v>
      </c>
      <c r="BQ954" s="17">
        <v>4.94479622206251E-2</v>
      </c>
      <c r="BR954" s="17">
        <v>0.21381328007568201</v>
      </c>
      <c r="BS954" s="17">
        <v>0.13791365958715501</v>
      </c>
      <c r="BT954" s="17"/>
      <c r="BU954" s="17">
        <v>0.17424184947239901</v>
      </c>
      <c r="BV954" s="17">
        <v>0.101206457730613</v>
      </c>
      <c r="BW954" s="17"/>
      <c r="BX954" s="17">
        <v>0.111643609168986</v>
      </c>
      <c r="BY954" s="17">
        <v>0.22104155349240201</v>
      </c>
      <c r="BZ954" s="17">
        <v>9.0236979699307801E-2</v>
      </c>
      <c r="CA954" s="17">
        <v>0.164518587314958</v>
      </c>
    </row>
    <row r="955" spans="2:79" x14ac:dyDescent="0.3">
      <c r="B955" t="s">
        <v>101</v>
      </c>
      <c r="C955" s="17">
        <v>6.86949369840196E-2</v>
      </c>
      <c r="D955" s="17">
        <v>5.9114461480018601E-2</v>
      </c>
      <c r="E955" s="17">
        <v>7.7409986265337197E-2</v>
      </c>
      <c r="F955" s="17"/>
      <c r="G955" s="17">
        <v>6.7041096026038E-2</v>
      </c>
      <c r="H955" s="17">
        <v>4.4602968093469302E-2</v>
      </c>
      <c r="I955" s="17">
        <v>8.4863606893729196E-2</v>
      </c>
      <c r="J955" s="17">
        <v>7.2000886864004604E-2</v>
      </c>
      <c r="K955" s="17">
        <v>7.1746974331244703E-2</v>
      </c>
      <c r="L955" s="17">
        <v>7.1486584449092394E-2</v>
      </c>
      <c r="M955" s="17"/>
      <c r="N955" s="17">
        <v>4.9065951573250798E-2</v>
      </c>
      <c r="O955" s="17">
        <v>6.7608979050718707E-2</v>
      </c>
      <c r="P955" s="17">
        <v>5.7805162892122099E-2</v>
      </c>
      <c r="Q955" s="17">
        <v>0.100791730825148</v>
      </c>
      <c r="R955" s="17"/>
      <c r="S955" s="17">
        <v>5.2813204318773101E-2</v>
      </c>
      <c r="T955" s="17">
        <v>5.0902202637472603E-2</v>
      </c>
      <c r="U955" s="17">
        <v>8.7633358381669593E-2</v>
      </c>
      <c r="V955" s="17">
        <v>6.3481038625018402E-2</v>
      </c>
      <c r="W955" s="17">
        <v>0.10057233137102101</v>
      </c>
      <c r="X955" s="17">
        <v>9.3193766464385097E-2</v>
      </c>
      <c r="Y955" s="17">
        <v>6.3983850072872897E-2</v>
      </c>
      <c r="Z955" s="17">
        <v>4.4753405589890299E-2</v>
      </c>
      <c r="AA955" s="17">
        <v>6.3641006343446799E-2</v>
      </c>
      <c r="AB955" s="17">
        <v>9.1554884946837195E-2</v>
      </c>
      <c r="AC955" s="17">
        <v>7.48069434393311E-2</v>
      </c>
      <c r="AD955" s="17">
        <v>2.0489441166058199E-2</v>
      </c>
      <c r="AE955" s="17"/>
      <c r="AF955" s="17">
        <v>4.8818572453403798E-2</v>
      </c>
      <c r="AG955" s="17">
        <v>6.9167392953174006E-2</v>
      </c>
      <c r="AH955" s="17">
        <v>7.4538582047332005E-2</v>
      </c>
      <c r="AI955" s="17">
        <v>9.2753253688287796E-2</v>
      </c>
      <c r="AJ955" s="17">
        <v>7.2005713135055105E-2</v>
      </c>
      <c r="AK955" s="17">
        <v>5.4163466419176499E-2</v>
      </c>
      <c r="AL955" s="17"/>
      <c r="AM955" s="17">
        <v>8.6381193679398394E-2</v>
      </c>
      <c r="AN955" s="17">
        <v>7.0325097348956395E-2</v>
      </c>
      <c r="AO955" s="17">
        <v>4.9389948343720798E-2</v>
      </c>
      <c r="AP955" s="17">
        <v>4.7625005680738602E-2</v>
      </c>
      <c r="AQ955" s="17">
        <v>4.46176385410431E-2</v>
      </c>
      <c r="AR955" s="17"/>
      <c r="AS955" s="17">
        <v>6.27033799776891E-2</v>
      </c>
      <c r="AT955" s="17">
        <v>0.113850977602185</v>
      </c>
      <c r="AU955" s="17"/>
      <c r="AV955" s="17">
        <v>6.5207560948654097E-2</v>
      </c>
      <c r="AW955" s="17">
        <v>7.0228446930026597E-2</v>
      </c>
      <c r="AX955" s="17"/>
      <c r="AY955" s="17">
        <v>8.6886008168894899E-2</v>
      </c>
      <c r="AZ955" s="17">
        <v>6.0918141835363003E-2</v>
      </c>
      <c r="BA955" s="17">
        <v>6.3853722183827094E-2</v>
      </c>
      <c r="BB955" s="17"/>
      <c r="BC955" s="17">
        <v>7.6733737428532497E-2</v>
      </c>
      <c r="BD955" s="17">
        <v>5.9945138566443901E-2</v>
      </c>
      <c r="BE955" s="17">
        <v>5.6272463686777602E-2</v>
      </c>
      <c r="BF955" s="17"/>
      <c r="BG955" s="17">
        <v>7.4875766084086998E-2</v>
      </c>
      <c r="BH955" s="17">
        <v>6.19656503473031E-2</v>
      </c>
      <c r="BI955" s="17"/>
      <c r="BJ955" s="17">
        <v>5.6122793793999197E-2</v>
      </c>
      <c r="BK955" s="17">
        <v>7.0358729489749305E-2</v>
      </c>
      <c r="BL955" s="17"/>
      <c r="BM955" s="17">
        <v>5.0434526286173002E-2</v>
      </c>
      <c r="BN955" s="17">
        <v>6.4502167780146696E-2</v>
      </c>
      <c r="BO955" s="17">
        <v>6.7573538872373801E-2</v>
      </c>
      <c r="BP955" s="17">
        <v>0.11629532318917001</v>
      </c>
      <c r="BQ955" s="17">
        <v>0.126948613792426</v>
      </c>
      <c r="BR955" s="17">
        <v>7.0635473679802399E-2</v>
      </c>
      <c r="BS955" s="17">
        <v>0.120049615440526</v>
      </c>
      <c r="BT955" s="17"/>
      <c r="BU955" s="17">
        <v>3.05776314243895E-2</v>
      </c>
      <c r="BV955" s="17">
        <v>6.4445052037274006E-2</v>
      </c>
      <c r="BW955" s="17"/>
      <c r="BX955" s="17">
        <v>8.1757579263016897E-2</v>
      </c>
      <c r="BY955" s="17">
        <v>5.0120291022643301E-2</v>
      </c>
      <c r="BZ955" s="17">
        <v>4.0788627370901998E-2</v>
      </c>
      <c r="CA955" s="17">
        <v>3.7545183603391701E-2</v>
      </c>
    </row>
    <row r="956" spans="2:79" x14ac:dyDescent="0.3">
      <c r="B956" t="s">
        <v>412</v>
      </c>
      <c r="C956" s="17">
        <v>0.44337584138556102</v>
      </c>
      <c r="D956" s="17">
        <v>0.43695909538174899</v>
      </c>
      <c r="E956" s="17">
        <v>0.449818835436749</v>
      </c>
      <c r="F956" s="17"/>
      <c r="G956" s="17">
        <v>0.60221857381948496</v>
      </c>
      <c r="H956" s="17">
        <v>0.59527888873454904</v>
      </c>
      <c r="I956" s="17">
        <v>0.430716956228749</v>
      </c>
      <c r="J956" s="17">
        <v>0.42121250243977898</v>
      </c>
      <c r="K956" s="17">
        <v>0.34449025764001201</v>
      </c>
      <c r="L956" s="17">
        <v>0.30932848042472699</v>
      </c>
      <c r="M956" s="17"/>
      <c r="N956" s="17">
        <v>0.476579691490085</v>
      </c>
      <c r="O956" s="17">
        <v>0.40160391056327099</v>
      </c>
      <c r="P956" s="17">
        <v>0.42614944254986398</v>
      </c>
      <c r="Q956" s="17">
        <v>0.46485460462419498</v>
      </c>
      <c r="R956" s="17"/>
      <c r="S956" s="17">
        <v>0.52580418079455904</v>
      </c>
      <c r="T956" s="17">
        <v>0.42731785683971202</v>
      </c>
      <c r="U956" s="17">
        <v>0.37484376244405998</v>
      </c>
      <c r="V956" s="17">
        <v>0.41454450914434599</v>
      </c>
      <c r="W956" s="17">
        <v>0.36096220845512</v>
      </c>
      <c r="X956" s="17">
        <v>0.41561347283269401</v>
      </c>
      <c r="Y956" s="17">
        <v>0.43179655009020301</v>
      </c>
      <c r="Z956" s="17">
        <v>0.58126024874302595</v>
      </c>
      <c r="AA956" s="17">
        <v>0.4341823155708</v>
      </c>
      <c r="AB956" s="17">
        <v>0.40619907999565602</v>
      </c>
      <c r="AC956" s="17">
        <v>0.50530882400565902</v>
      </c>
      <c r="AD956" s="17">
        <v>0.56448272015539902</v>
      </c>
      <c r="AE956" s="17"/>
      <c r="AF956" s="17">
        <v>0.566747072043851</v>
      </c>
      <c r="AG956" s="17">
        <v>0.41059371163723801</v>
      </c>
      <c r="AH956" s="17">
        <v>0.44160970144146799</v>
      </c>
      <c r="AI956" s="17">
        <v>0.38804875977026398</v>
      </c>
      <c r="AJ956" s="17">
        <v>0.34672426245600801</v>
      </c>
      <c r="AK956" s="17">
        <v>0.43981548929002401</v>
      </c>
      <c r="AL956" s="17"/>
      <c r="AM956" s="17">
        <v>0.37747419952554601</v>
      </c>
      <c r="AN956" s="17">
        <v>0.43529870759251899</v>
      </c>
      <c r="AO956" s="17">
        <v>0.48496789516111699</v>
      </c>
      <c r="AP956" s="17">
        <v>0.57138769096479902</v>
      </c>
      <c r="AQ956" s="17">
        <v>0.59724644778915503</v>
      </c>
      <c r="AR956" s="17"/>
      <c r="AS956" s="17">
        <v>0.45457878627077197</v>
      </c>
      <c r="AT956" s="17">
        <v>0.39359207426006698</v>
      </c>
      <c r="AU956" s="17"/>
      <c r="AV956" s="17">
        <v>0.42691713241426599</v>
      </c>
      <c r="AW956" s="17">
        <v>0.51460035436209794</v>
      </c>
      <c r="AX956" s="17"/>
      <c r="AY956" s="17">
        <v>0.48808977103068402</v>
      </c>
      <c r="AZ956" s="17">
        <v>0.43620099859104999</v>
      </c>
      <c r="BA956" s="17">
        <v>0.36216891379698002</v>
      </c>
      <c r="BB956" s="17"/>
      <c r="BC956" s="17">
        <v>0.43335491311795998</v>
      </c>
      <c r="BD956" s="17">
        <v>0.41720396429051498</v>
      </c>
      <c r="BE956" s="17">
        <v>0.49044228711174398</v>
      </c>
      <c r="BF956" s="17"/>
      <c r="BG956" s="17">
        <v>0.46977990016473498</v>
      </c>
      <c r="BH956" s="17">
        <v>0.432484089179831</v>
      </c>
      <c r="BI956" s="17"/>
      <c r="BJ956" s="17">
        <v>0.51109761618758798</v>
      </c>
      <c r="BK956" s="17">
        <v>0.42542067979745701</v>
      </c>
      <c r="BL956" s="17"/>
      <c r="BM956" s="17">
        <v>0.48601405635191902</v>
      </c>
      <c r="BN956" s="17">
        <v>0.492627206757425</v>
      </c>
      <c r="BO956" s="17">
        <v>0.526733401956611</v>
      </c>
      <c r="BP956" s="17">
        <v>0.44448060817977603</v>
      </c>
      <c r="BQ956" s="17">
        <v>0.51937428295544497</v>
      </c>
      <c r="BR956" s="17">
        <v>0.28009373246200298</v>
      </c>
      <c r="BS956" s="17">
        <v>0.43989132856991903</v>
      </c>
      <c r="BT956" s="17"/>
      <c r="BU956" s="17">
        <v>0.50147433333991798</v>
      </c>
      <c r="BV956" s="17">
        <v>0.54289911761457299</v>
      </c>
      <c r="BW956" s="17"/>
      <c r="BX956" s="17">
        <v>0.454759994524294</v>
      </c>
      <c r="BY956" s="17">
        <v>0.39382663957521702</v>
      </c>
      <c r="BZ956" s="17">
        <v>0.56204030537906802</v>
      </c>
      <c r="CA956" s="17">
        <v>0.43460861086050501</v>
      </c>
    </row>
    <row r="957" spans="2:79" x14ac:dyDescent="0.3">
      <c r="B957" t="s">
        <v>413</v>
      </c>
      <c r="C957" s="17">
        <v>0.268270801354699</v>
      </c>
      <c r="D957" s="17">
        <v>0.27563995004680703</v>
      </c>
      <c r="E957" s="17">
        <v>0.26139790515746902</v>
      </c>
      <c r="F957" s="17"/>
      <c r="G957" s="17">
        <v>0.11324627318135901</v>
      </c>
      <c r="H957" s="17">
        <v>0.17931382759585901</v>
      </c>
      <c r="I957" s="17">
        <v>0.25500989367712701</v>
      </c>
      <c r="J957" s="17">
        <v>0.293612272531795</v>
      </c>
      <c r="K957" s="17">
        <v>0.36219511918376501</v>
      </c>
      <c r="L957" s="17">
        <v>0.37054259689805502</v>
      </c>
      <c r="M957" s="17"/>
      <c r="N957" s="17">
        <v>0.260572488603598</v>
      </c>
      <c r="O957" s="17">
        <v>0.30976281886983298</v>
      </c>
      <c r="P957" s="17">
        <v>0.26495264309739402</v>
      </c>
      <c r="Q957" s="17">
        <v>0.238510538781984</v>
      </c>
      <c r="R957" s="17"/>
      <c r="S957" s="17">
        <v>0.19615985430331201</v>
      </c>
      <c r="T957" s="17">
        <v>0.30687115532541598</v>
      </c>
      <c r="U957" s="17">
        <v>0.30304682974124703</v>
      </c>
      <c r="V957" s="17">
        <v>0.29524334939449698</v>
      </c>
      <c r="W957" s="17">
        <v>0.260898101998849</v>
      </c>
      <c r="X957" s="17">
        <v>0.25741801757156502</v>
      </c>
      <c r="Y957" s="17">
        <v>0.28805763845807902</v>
      </c>
      <c r="Z957" s="17">
        <v>0.27662770706625001</v>
      </c>
      <c r="AA957" s="17">
        <v>0.26864891828117099</v>
      </c>
      <c r="AB957" s="17">
        <v>0.28494368394862002</v>
      </c>
      <c r="AC957" s="17">
        <v>0.247935158488057</v>
      </c>
      <c r="AD957" s="17">
        <v>0.23175295334657101</v>
      </c>
      <c r="AE957" s="17"/>
      <c r="AF957" s="17">
        <v>0.17871353273801899</v>
      </c>
      <c r="AG957" s="17">
        <v>0.31075946271851002</v>
      </c>
      <c r="AH957" s="17">
        <v>0.28735169623529799</v>
      </c>
      <c r="AI957" s="17">
        <v>0.27430030030755997</v>
      </c>
      <c r="AJ957" s="17">
        <v>0.35143215322420102</v>
      </c>
      <c r="AK957" s="17">
        <v>0.224908371262238</v>
      </c>
      <c r="AL957" s="17"/>
      <c r="AM957" s="17">
        <v>0.31273862675885999</v>
      </c>
      <c r="AN957" s="17">
        <v>0.27511939462766999</v>
      </c>
      <c r="AO957" s="17">
        <v>0.24955387820523001</v>
      </c>
      <c r="AP957" s="17">
        <v>0.172703978610218</v>
      </c>
      <c r="AQ957" s="17">
        <v>0.225285749521903</v>
      </c>
      <c r="AR957" s="17"/>
      <c r="AS957" s="17">
        <v>0.26854411494465003</v>
      </c>
      <c r="AT957" s="17">
        <v>0.27939197149013301</v>
      </c>
      <c r="AU957" s="17"/>
      <c r="AV957" s="17">
        <v>0.29973471600152002</v>
      </c>
      <c r="AW957" s="17">
        <v>0.19723032712181099</v>
      </c>
      <c r="AX957" s="17"/>
      <c r="AY957" s="17">
        <v>0.22311596742021</v>
      </c>
      <c r="AZ957" s="17">
        <v>0.26969801297002</v>
      </c>
      <c r="BA957" s="17">
        <v>0.39722270901177997</v>
      </c>
      <c r="BB957" s="17"/>
      <c r="BC957" s="17">
        <v>0.25929925282002703</v>
      </c>
      <c r="BD957" s="17">
        <v>0.31613214136101803</v>
      </c>
      <c r="BE957" s="17">
        <v>0.251602518153688</v>
      </c>
      <c r="BF957" s="17"/>
      <c r="BG957" s="17">
        <v>0.27490379121785602</v>
      </c>
      <c r="BH957" s="17">
        <v>0.26844887503359499</v>
      </c>
      <c r="BI957" s="17"/>
      <c r="BJ957" s="17">
        <v>0.26079755727971998</v>
      </c>
      <c r="BK957" s="17">
        <v>0.27293778228605797</v>
      </c>
      <c r="BL957" s="17"/>
      <c r="BM957" s="17">
        <v>0.25850771429883301</v>
      </c>
      <c r="BN957" s="17">
        <v>0.21862244275664899</v>
      </c>
      <c r="BO957" s="17">
        <v>0.19336301735477299</v>
      </c>
      <c r="BP957" s="17">
        <v>0.23866403136884401</v>
      </c>
      <c r="BQ957" s="17">
        <v>9.8993379710713397E-2</v>
      </c>
      <c r="BR957" s="17">
        <v>0.40224920566678102</v>
      </c>
      <c r="BS957" s="17">
        <v>0.22329780801582799</v>
      </c>
      <c r="BT957" s="17"/>
      <c r="BU957" s="17">
        <v>0.282473523658059</v>
      </c>
      <c r="BV957" s="17">
        <v>0.19904535089094699</v>
      </c>
      <c r="BW957" s="17"/>
      <c r="BX957" s="17">
        <v>0.234590550364526</v>
      </c>
      <c r="BY957" s="17">
        <v>0.358115807273509</v>
      </c>
      <c r="BZ957" s="17">
        <v>0.18457907793508299</v>
      </c>
      <c r="CA957" s="17">
        <v>0.31464558996258302</v>
      </c>
    </row>
    <row r="958" spans="2:79" hidden="1" x14ac:dyDescent="0.3">
      <c r="B958" t="s">
        <v>299</v>
      </c>
      <c r="C958" s="17">
        <v>0.175105040030862</v>
      </c>
      <c r="D958" s="17">
        <v>0.16131914533494199</v>
      </c>
      <c r="E958" s="17">
        <v>0.18842093027928</v>
      </c>
      <c r="F958" s="17"/>
      <c r="G958" s="17">
        <v>0.48897230063812602</v>
      </c>
      <c r="H958" s="17">
        <v>0.41596506113868897</v>
      </c>
      <c r="I958" s="17">
        <v>0.175707062551621</v>
      </c>
      <c r="J958" s="17">
        <v>0.127600229907984</v>
      </c>
      <c r="K958" s="17">
        <v>-1.7704861543753302E-2</v>
      </c>
      <c r="L958" s="17">
        <v>-6.1214116473328001E-2</v>
      </c>
      <c r="M958" s="17"/>
      <c r="N958" s="17">
        <v>0.216007202886487</v>
      </c>
      <c r="O958" s="17">
        <v>9.1841091693438306E-2</v>
      </c>
      <c r="P958" s="17">
        <v>0.16119679945247101</v>
      </c>
      <c r="Q958" s="17">
        <v>0.22634406584221101</v>
      </c>
      <c r="R958" s="17"/>
      <c r="S958" s="17">
        <v>0.32964432649124698</v>
      </c>
      <c r="T958" s="17">
        <v>0.120446701514296</v>
      </c>
      <c r="U958" s="17">
        <v>7.1796932702813496E-2</v>
      </c>
      <c r="V958" s="17">
        <v>0.11930115974984901</v>
      </c>
      <c r="W958" s="17">
        <v>0.10006410645627099</v>
      </c>
      <c r="X958" s="17">
        <v>0.15819545526112899</v>
      </c>
      <c r="Y958" s="17">
        <v>0.14373891163212399</v>
      </c>
      <c r="Z958" s="17">
        <v>0.304632541676776</v>
      </c>
      <c r="AA958" s="17">
        <v>0.16553339728962899</v>
      </c>
      <c r="AB958" s="17">
        <v>0.121255396047036</v>
      </c>
      <c r="AC958" s="17">
        <v>0.25737366551760199</v>
      </c>
      <c r="AD958" s="17">
        <v>0.33272976680882899</v>
      </c>
      <c r="AE958" s="17"/>
      <c r="AF958" s="17">
        <v>0.38803353930583201</v>
      </c>
      <c r="AG958" s="17">
        <v>9.98342489187274E-2</v>
      </c>
      <c r="AH958" s="17">
        <v>0.15425800520617</v>
      </c>
      <c r="AI958" s="17">
        <v>0.113748459462703</v>
      </c>
      <c r="AJ958" s="17">
        <v>-4.7078907681931698E-3</v>
      </c>
      <c r="AK958" s="17">
        <v>0.214907118027786</v>
      </c>
      <c r="AL958" s="17"/>
      <c r="AM958" s="17">
        <v>6.4735572766685304E-2</v>
      </c>
      <c r="AN958" s="17">
        <v>0.160179312964849</v>
      </c>
      <c r="AO958" s="17">
        <v>0.23541401695588701</v>
      </c>
      <c r="AP958" s="17">
        <v>0.398683712354582</v>
      </c>
      <c r="AQ958" s="17">
        <v>0.37196069826725198</v>
      </c>
      <c r="AR958" s="17"/>
      <c r="AS958" s="17">
        <v>0.186034671326122</v>
      </c>
      <c r="AT958" s="17">
        <v>0.114200102769934</v>
      </c>
      <c r="AU958" s="17"/>
      <c r="AV958" s="17">
        <v>0.127182416412746</v>
      </c>
      <c r="AW958" s="17">
        <v>0.31737002724028801</v>
      </c>
      <c r="AX958" s="17"/>
      <c r="AY958" s="17">
        <v>0.26497380361047401</v>
      </c>
      <c r="AZ958" s="17">
        <v>0.166502985621029</v>
      </c>
      <c r="BA958" s="17">
        <v>-3.5053795214800197E-2</v>
      </c>
      <c r="BB958" s="17"/>
      <c r="BC958" s="17">
        <v>0.17405566029793301</v>
      </c>
      <c r="BD958" s="17">
        <v>0.101071822929497</v>
      </c>
      <c r="BE958" s="17">
        <v>0.238839768958056</v>
      </c>
      <c r="BF958" s="17"/>
      <c r="BG958" s="17">
        <v>0.19487610894687901</v>
      </c>
      <c r="BH958" s="17">
        <v>0.16403521414623601</v>
      </c>
      <c r="BI958" s="17"/>
      <c r="BJ958" s="17">
        <v>0.25030005890786799</v>
      </c>
      <c r="BK958" s="17">
        <v>0.15248289751139901</v>
      </c>
      <c r="BL958" s="17"/>
      <c r="BM958" s="17">
        <v>0.22750634205308601</v>
      </c>
      <c r="BN958" s="17">
        <v>0.274004764000776</v>
      </c>
      <c r="BO958" s="17">
        <v>0.33337038460183799</v>
      </c>
      <c r="BP958" s="17">
        <v>0.20581657681093099</v>
      </c>
      <c r="BQ958" s="17">
        <v>0.42038090324473099</v>
      </c>
      <c r="BR958" s="17">
        <v>-0.122155473204777</v>
      </c>
      <c r="BS958" s="17">
        <v>0.21659352055409201</v>
      </c>
      <c r="BT958" s="17"/>
      <c r="BU958" s="17">
        <v>0.219000809681859</v>
      </c>
      <c r="BV958" s="17">
        <v>0.343853766723626</v>
      </c>
      <c r="BW958" s="17"/>
      <c r="BX958" s="17">
        <v>0.220169444159768</v>
      </c>
      <c r="BY958" s="17">
        <v>3.5710832301708399E-2</v>
      </c>
      <c r="BZ958" s="17">
        <v>0.37746122744398602</v>
      </c>
      <c r="CA958" s="17">
        <v>0.119963020897922</v>
      </c>
    </row>
    <row r="959" spans="2:79" x14ac:dyDescent="0.3">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c r="BP959" s="17"/>
      <c r="BQ959" s="17"/>
      <c r="BR959" s="17"/>
      <c r="BS959" s="17"/>
      <c r="BT959" s="17"/>
      <c r="BU959" s="17"/>
      <c r="BV959" s="17"/>
      <c r="BW959" s="17"/>
      <c r="BX959" s="17"/>
      <c r="BY959" s="17"/>
      <c r="BZ959" s="17"/>
      <c r="CA959" s="17"/>
    </row>
    <row r="960" spans="2:79" x14ac:dyDescent="0.3">
      <c r="B960" s="6" t="s">
        <v>452</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c r="BQ960" s="17"/>
      <c r="BR960" s="17"/>
      <c r="BS960" s="17"/>
      <c r="BT960" s="17"/>
      <c r="BU960" s="17"/>
      <c r="BV960" s="17"/>
      <c r="BW960" s="17"/>
      <c r="BX960" s="17"/>
      <c r="BY960" s="17"/>
      <c r="BZ960" s="17"/>
      <c r="CA960" s="17"/>
    </row>
    <row r="961" spans="2:79" x14ac:dyDescent="0.3">
      <c r="B961" s="24" t="s">
        <v>98</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c r="BS961" s="17"/>
      <c r="BT961" s="17"/>
      <c r="BU961" s="17"/>
      <c r="BV961" s="17"/>
      <c r="BW961" s="17"/>
      <c r="BX961" s="17"/>
      <c r="BY961" s="17"/>
      <c r="BZ961" s="17"/>
      <c r="CA961" s="17"/>
    </row>
    <row r="962" spans="2:79" x14ac:dyDescent="0.3">
      <c r="B962" t="s">
        <v>443</v>
      </c>
      <c r="C962" s="17">
        <v>0.47740542226197702</v>
      </c>
      <c r="D962" s="17">
        <v>0.42702709124986599</v>
      </c>
      <c r="E962" s="17">
        <v>0.526787594301239</v>
      </c>
      <c r="F962" s="17"/>
      <c r="G962" s="17">
        <v>0.36026988289456102</v>
      </c>
      <c r="H962" s="17">
        <v>0.338248488046624</v>
      </c>
      <c r="I962" s="17">
        <v>0.408738139758276</v>
      </c>
      <c r="J962" s="17">
        <v>0.55360901866334</v>
      </c>
      <c r="K962" s="17">
        <v>0.57710919281983397</v>
      </c>
      <c r="L962" s="17">
        <v>0.59515722822981199</v>
      </c>
      <c r="M962" s="17"/>
      <c r="N962" s="17">
        <v>0.40094663508762401</v>
      </c>
      <c r="O962" s="17">
        <v>0.48607089497253397</v>
      </c>
      <c r="P962" s="17">
        <v>0.51986707656217201</v>
      </c>
      <c r="Q962" s="17">
        <v>0.51838652762693005</v>
      </c>
      <c r="R962" s="17"/>
      <c r="S962" s="17">
        <v>0.38462472408252701</v>
      </c>
      <c r="T962" s="17">
        <v>0.46823202060235303</v>
      </c>
      <c r="U962" s="17">
        <v>0.55394557092543995</v>
      </c>
      <c r="V962" s="17">
        <v>0.53223308926395496</v>
      </c>
      <c r="W962" s="17">
        <v>0.48847282350913901</v>
      </c>
      <c r="X962" s="17">
        <v>0.45415886051929899</v>
      </c>
      <c r="Y962" s="17">
        <v>0.48534261727744299</v>
      </c>
      <c r="Z962" s="17">
        <v>0.40643606566841201</v>
      </c>
      <c r="AA962" s="17">
        <v>0.505280388276655</v>
      </c>
      <c r="AB962" s="17">
        <v>0.52700594125128897</v>
      </c>
      <c r="AC962" s="17">
        <v>0.48273394860267299</v>
      </c>
      <c r="AD962" s="17">
        <v>0.43718456180753301</v>
      </c>
      <c r="AE962" s="17"/>
      <c r="AF962" s="17">
        <v>0.35885086268431798</v>
      </c>
      <c r="AG962" s="17">
        <v>0.52367043824926196</v>
      </c>
      <c r="AH962" s="17">
        <v>0.505225920813138</v>
      </c>
      <c r="AI962" s="17">
        <v>0.48021463307042001</v>
      </c>
      <c r="AJ962" s="17">
        <v>0.54374279143255699</v>
      </c>
      <c r="AK962" s="17">
        <v>0.56219695018605398</v>
      </c>
      <c r="AL962" s="17"/>
      <c r="AM962" s="17">
        <v>0.57542510405042802</v>
      </c>
      <c r="AN962" s="17">
        <v>0.50406201579639898</v>
      </c>
      <c r="AO962" s="17">
        <v>0.423120983608471</v>
      </c>
      <c r="AP962" s="17">
        <v>0.34283193210861601</v>
      </c>
      <c r="AQ962" s="17">
        <v>0.350930446714598</v>
      </c>
      <c r="AR962" s="17"/>
      <c r="AS962" s="17">
        <v>0.45700426268375</v>
      </c>
      <c r="AT962" s="17">
        <v>0.55758966024171697</v>
      </c>
      <c r="AU962" s="17"/>
      <c r="AV962" s="17">
        <v>0.47769727420859998</v>
      </c>
      <c r="AW962" s="17">
        <v>0.48240308034477097</v>
      </c>
      <c r="AX962" s="17"/>
      <c r="AY962" s="17">
        <v>0.49837439393406202</v>
      </c>
      <c r="AZ962" s="17">
        <v>0.46226845178388898</v>
      </c>
      <c r="BA962" s="17">
        <v>0.53625136776571702</v>
      </c>
      <c r="BB962" s="17"/>
      <c r="BC962" s="17">
        <v>0.48075328300516001</v>
      </c>
      <c r="BD962" s="17">
        <v>0.47633652233821</v>
      </c>
      <c r="BE962" s="17">
        <v>0.47331476374744602</v>
      </c>
      <c r="BF962" s="17"/>
      <c r="BG962" s="17">
        <v>0.53641864433293596</v>
      </c>
      <c r="BH962" s="17">
        <v>0.45797449841994298</v>
      </c>
      <c r="BI962" s="17"/>
      <c r="BJ962" s="17">
        <v>0.39795396235109398</v>
      </c>
      <c r="BK962" s="17">
        <v>0.50763968794954795</v>
      </c>
      <c r="BL962" s="17"/>
      <c r="BM962" s="17">
        <v>0.42115148001223701</v>
      </c>
      <c r="BN962" s="17">
        <v>0.47749763530854</v>
      </c>
      <c r="BO962" s="17">
        <v>0.37894050030255</v>
      </c>
      <c r="BP962" s="17">
        <v>0.54915678071674301</v>
      </c>
      <c r="BQ962" s="17">
        <v>0.36413433561738201</v>
      </c>
      <c r="BR962" s="17">
        <v>0.59574750435830903</v>
      </c>
      <c r="BS962" s="17">
        <v>0.582383993523512</v>
      </c>
      <c r="BT962" s="17"/>
      <c r="BU962" s="17">
        <v>0.49393395384127298</v>
      </c>
      <c r="BV962" s="17">
        <v>0.35117436195783103</v>
      </c>
      <c r="BW962" s="17"/>
      <c r="BX962" s="17">
        <v>0.527536937417035</v>
      </c>
      <c r="BY962" s="17">
        <v>0.44218146391315599</v>
      </c>
      <c r="BZ962" s="17">
        <v>0.44560219915527099</v>
      </c>
      <c r="CA962" s="17">
        <v>0.47122430625258199</v>
      </c>
    </row>
    <row r="963" spans="2:79" x14ac:dyDescent="0.3">
      <c r="B963" t="s">
        <v>444</v>
      </c>
      <c r="C963" s="17">
        <v>0.43864428284713203</v>
      </c>
      <c r="D963" s="17">
        <v>0.38735305743996301</v>
      </c>
      <c r="E963" s="17">
        <v>0.486806913407209</v>
      </c>
      <c r="F963" s="17"/>
      <c r="G963" s="17">
        <v>0.387720615561569</v>
      </c>
      <c r="H963" s="17">
        <v>0.50528209554082304</v>
      </c>
      <c r="I963" s="17">
        <v>0.41665292188017899</v>
      </c>
      <c r="J963" s="17">
        <v>0.46948848621067901</v>
      </c>
      <c r="K963" s="17">
        <v>0.41839753563013798</v>
      </c>
      <c r="L963" s="17">
        <v>0.42491900514897502</v>
      </c>
      <c r="M963" s="17"/>
      <c r="N963" s="17">
        <v>0.45329603471021501</v>
      </c>
      <c r="O963" s="17">
        <v>0.44748020166421698</v>
      </c>
      <c r="P963" s="17">
        <v>0.44175482907521602</v>
      </c>
      <c r="Q963" s="17">
        <v>0.41447820474178898</v>
      </c>
      <c r="R963" s="17"/>
      <c r="S963" s="17">
        <v>0.376073989988778</v>
      </c>
      <c r="T963" s="17">
        <v>0.43022714048932997</v>
      </c>
      <c r="U963" s="17">
        <v>0.41646902459208401</v>
      </c>
      <c r="V963" s="17">
        <v>0.36540594512590202</v>
      </c>
      <c r="W963" s="17">
        <v>0.49685629078308202</v>
      </c>
      <c r="X963" s="17">
        <v>0.411608583677402</v>
      </c>
      <c r="Y963" s="17">
        <v>0.45771474354594499</v>
      </c>
      <c r="Z963" s="17">
        <v>0.51553848200813301</v>
      </c>
      <c r="AA963" s="17">
        <v>0.48542615843244302</v>
      </c>
      <c r="AB963" s="17">
        <v>0.44499137991085702</v>
      </c>
      <c r="AC963" s="17">
        <v>0.46435485587618702</v>
      </c>
      <c r="AD963" s="17">
        <v>0.60503743279339695</v>
      </c>
      <c r="AE963" s="17"/>
      <c r="AF963" s="17">
        <v>0.46726662825118898</v>
      </c>
      <c r="AG963" s="17">
        <v>0.43851101839081702</v>
      </c>
      <c r="AH963" s="17">
        <v>0.42193972218225401</v>
      </c>
      <c r="AI963" s="17">
        <v>0.42190637920496499</v>
      </c>
      <c r="AJ963" s="17">
        <v>0.427303547874472</v>
      </c>
      <c r="AK963" s="17">
        <v>0.43518312312803697</v>
      </c>
      <c r="AL963" s="17"/>
      <c r="AM963" s="17">
        <v>0.43947647238291898</v>
      </c>
      <c r="AN963" s="17">
        <v>0.43825115791008001</v>
      </c>
      <c r="AO963" s="17">
        <v>0.45657356763697898</v>
      </c>
      <c r="AP963" s="17">
        <v>0.41770749236870902</v>
      </c>
      <c r="AQ963" s="17">
        <v>0.55276751726322604</v>
      </c>
      <c r="AR963" s="17"/>
      <c r="AS963" s="17">
        <v>0.43832161870855801</v>
      </c>
      <c r="AT963" s="17">
        <v>0.50252702186859399</v>
      </c>
      <c r="AU963" s="17"/>
      <c r="AV963" s="17">
        <v>0.40478775633212799</v>
      </c>
      <c r="AW963" s="17">
        <v>0.543270387822405</v>
      </c>
      <c r="AX963" s="17"/>
      <c r="AY963" s="17">
        <v>0.45437911217045202</v>
      </c>
      <c r="AZ963" s="17">
        <v>0.42435119215460898</v>
      </c>
      <c r="BA963" s="17">
        <v>0.48001356331346101</v>
      </c>
      <c r="BB963" s="17"/>
      <c r="BC963" s="17">
        <v>0.42846826252153403</v>
      </c>
      <c r="BD963" s="17">
        <v>0.46219416929171597</v>
      </c>
      <c r="BE963" s="17">
        <v>0.44437613762790501</v>
      </c>
      <c r="BF963" s="17"/>
      <c r="BG963" s="17">
        <v>0.47881130681277501</v>
      </c>
      <c r="BH963" s="17">
        <v>0.424667025407301</v>
      </c>
      <c r="BI963" s="17"/>
      <c r="BJ963" s="17">
        <v>0.44850417729188202</v>
      </c>
      <c r="BK963" s="17">
        <v>0.44104258427227799</v>
      </c>
      <c r="BL963" s="17"/>
      <c r="BM963" s="17">
        <v>0.42978132923376</v>
      </c>
      <c r="BN963" s="17">
        <v>0.47195592961567701</v>
      </c>
      <c r="BO963" s="17">
        <v>0.46576299943048</v>
      </c>
      <c r="BP963" s="17">
        <v>0.54153832776602895</v>
      </c>
      <c r="BQ963" s="17">
        <v>0.40040792225127197</v>
      </c>
      <c r="BR963" s="17">
        <v>0.39719008656862798</v>
      </c>
      <c r="BS963" s="17">
        <v>0.48082355800568799</v>
      </c>
      <c r="BT963" s="17"/>
      <c r="BU963" s="17">
        <v>0.50531093341438804</v>
      </c>
      <c r="BV963" s="17">
        <v>0.43271179441378899</v>
      </c>
      <c r="BW963" s="17"/>
      <c r="BX963" s="17">
        <v>0.46156378950319799</v>
      </c>
      <c r="BY963" s="17">
        <v>0.41835352310641699</v>
      </c>
      <c r="BZ963" s="17">
        <v>0.50223785004934396</v>
      </c>
      <c r="CA963" s="17">
        <v>0.38994534267191899</v>
      </c>
    </row>
    <row r="964" spans="2:79" x14ac:dyDescent="0.3">
      <c r="B964" t="s">
        <v>445</v>
      </c>
      <c r="C964" s="17">
        <v>0.36831189330207897</v>
      </c>
      <c r="D964" s="17">
        <v>0.32585335765562401</v>
      </c>
      <c r="E964" s="17">
        <v>0.410571718714001</v>
      </c>
      <c r="F964" s="17"/>
      <c r="G964" s="17">
        <v>0.38472506477861901</v>
      </c>
      <c r="H964" s="17">
        <v>0.43314802102989802</v>
      </c>
      <c r="I964" s="17">
        <v>0.40761221993049901</v>
      </c>
      <c r="J964" s="17">
        <v>0.36253988525048397</v>
      </c>
      <c r="K964" s="17">
        <v>0.33475995442066298</v>
      </c>
      <c r="L964" s="17">
        <v>0.30016160484756799</v>
      </c>
      <c r="M964" s="17"/>
      <c r="N964" s="17">
        <v>0.372120943287364</v>
      </c>
      <c r="O964" s="17">
        <v>0.37092343872367101</v>
      </c>
      <c r="P964" s="17">
        <v>0.36381095099197103</v>
      </c>
      <c r="Q964" s="17">
        <v>0.365605946687664</v>
      </c>
      <c r="R964" s="17"/>
      <c r="S964" s="17">
        <v>0.379787998061211</v>
      </c>
      <c r="T964" s="17">
        <v>0.33936868108263502</v>
      </c>
      <c r="U964" s="17">
        <v>0.39650492720413</v>
      </c>
      <c r="V964" s="17">
        <v>0.38582885857982102</v>
      </c>
      <c r="W964" s="17">
        <v>0.34688802469952501</v>
      </c>
      <c r="X964" s="17">
        <v>0.31795016812347399</v>
      </c>
      <c r="Y964" s="17">
        <v>0.31870583131188301</v>
      </c>
      <c r="Z964" s="17">
        <v>0.42516648896351</v>
      </c>
      <c r="AA964" s="17">
        <v>0.30388591450160601</v>
      </c>
      <c r="AB964" s="17">
        <v>0.52183281097631096</v>
      </c>
      <c r="AC964" s="17">
        <v>0.38376802729420201</v>
      </c>
      <c r="AD964" s="17">
        <v>0.319688854589531</v>
      </c>
      <c r="AE964" s="17"/>
      <c r="AF964" s="17">
        <v>0.40135373513760397</v>
      </c>
      <c r="AG964" s="17">
        <v>0.34859290927194397</v>
      </c>
      <c r="AH964" s="17">
        <v>0.37783387565069099</v>
      </c>
      <c r="AI964" s="17">
        <v>0.384121601985215</v>
      </c>
      <c r="AJ964" s="17">
        <v>0.32091102542684002</v>
      </c>
      <c r="AK964" s="17">
        <v>0.33931731637225199</v>
      </c>
      <c r="AL964" s="17"/>
      <c r="AM964" s="17">
        <v>0.33789118665747297</v>
      </c>
      <c r="AN964" s="17">
        <v>0.35573460240851801</v>
      </c>
      <c r="AO964" s="17">
        <v>0.40147386825058901</v>
      </c>
      <c r="AP964" s="17">
        <v>0.45692574098574001</v>
      </c>
      <c r="AQ964" s="17">
        <v>0.32752060641765801</v>
      </c>
      <c r="AR964" s="17"/>
      <c r="AS964" s="17">
        <v>0.37378515013039099</v>
      </c>
      <c r="AT964" s="17">
        <v>0.40999201750014203</v>
      </c>
      <c r="AU964" s="17"/>
      <c r="AV964" s="17">
        <v>0.36292712162493401</v>
      </c>
      <c r="AW964" s="17">
        <v>0.37456130696907303</v>
      </c>
      <c r="AX964" s="17"/>
      <c r="AY964" s="17">
        <v>0.41888812407481002</v>
      </c>
      <c r="AZ964" s="17">
        <v>0.36100448166343002</v>
      </c>
      <c r="BA964" s="17">
        <v>0.25459364923604999</v>
      </c>
      <c r="BB964" s="17"/>
      <c r="BC964" s="17">
        <v>0.37839639280882598</v>
      </c>
      <c r="BD964" s="17">
        <v>0.33561700196602101</v>
      </c>
      <c r="BE964" s="17">
        <v>0.37509323717329801</v>
      </c>
      <c r="BF964" s="17"/>
      <c r="BG964" s="17">
        <v>0.37032382027403299</v>
      </c>
      <c r="BH964" s="17">
        <v>0.37347538132193497</v>
      </c>
      <c r="BI964" s="17"/>
      <c r="BJ964" s="17">
        <v>0.40844524718248598</v>
      </c>
      <c r="BK964" s="17">
        <v>0.36093824901298799</v>
      </c>
      <c r="BL964" s="17"/>
      <c r="BM964" s="17">
        <v>0.376489097288706</v>
      </c>
      <c r="BN964" s="17">
        <v>0.37058428136077698</v>
      </c>
      <c r="BO964" s="17">
        <v>0.34515409772829397</v>
      </c>
      <c r="BP964" s="17">
        <v>0.35229794181296398</v>
      </c>
      <c r="BQ964" s="17">
        <v>0.44184717939267099</v>
      </c>
      <c r="BR964" s="17">
        <v>0.30012291356090098</v>
      </c>
      <c r="BS964" s="17">
        <v>0.49258437375040898</v>
      </c>
      <c r="BT964" s="17"/>
      <c r="BU964" s="17">
        <v>0.34031996699259098</v>
      </c>
      <c r="BV964" s="17">
        <v>0.37722488406572002</v>
      </c>
      <c r="BW964" s="17"/>
      <c r="BX964" s="17">
        <v>0.34589843838075002</v>
      </c>
      <c r="BY964" s="17">
        <v>0.33147742335920999</v>
      </c>
      <c r="BZ964" s="17">
        <v>0.41569526034187199</v>
      </c>
      <c r="CA964" s="17">
        <v>0.30386818453801301</v>
      </c>
    </row>
    <row r="965" spans="2:79" x14ac:dyDescent="0.3">
      <c r="B965" t="s">
        <v>446</v>
      </c>
      <c r="C965" s="17">
        <v>0.26018620008264898</v>
      </c>
      <c r="D965" s="17">
        <v>0.27645499273914897</v>
      </c>
      <c r="E965" s="17">
        <v>0.242539955020451</v>
      </c>
      <c r="F965" s="17"/>
      <c r="G965" s="17">
        <v>0.30028436980541001</v>
      </c>
      <c r="H965" s="17">
        <v>0.28262083660340598</v>
      </c>
      <c r="I965" s="17">
        <v>0.25430097836478199</v>
      </c>
      <c r="J965" s="17">
        <v>0.16701477746033699</v>
      </c>
      <c r="K965" s="17">
        <v>0.254371976240996</v>
      </c>
      <c r="L965" s="17">
        <v>0.29938391505606898</v>
      </c>
      <c r="M965" s="17"/>
      <c r="N965" s="17">
        <v>0.32116678262940601</v>
      </c>
      <c r="O965" s="17">
        <v>0.26969041116258702</v>
      </c>
      <c r="P965" s="17">
        <v>0.21604316958009601</v>
      </c>
      <c r="Q965" s="17">
        <v>0.21910504967609601</v>
      </c>
      <c r="R965" s="17"/>
      <c r="S965" s="17">
        <v>0.30421722911771498</v>
      </c>
      <c r="T965" s="17">
        <v>0.25291620848517699</v>
      </c>
      <c r="U965" s="17">
        <v>0.23872428507354701</v>
      </c>
      <c r="V965" s="17">
        <v>0.23905044826071201</v>
      </c>
      <c r="W965" s="17">
        <v>0.28234295556612898</v>
      </c>
      <c r="X965" s="17">
        <v>0.26666349967874498</v>
      </c>
      <c r="Y965" s="17">
        <v>0.21134509136684501</v>
      </c>
      <c r="Z965" s="17">
        <v>0.270493077229021</v>
      </c>
      <c r="AA965" s="17">
        <v>0.30068951191675802</v>
      </c>
      <c r="AB965" s="17">
        <v>0.22279695510224301</v>
      </c>
      <c r="AC965" s="17">
        <v>0.26270346140557499</v>
      </c>
      <c r="AD965" s="17">
        <v>0.21203810384039801</v>
      </c>
      <c r="AE965" s="17"/>
      <c r="AF965" s="17">
        <v>0.30616961052666702</v>
      </c>
      <c r="AG965" s="17">
        <v>0.292907739940657</v>
      </c>
      <c r="AH965" s="17">
        <v>0.206779635948275</v>
      </c>
      <c r="AI965" s="17">
        <v>0.24578666825987899</v>
      </c>
      <c r="AJ965" s="17">
        <v>0.195842314317144</v>
      </c>
      <c r="AK965" s="17">
        <v>0.199528500562692</v>
      </c>
      <c r="AL965" s="17"/>
      <c r="AM965" s="17">
        <v>0.22301886366584001</v>
      </c>
      <c r="AN965" s="17">
        <v>0.24545423772817601</v>
      </c>
      <c r="AO965" s="17">
        <v>0.26872918144965802</v>
      </c>
      <c r="AP965" s="17">
        <v>0.34976162637103497</v>
      </c>
      <c r="AQ965" s="17">
        <v>0.357324459522607</v>
      </c>
      <c r="AR965" s="17"/>
      <c r="AS965" s="17">
        <v>0.29476930773069998</v>
      </c>
      <c r="AT965" s="17">
        <v>0.20427299298698301</v>
      </c>
      <c r="AU965" s="17"/>
      <c r="AV965" s="17">
        <v>0.30258886823877501</v>
      </c>
      <c r="AW965" s="17">
        <v>0.173718912538118</v>
      </c>
      <c r="AX965" s="17"/>
      <c r="AY965" s="17">
        <v>0.262548764562827</v>
      </c>
      <c r="AZ965" s="17">
        <v>0.26189852350305298</v>
      </c>
      <c r="BA965" s="17">
        <v>0.24608073072370601</v>
      </c>
      <c r="BB965" s="17"/>
      <c r="BC965" s="17">
        <v>0.26004219586659599</v>
      </c>
      <c r="BD965" s="17">
        <v>0.25327146466087602</v>
      </c>
      <c r="BE965" s="17">
        <v>0.26890529008521702</v>
      </c>
      <c r="BF965" s="17"/>
      <c r="BG965" s="17">
        <v>0.24134510813784299</v>
      </c>
      <c r="BH965" s="17">
        <v>0.27115217738152703</v>
      </c>
      <c r="BI965" s="17"/>
      <c r="BJ965" s="17">
        <v>0.334092596188929</v>
      </c>
      <c r="BK965" s="17">
        <v>0.23797030166393601</v>
      </c>
      <c r="BL965" s="17"/>
      <c r="BM965" s="17">
        <v>0.25864298673925301</v>
      </c>
      <c r="BN965" s="17">
        <v>0.25622281278235598</v>
      </c>
      <c r="BO965" s="17">
        <v>0.245984262026197</v>
      </c>
      <c r="BP965" s="17">
        <v>0.193252840388424</v>
      </c>
      <c r="BQ965" s="17">
        <v>0.34911949114325802</v>
      </c>
      <c r="BR965" s="17">
        <v>0.28355513098364898</v>
      </c>
      <c r="BS965" s="17">
        <v>0.20517570828838799</v>
      </c>
      <c r="BT965" s="17"/>
      <c r="BU965" s="17">
        <v>0.319817912879719</v>
      </c>
      <c r="BV965" s="17">
        <v>0.36139044632916001</v>
      </c>
      <c r="BW965" s="17"/>
      <c r="BX965" s="17">
        <v>0.30302078455458997</v>
      </c>
      <c r="BY965" s="17">
        <v>0.238469930737568</v>
      </c>
      <c r="BZ965" s="17">
        <v>0.29835011251798699</v>
      </c>
      <c r="CA965" s="17">
        <v>0.30287184974755699</v>
      </c>
    </row>
    <row r="966" spans="2:79" x14ac:dyDescent="0.3">
      <c r="B966" t="s">
        <v>447</v>
      </c>
      <c r="C966" s="17">
        <v>0.23711755151372099</v>
      </c>
      <c r="D966" s="17">
        <v>0.26052869938222101</v>
      </c>
      <c r="E966" s="17">
        <v>0.21545000972110001</v>
      </c>
      <c r="F966" s="17"/>
      <c r="G966" s="17">
        <v>0.242902883611257</v>
      </c>
      <c r="H966" s="17">
        <v>0.27660930211398599</v>
      </c>
      <c r="I966" s="17">
        <v>0.254174190713298</v>
      </c>
      <c r="J966" s="17">
        <v>0.229478913685082</v>
      </c>
      <c r="K966" s="17">
        <v>0.23665666250794101</v>
      </c>
      <c r="L966" s="17">
        <v>0.193915292596049</v>
      </c>
      <c r="M966" s="17"/>
      <c r="N966" s="17">
        <v>0.25013445703528098</v>
      </c>
      <c r="O966" s="17">
        <v>0.21627919947486299</v>
      </c>
      <c r="P966" s="17">
        <v>0.26049494990970201</v>
      </c>
      <c r="Q966" s="17">
        <v>0.220113717294665</v>
      </c>
      <c r="R966" s="17"/>
      <c r="S966" s="17">
        <v>0.27281759571382802</v>
      </c>
      <c r="T966" s="17">
        <v>0.24818529399721101</v>
      </c>
      <c r="U966" s="17">
        <v>0.22316742894466399</v>
      </c>
      <c r="V966" s="17">
        <v>0.22580594304630999</v>
      </c>
      <c r="W966" s="17">
        <v>0.23348081296255399</v>
      </c>
      <c r="X966" s="17">
        <v>0.22841105205946</v>
      </c>
      <c r="Y966" s="17">
        <v>0.23928614691837299</v>
      </c>
      <c r="Z966" s="17">
        <v>0.242762767032731</v>
      </c>
      <c r="AA966" s="17">
        <v>0.22556879873763999</v>
      </c>
      <c r="AB966" s="17">
        <v>0.16920056878640499</v>
      </c>
      <c r="AC966" s="17">
        <v>0.29064181461314298</v>
      </c>
      <c r="AD966" s="17">
        <v>0.27214722183157303</v>
      </c>
      <c r="AE966" s="17"/>
      <c r="AF966" s="17">
        <v>0.22281734112475099</v>
      </c>
      <c r="AG966" s="17">
        <v>0.23988217518315699</v>
      </c>
      <c r="AH966" s="17">
        <v>0.22595625271994099</v>
      </c>
      <c r="AI966" s="17">
        <v>0.23395732417363099</v>
      </c>
      <c r="AJ966" s="17">
        <v>0.26182130292997802</v>
      </c>
      <c r="AK966" s="17">
        <v>0.27999355319885899</v>
      </c>
      <c r="AL966" s="17"/>
      <c r="AM966" s="17">
        <v>0.194471133818168</v>
      </c>
      <c r="AN966" s="17">
        <v>0.255110957036563</v>
      </c>
      <c r="AO966" s="17">
        <v>0.25485485659830098</v>
      </c>
      <c r="AP966" s="17">
        <v>0.27093515487721898</v>
      </c>
      <c r="AQ966" s="17">
        <v>0.20791456628198801</v>
      </c>
      <c r="AR966" s="17"/>
      <c r="AS966" s="17">
        <v>0.24346598148307</v>
      </c>
      <c r="AT966" s="17">
        <v>0.19636717832183201</v>
      </c>
      <c r="AU966" s="17"/>
      <c r="AV966" s="17">
        <v>0.241014842504299</v>
      </c>
      <c r="AW966" s="17">
        <v>0.22248067061433099</v>
      </c>
      <c r="AX966" s="17"/>
      <c r="AY966" s="17">
        <v>0.221104066265643</v>
      </c>
      <c r="AZ966" s="17">
        <v>0.24931167072674801</v>
      </c>
      <c r="BA966" s="17">
        <v>0.208337981961635</v>
      </c>
      <c r="BB966" s="17"/>
      <c r="BC966" s="17">
        <v>0.23628582799486</v>
      </c>
      <c r="BD966" s="17">
        <v>0.24807249886797</v>
      </c>
      <c r="BE966" s="17">
        <v>0.23134951760735301</v>
      </c>
      <c r="BF966" s="17"/>
      <c r="BG966" s="17">
        <v>0.214223963793303</v>
      </c>
      <c r="BH966" s="17">
        <v>0.245057348575352</v>
      </c>
      <c r="BI966" s="17"/>
      <c r="BJ966" s="17">
        <v>0.27315986619270799</v>
      </c>
      <c r="BK966" s="17">
        <v>0.22784366599262401</v>
      </c>
      <c r="BL966" s="17"/>
      <c r="BM966" s="17">
        <v>0.26824398845203301</v>
      </c>
      <c r="BN966" s="17">
        <v>0.22960557958660599</v>
      </c>
      <c r="BO966" s="17">
        <v>0.27527743413018502</v>
      </c>
      <c r="BP966" s="17">
        <v>0.182836120903869</v>
      </c>
      <c r="BQ966" s="17">
        <v>0.16439489623806</v>
      </c>
      <c r="BR966" s="17">
        <v>0.200102321051666</v>
      </c>
      <c r="BS966" s="17">
        <v>0.218719464781889</v>
      </c>
      <c r="BT966" s="17"/>
      <c r="BU966" s="17">
        <v>0.241546127689823</v>
      </c>
      <c r="BV966" s="17">
        <v>0.257896718202478</v>
      </c>
      <c r="BW966" s="17"/>
      <c r="BX966" s="17">
        <v>0.24541864118915399</v>
      </c>
      <c r="BY966" s="17">
        <v>0.25708082662824899</v>
      </c>
      <c r="BZ966" s="17">
        <v>0.245910356332806</v>
      </c>
      <c r="CA966" s="17">
        <v>0.26060561335376198</v>
      </c>
    </row>
    <row r="967" spans="2:79" x14ac:dyDescent="0.3">
      <c r="B967" t="s">
        <v>448</v>
      </c>
      <c r="C967" s="17">
        <v>0.21827616500833899</v>
      </c>
      <c r="D967" s="17">
        <v>0.20788725836459701</v>
      </c>
      <c r="E967" s="17">
        <v>0.227565337861347</v>
      </c>
      <c r="F967" s="17"/>
      <c r="G967" s="17">
        <v>0.21436714024394399</v>
      </c>
      <c r="H967" s="17">
        <v>0.19237744408034599</v>
      </c>
      <c r="I967" s="17">
        <v>0.208195715854678</v>
      </c>
      <c r="J967" s="17">
        <v>0.19304221780925501</v>
      </c>
      <c r="K967" s="17">
        <v>0.26055607865188402</v>
      </c>
      <c r="L967" s="17">
        <v>0.242074428980635</v>
      </c>
      <c r="M967" s="17"/>
      <c r="N967" s="17">
        <v>0.26787319871577098</v>
      </c>
      <c r="O967" s="17">
        <v>0.22671971977903299</v>
      </c>
      <c r="P967" s="17">
        <v>0.169592376120524</v>
      </c>
      <c r="Q967" s="17">
        <v>0.19901022281912101</v>
      </c>
      <c r="R967" s="17"/>
      <c r="S967" s="17">
        <v>0.207812123420686</v>
      </c>
      <c r="T967" s="17">
        <v>0.26013082755394701</v>
      </c>
      <c r="U967" s="17">
        <v>0.24151896457059299</v>
      </c>
      <c r="V967" s="17">
        <v>0.215331350672476</v>
      </c>
      <c r="W967" s="17">
        <v>0.16938118010035499</v>
      </c>
      <c r="X967" s="17">
        <v>0.25583409737739599</v>
      </c>
      <c r="Y967" s="17">
        <v>0.25677835029402302</v>
      </c>
      <c r="Z967" s="17">
        <v>0.22164169338766701</v>
      </c>
      <c r="AA967" s="17">
        <v>0.18291777965776199</v>
      </c>
      <c r="AB967" s="17">
        <v>0.15901931954225501</v>
      </c>
      <c r="AC967" s="17">
        <v>0.222089921357737</v>
      </c>
      <c r="AD967" s="17">
        <v>0.22813087648386901</v>
      </c>
      <c r="AE967" s="17"/>
      <c r="AF967" s="17">
        <v>0.20230278629325699</v>
      </c>
      <c r="AG967" s="17">
        <v>0.207590367691316</v>
      </c>
      <c r="AH967" s="17">
        <v>0.204952512374691</v>
      </c>
      <c r="AI967" s="17">
        <v>0.216727426796408</v>
      </c>
      <c r="AJ967" s="17">
        <v>0.27853419331988499</v>
      </c>
      <c r="AK967" s="17">
        <v>0.25694504966267701</v>
      </c>
      <c r="AL967" s="17"/>
      <c r="AM967" s="17">
        <v>0.220162721830099</v>
      </c>
      <c r="AN967" s="17">
        <v>0.21151255032054</v>
      </c>
      <c r="AO967" s="17">
        <v>0.25618603159613001</v>
      </c>
      <c r="AP967" s="17">
        <v>0.217133517616903</v>
      </c>
      <c r="AQ967" s="17">
        <v>0.23856553160378699</v>
      </c>
      <c r="AR967" s="17"/>
      <c r="AS967" s="17">
        <v>0.214830919443735</v>
      </c>
      <c r="AT967" s="17">
        <v>0.21076353963023001</v>
      </c>
      <c r="AU967" s="17"/>
      <c r="AV967" s="17">
        <v>0.210864698098262</v>
      </c>
      <c r="AW967" s="17">
        <v>0.22380764226647301</v>
      </c>
      <c r="AX967" s="17"/>
      <c r="AY967" s="17">
        <v>0.20556820065945999</v>
      </c>
      <c r="AZ967" s="17">
        <v>0.22232314268119299</v>
      </c>
      <c r="BA967" s="17">
        <v>0.21852746504871101</v>
      </c>
      <c r="BB967" s="17"/>
      <c r="BC967" s="17">
        <v>0.22828090366363199</v>
      </c>
      <c r="BD967" s="17">
        <v>0.21813425263562</v>
      </c>
      <c r="BE967" s="17">
        <v>0.18757540890745</v>
      </c>
      <c r="BF967" s="17"/>
      <c r="BG967" s="17">
        <v>0.22354196499116399</v>
      </c>
      <c r="BH967" s="17">
        <v>0.21937338493242001</v>
      </c>
      <c r="BI967" s="17"/>
      <c r="BJ967" s="17">
        <v>0.202614893299707</v>
      </c>
      <c r="BK967" s="17">
        <v>0.22523652637734301</v>
      </c>
      <c r="BL967" s="17"/>
      <c r="BM967" s="17">
        <v>0.21556365235011099</v>
      </c>
      <c r="BN967" s="17">
        <v>0.17419628617149199</v>
      </c>
      <c r="BO967" s="17">
        <v>0.109621655523855</v>
      </c>
      <c r="BP967" s="17">
        <v>0.24335943482177999</v>
      </c>
      <c r="BQ967" s="17">
        <v>0.27280173346643799</v>
      </c>
      <c r="BR967" s="17">
        <v>0.27049799816897901</v>
      </c>
      <c r="BS967" s="17">
        <v>0.20037902971581001</v>
      </c>
      <c r="BT967" s="17"/>
      <c r="BU967" s="17">
        <v>0.208211458972378</v>
      </c>
      <c r="BV967" s="17">
        <v>0.22362145975528799</v>
      </c>
      <c r="BW967" s="17"/>
      <c r="BX967" s="17">
        <v>0.23430422847076099</v>
      </c>
      <c r="BY967" s="17">
        <v>0.23395572435521</v>
      </c>
      <c r="BZ967" s="17">
        <v>0.23286545364004799</v>
      </c>
      <c r="CA967" s="17">
        <v>0.23712772939774299</v>
      </c>
    </row>
    <row r="968" spans="2:79" x14ac:dyDescent="0.3">
      <c r="B968" t="s">
        <v>449</v>
      </c>
      <c r="C968" s="17">
        <v>0.20922928554884301</v>
      </c>
      <c r="D968" s="17">
        <v>0.22174386177256</v>
      </c>
      <c r="E968" s="17">
        <v>0.19805292900320901</v>
      </c>
      <c r="F968" s="17"/>
      <c r="G968" s="17">
        <v>0.19243226749009901</v>
      </c>
      <c r="H968" s="17">
        <v>0.252254744759839</v>
      </c>
      <c r="I968" s="17">
        <v>0.17945117602914701</v>
      </c>
      <c r="J968" s="17">
        <v>0.231158571378173</v>
      </c>
      <c r="K968" s="17">
        <v>0.166401787523664</v>
      </c>
      <c r="L968" s="17">
        <v>0.22066284918831899</v>
      </c>
      <c r="M968" s="17"/>
      <c r="N968" s="17">
        <v>0.23621595044420299</v>
      </c>
      <c r="O968" s="17">
        <v>0.202403374588082</v>
      </c>
      <c r="P968" s="17">
        <v>0.203282100201611</v>
      </c>
      <c r="Q968" s="17">
        <v>0.194700353549349</v>
      </c>
      <c r="R968" s="17"/>
      <c r="S968" s="17">
        <v>0.27387560546532802</v>
      </c>
      <c r="T968" s="17">
        <v>0.18873036976440299</v>
      </c>
      <c r="U968" s="17">
        <v>0.15002023860240701</v>
      </c>
      <c r="V968" s="17">
        <v>0.28171302102294399</v>
      </c>
      <c r="W968" s="17">
        <v>0.238316301097661</v>
      </c>
      <c r="X968" s="17">
        <v>0.16545434119580499</v>
      </c>
      <c r="Y968" s="17">
        <v>0.214164288531727</v>
      </c>
      <c r="Z968" s="17">
        <v>0.20776052607966899</v>
      </c>
      <c r="AA968" s="17">
        <v>0.23145537581129699</v>
      </c>
      <c r="AB968" s="17">
        <v>0.181577723744725</v>
      </c>
      <c r="AC968" s="17">
        <v>0.14060420037159299</v>
      </c>
      <c r="AD968" s="17">
        <v>0.10534441365696801</v>
      </c>
      <c r="AE968" s="17"/>
      <c r="AF968" s="17">
        <v>0.27308780334185201</v>
      </c>
      <c r="AG968" s="17">
        <v>0.20036063255283901</v>
      </c>
      <c r="AH968" s="17">
        <v>0.18390177711919001</v>
      </c>
      <c r="AI968" s="17">
        <v>0.186585288208376</v>
      </c>
      <c r="AJ968" s="17">
        <v>0.17161806215425601</v>
      </c>
      <c r="AK968" s="17">
        <v>0.17334091912022101</v>
      </c>
      <c r="AL968" s="17"/>
      <c r="AM968" s="17">
        <v>0.23522202591254801</v>
      </c>
      <c r="AN968" s="17">
        <v>0.17878973486390401</v>
      </c>
      <c r="AO968" s="17">
        <v>0.19884561190806499</v>
      </c>
      <c r="AP968" s="17">
        <v>0.20426982056865101</v>
      </c>
      <c r="AQ968" s="17">
        <v>0.195158971933627</v>
      </c>
      <c r="AR968" s="17"/>
      <c r="AS968" s="17">
        <v>0.21345375630044799</v>
      </c>
      <c r="AT968" s="17">
        <v>0.21000384533730901</v>
      </c>
      <c r="AU968" s="17"/>
      <c r="AV968" s="17">
        <v>0.204173572371454</v>
      </c>
      <c r="AW968" s="17">
        <v>0.21834223662903501</v>
      </c>
      <c r="AX968" s="17"/>
      <c r="AY968" s="17">
        <v>0.175149905350173</v>
      </c>
      <c r="AZ968" s="17">
        <v>0.21966831911748899</v>
      </c>
      <c r="BA968" s="17">
        <v>0.24101608680306399</v>
      </c>
      <c r="BB968" s="17"/>
      <c r="BC968" s="17">
        <v>0.19469461529320201</v>
      </c>
      <c r="BD968" s="17">
        <v>0.201579271023826</v>
      </c>
      <c r="BE968" s="17">
        <v>0.262499266086131</v>
      </c>
      <c r="BF968" s="17"/>
      <c r="BG968" s="17">
        <v>0.23163778521077999</v>
      </c>
      <c r="BH968" s="17">
        <v>0.20238266567267599</v>
      </c>
      <c r="BI968" s="17"/>
      <c r="BJ968" s="17">
        <v>0.21057599212689199</v>
      </c>
      <c r="BK968" s="17">
        <v>0.21077662825214499</v>
      </c>
      <c r="BL968" s="17"/>
      <c r="BM968" s="17">
        <v>0.22117263955876801</v>
      </c>
      <c r="BN968" s="17">
        <v>0.19411404456391501</v>
      </c>
      <c r="BO968" s="17">
        <v>0.18604571783968299</v>
      </c>
      <c r="BP968" s="17">
        <v>0.10707817723803301</v>
      </c>
      <c r="BQ968" s="17">
        <v>0.26056963805349997</v>
      </c>
      <c r="BR968" s="17">
        <v>0.20930514609353301</v>
      </c>
      <c r="BS968" s="17">
        <v>0.21848924023624899</v>
      </c>
      <c r="BT968" s="17"/>
      <c r="BU968" s="17">
        <v>0.215211350155181</v>
      </c>
      <c r="BV968" s="17">
        <v>0.26672939313786898</v>
      </c>
      <c r="BW968" s="17"/>
      <c r="BX968" s="17">
        <v>0.19670073381814199</v>
      </c>
      <c r="BY968" s="17">
        <v>0.22070816380908301</v>
      </c>
      <c r="BZ968" s="17">
        <v>0.21431516764571301</v>
      </c>
      <c r="CA968" s="17">
        <v>0.25799178428876102</v>
      </c>
    </row>
    <row r="969" spans="2:79" x14ac:dyDescent="0.3">
      <c r="B969" t="s">
        <v>450</v>
      </c>
      <c r="C969" s="17">
        <v>0.20166565381975801</v>
      </c>
      <c r="D969" s="17">
        <v>0.217957322625769</v>
      </c>
      <c r="E969" s="17">
        <v>0.18676787064252201</v>
      </c>
      <c r="F969" s="17"/>
      <c r="G969" s="17">
        <v>0.21088445428190999</v>
      </c>
      <c r="H969" s="17">
        <v>0.196333256629139</v>
      </c>
      <c r="I969" s="17">
        <v>0.20808077145672799</v>
      </c>
      <c r="J969" s="17">
        <v>0.24489158046499199</v>
      </c>
      <c r="K969" s="17">
        <v>0.19102598290214201</v>
      </c>
      <c r="L969" s="17">
        <v>0.16685571754940701</v>
      </c>
      <c r="M969" s="17"/>
      <c r="N969" s="17">
        <v>0.18443415099357499</v>
      </c>
      <c r="O969" s="17">
        <v>0.22104835012413701</v>
      </c>
      <c r="P969" s="17">
        <v>0.21800581945134601</v>
      </c>
      <c r="Q969" s="17">
        <v>0.18225583331338599</v>
      </c>
      <c r="R969" s="17"/>
      <c r="S969" s="17">
        <v>0.215398316527603</v>
      </c>
      <c r="T969" s="17">
        <v>0.20462018372742499</v>
      </c>
      <c r="U969" s="17">
        <v>0.21101526642594601</v>
      </c>
      <c r="V969" s="17">
        <v>0.153990668968532</v>
      </c>
      <c r="W969" s="17">
        <v>0.204007886803069</v>
      </c>
      <c r="X969" s="17">
        <v>0.22905678206953101</v>
      </c>
      <c r="Y969" s="17">
        <v>0.21604647781787101</v>
      </c>
      <c r="Z969" s="17">
        <v>0.137953285817662</v>
      </c>
      <c r="AA969" s="17">
        <v>0.19694639123288099</v>
      </c>
      <c r="AB969" s="17">
        <v>0.21581435054846501</v>
      </c>
      <c r="AC969" s="17">
        <v>0.21287592834577199</v>
      </c>
      <c r="AD969" s="17">
        <v>0.15729166038133099</v>
      </c>
      <c r="AE969" s="17"/>
      <c r="AF969" s="17">
        <v>0.19110406201928701</v>
      </c>
      <c r="AG969" s="17">
        <v>0.182111474944152</v>
      </c>
      <c r="AH969" s="17">
        <v>0.241795983424547</v>
      </c>
      <c r="AI969" s="17">
        <v>0.203663390081533</v>
      </c>
      <c r="AJ969" s="17">
        <v>0.216108037282218</v>
      </c>
      <c r="AK969" s="17">
        <v>0.21377706531462901</v>
      </c>
      <c r="AL969" s="17"/>
      <c r="AM969" s="17">
        <v>0.187725007848034</v>
      </c>
      <c r="AN969" s="17">
        <v>0.21984967746973699</v>
      </c>
      <c r="AO969" s="17">
        <v>0.189718632935402</v>
      </c>
      <c r="AP969" s="17">
        <v>0.235177058172196</v>
      </c>
      <c r="AQ969" s="17">
        <v>0.201367793083291</v>
      </c>
      <c r="AR969" s="17"/>
      <c r="AS969" s="17">
        <v>0.203735741274299</v>
      </c>
      <c r="AT969" s="17">
        <v>0.222990940509281</v>
      </c>
      <c r="AU969" s="17"/>
      <c r="AV969" s="17">
        <v>0.19841487202213601</v>
      </c>
      <c r="AW969" s="17">
        <v>0.20430660398068001</v>
      </c>
      <c r="AX969" s="17"/>
      <c r="AY969" s="17">
        <v>0.20997780121575599</v>
      </c>
      <c r="AZ969" s="17">
        <v>0.197727657374039</v>
      </c>
      <c r="BA969" s="17">
        <v>0.18873291316184701</v>
      </c>
      <c r="BB969" s="17"/>
      <c r="BC969" s="17">
        <v>0.205218294032604</v>
      </c>
      <c r="BD969" s="17">
        <v>0.17050041610910499</v>
      </c>
      <c r="BE969" s="17">
        <v>0.22148257660457599</v>
      </c>
      <c r="BF969" s="17"/>
      <c r="BG969" s="17">
        <v>0.18761726400084</v>
      </c>
      <c r="BH969" s="17">
        <v>0.20700060532610801</v>
      </c>
      <c r="BI969" s="17"/>
      <c r="BJ969" s="17">
        <v>0.209361649485273</v>
      </c>
      <c r="BK969" s="17">
        <v>0.20153559465564899</v>
      </c>
      <c r="BL969" s="17"/>
      <c r="BM969" s="17">
        <v>0.219882867172987</v>
      </c>
      <c r="BN969" s="17">
        <v>0.20063986233685499</v>
      </c>
      <c r="BO969" s="17">
        <v>0.232893833269394</v>
      </c>
      <c r="BP969" s="17">
        <v>0.20643022053448501</v>
      </c>
      <c r="BQ969" s="17">
        <v>0.230497715264843</v>
      </c>
      <c r="BR969" s="17">
        <v>0.16824767814368199</v>
      </c>
      <c r="BS969" s="17">
        <v>0.14381623661322701</v>
      </c>
      <c r="BT969" s="17"/>
      <c r="BU969" s="17">
        <v>0.244543428924519</v>
      </c>
      <c r="BV969" s="17">
        <v>0.24621123516090601</v>
      </c>
      <c r="BW969" s="17"/>
      <c r="BX969" s="17">
        <v>0.19529840681244701</v>
      </c>
      <c r="BY969" s="17">
        <v>0.21432569660619399</v>
      </c>
      <c r="BZ969" s="17">
        <v>0.19516438244075801</v>
      </c>
      <c r="CA969" s="17">
        <v>0.20699635556659701</v>
      </c>
    </row>
    <row r="970" spans="2:79" x14ac:dyDescent="0.3">
      <c r="B970" t="s">
        <v>451</v>
      </c>
      <c r="C970" s="17">
        <v>0.152467290897847</v>
      </c>
      <c r="D970" s="17">
        <v>0.160557319326183</v>
      </c>
      <c r="E970" s="17">
        <v>0.14532711144498101</v>
      </c>
      <c r="F970" s="17"/>
      <c r="G970" s="17">
        <v>0.170352910026632</v>
      </c>
      <c r="H970" s="17">
        <v>0.19435228172664301</v>
      </c>
      <c r="I970" s="17">
        <v>0.20321213762676199</v>
      </c>
      <c r="J970" s="17">
        <v>0.12766877033389101</v>
      </c>
      <c r="K970" s="17">
        <v>0.103337622803331</v>
      </c>
      <c r="L970" s="17">
        <v>0.11849555870973601</v>
      </c>
      <c r="M970" s="17"/>
      <c r="N970" s="17">
        <v>0.13517884095621299</v>
      </c>
      <c r="O970" s="17">
        <v>0.16164994269298</v>
      </c>
      <c r="P970" s="17">
        <v>0.15604412259779399</v>
      </c>
      <c r="Q970" s="17">
        <v>0.160797897528137</v>
      </c>
      <c r="R970" s="17"/>
      <c r="S970" s="17">
        <v>0.207674729334066</v>
      </c>
      <c r="T970" s="17">
        <v>0.14297457251326301</v>
      </c>
      <c r="U970" s="17">
        <v>7.1039817782397097E-2</v>
      </c>
      <c r="V970" s="17">
        <v>0.14874243156995201</v>
      </c>
      <c r="W970" s="17">
        <v>0.106521343243004</v>
      </c>
      <c r="X970" s="17">
        <v>0.208635651284553</v>
      </c>
      <c r="Y970" s="17">
        <v>0.14744323200885701</v>
      </c>
      <c r="Z970" s="17">
        <v>0.16678533629577899</v>
      </c>
      <c r="AA970" s="17">
        <v>0.162178239711496</v>
      </c>
      <c r="AB970" s="17">
        <v>8.8521164920450299E-2</v>
      </c>
      <c r="AC970" s="17">
        <v>0.17192202577585999</v>
      </c>
      <c r="AD970" s="17">
        <v>0.22226645333367401</v>
      </c>
      <c r="AE970" s="17"/>
      <c r="AF970" s="17">
        <v>0.18141229620455501</v>
      </c>
      <c r="AG970" s="17">
        <v>0.14180974705600799</v>
      </c>
      <c r="AH970" s="17">
        <v>0.16670668281909001</v>
      </c>
      <c r="AI970" s="17">
        <v>0.132370458649025</v>
      </c>
      <c r="AJ970" s="17">
        <v>0.12846390287127099</v>
      </c>
      <c r="AK970" s="17">
        <v>0.15676579314347799</v>
      </c>
      <c r="AL970" s="17"/>
      <c r="AM970" s="17">
        <v>0.14647053601110599</v>
      </c>
      <c r="AN970" s="17">
        <v>0.132608155267221</v>
      </c>
      <c r="AO970" s="17">
        <v>0.16385078777423101</v>
      </c>
      <c r="AP970" s="17">
        <v>0.206472515543482</v>
      </c>
      <c r="AQ970" s="17">
        <v>0.122062138768744</v>
      </c>
      <c r="AR970" s="17"/>
      <c r="AS970" s="17">
        <v>0.14789869914405501</v>
      </c>
      <c r="AT970" s="17">
        <v>0.122747669827292</v>
      </c>
      <c r="AU970" s="17"/>
      <c r="AV970" s="17">
        <v>0.15454117513544099</v>
      </c>
      <c r="AW970" s="17">
        <v>0.162786457511611</v>
      </c>
      <c r="AX970" s="17"/>
      <c r="AY970" s="17">
        <v>0.139430789230511</v>
      </c>
      <c r="AZ970" s="17">
        <v>0.16205060559893</v>
      </c>
      <c r="BA970" s="17">
        <v>0.124843072881862</v>
      </c>
      <c r="BB970" s="17"/>
      <c r="BC970" s="17">
        <v>0.15951986703913501</v>
      </c>
      <c r="BD970" s="17">
        <v>0.137485737287869</v>
      </c>
      <c r="BE970" s="17">
        <v>0.14213779362995799</v>
      </c>
      <c r="BF970" s="17"/>
      <c r="BG970" s="17">
        <v>0.122937980107016</v>
      </c>
      <c r="BH970" s="17">
        <v>0.160374367487301</v>
      </c>
      <c r="BI970" s="17"/>
      <c r="BJ970" s="17">
        <v>0.15966655479459699</v>
      </c>
      <c r="BK970" s="17">
        <v>0.149952804799212</v>
      </c>
      <c r="BL970" s="17"/>
      <c r="BM970" s="17">
        <v>0.16965331097453501</v>
      </c>
      <c r="BN970" s="17">
        <v>0.17188971251719401</v>
      </c>
      <c r="BO970" s="17">
        <v>0.193596708012405</v>
      </c>
      <c r="BP970" s="17">
        <v>0.130542874796895</v>
      </c>
      <c r="BQ970" s="17">
        <v>0.168315681202407</v>
      </c>
      <c r="BR970" s="17">
        <v>0.111201547486225</v>
      </c>
      <c r="BS970" s="17">
        <v>9.9245718881485506E-2</v>
      </c>
      <c r="BT970" s="17"/>
      <c r="BU970" s="17">
        <v>0.14334659530958299</v>
      </c>
      <c r="BV970" s="17">
        <v>0.166993127783095</v>
      </c>
      <c r="BW970" s="17"/>
      <c r="BX970" s="17">
        <v>0.17398035298435399</v>
      </c>
      <c r="BY970" s="17">
        <v>0.16687266035734399</v>
      </c>
      <c r="BZ970" s="17">
        <v>0.170736464642331</v>
      </c>
      <c r="CA970" s="17">
        <v>0.14573804698078699</v>
      </c>
    </row>
    <row r="971" spans="2:79" x14ac:dyDescent="0.3">
      <c r="B971" t="s">
        <v>158</v>
      </c>
      <c r="C971" s="17">
        <v>3.5526258383851601E-2</v>
      </c>
      <c r="D971" s="17">
        <v>3.4180282647616099E-2</v>
      </c>
      <c r="E971" s="17">
        <v>3.6116492845386199E-2</v>
      </c>
      <c r="F971" s="17"/>
      <c r="G971" s="17">
        <v>1.6180031774313999E-2</v>
      </c>
      <c r="H971" s="17">
        <v>2.29928259426374E-2</v>
      </c>
      <c r="I971" s="17">
        <v>2.79430060927684E-2</v>
      </c>
      <c r="J971" s="17">
        <v>5.4591104931685799E-2</v>
      </c>
      <c r="K971" s="17">
        <v>4.6689022410844098E-2</v>
      </c>
      <c r="L971" s="17">
        <v>4.1776412700047102E-2</v>
      </c>
      <c r="M971" s="17"/>
      <c r="N971" s="17">
        <v>1.70586168212301E-2</v>
      </c>
      <c r="O971" s="17">
        <v>3.7952858889855903E-2</v>
      </c>
      <c r="P971" s="17">
        <v>2.7004138746769098E-2</v>
      </c>
      <c r="Q971" s="17">
        <v>6.1444557537538601E-2</v>
      </c>
      <c r="R971" s="17"/>
      <c r="S971" s="17">
        <v>3.2254009499084198E-2</v>
      </c>
      <c r="T971" s="17">
        <v>3.8698511867236503E-2</v>
      </c>
      <c r="U971" s="17">
        <v>4.77220546654935E-2</v>
      </c>
      <c r="V971" s="17">
        <v>3.6699184348828302E-2</v>
      </c>
      <c r="W971" s="17">
        <v>2.8002967209358499E-2</v>
      </c>
      <c r="X971" s="17">
        <v>4.3386961573000198E-2</v>
      </c>
      <c r="Y971" s="17">
        <v>4.5893316508529902E-2</v>
      </c>
      <c r="Z971" s="17">
        <v>2.3637663315075701E-2</v>
      </c>
      <c r="AA971" s="17">
        <v>2.43291042242787E-2</v>
      </c>
      <c r="AB971" s="17">
        <v>3.6897583148522199E-2</v>
      </c>
      <c r="AC971" s="17">
        <v>2.2290491426509702E-2</v>
      </c>
      <c r="AD971" s="17">
        <v>4.2175091061606801E-2</v>
      </c>
      <c r="AE971" s="17"/>
      <c r="AF971" s="17">
        <v>2.7346279392559601E-2</v>
      </c>
      <c r="AG971" s="17">
        <v>2.92813816728618E-2</v>
      </c>
      <c r="AH971" s="17">
        <v>2.69747575215596E-2</v>
      </c>
      <c r="AI971" s="17">
        <v>4.4494142179852501E-2</v>
      </c>
      <c r="AJ971" s="17">
        <v>5.5584925448115198E-2</v>
      </c>
      <c r="AK971" s="17">
        <v>5.62437052424231E-2</v>
      </c>
      <c r="AL971" s="17"/>
      <c r="AM971" s="17">
        <v>4.73119041586249E-2</v>
      </c>
      <c r="AN971" s="17">
        <v>4.6108021840029101E-2</v>
      </c>
      <c r="AO971" s="17">
        <v>1.90881404923408E-2</v>
      </c>
      <c r="AP971" s="17">
        <v>1.15245289697723E-2</v>
      </c>
      <c r="AQ971" s="17">
        <v>1.9512277834682699E-2</v>
      </c>
      <c r="AR971" s="17"/>
      <c r="AS971" s="17">
        <v>3.1008436821087101E-2</v>
      </c>
      <c r="AT971" s="17">
        <v>2.20989564118085E-2</v>
      </c>
      <c r="AU971" s="17"/>
      <c r="AV971" s="17">
        <v>3.3739463293252898E-2</v>
      </c>
      <c r="AW971" s="17">
        <v>2.8321827411105699E-2</v>
      </c>
      <c r="AX971" s="17"/>
      <c r="AY971" s="17">
        <v>3.9031681357622403E-2</v>
      </c>
      <c r="AZ971" s="17">
        <v>3.4811941274268399E-2</v>
      </c>
      <c r="BA971" s="17">
        <v>3.3471566503096198E-2</v>
      </c>
      <c r="BB971" s="17"/>
      <c r="BC971" s="17">
        <v>4.15256498294845E-2</v>
      </c>
      <c r="BD971" s="17">
        <v>3.57490046111546E-2</v>
      </c>
      <c r="BE971" s="17">
        <v>1.82701593431162E-2</v>
      </c>
      <c r="BF971" s="17"/>
      <c r="BG971" s="17">
        <v>3.78090413687776E-2</v>
      </c>
      <c r="BH971" s="17">
        <v>3.3582014502295997E-2</v>
      </c>
      <c r="BI971" s="17"/>
      <c r="BJ971" s="17">
        <v>2.9741892533340801E-2</v>
      </c>
      <c r="BK971" s="17">
        <v>3.4985363771970097E-2</v>
      </c>
      <c r="BL971" s="17"/>
      <c r="BM971" s="17">
        <v>3.0841125024838E-2</v>
      </c>
      <c r="BN971" s="17">
        <v>2.5793277509249399E-2</v>
      </c>
      <c r="BO971" s="17">
        <v>4.1381009089875798E-2</v>
      </c>
      <c r="BP971" s="17">
        <v>4.0162089409256502E-2</v>
      </c>
      <c r="BQ971" s="17">
        <v>1.1805813764684E-2</v>
      </c>
      <c r="BR971" s="17">
        <v>4.5899954102163999E-2</v>
      </c>
      <c r="BS971" s="17">
        <v>6.4862207511911296E-2</v>
      </c>
      <c r="BT971" s="17"/>
      <c r="BU971" s="17">
        <v>1.2677260952735501E-2</v>
      </c>
      <c r="BV971" s="17">
        <v>1.2540526533319499E-2</v>
      </c>
      <c r="BW971" s="17"/>
      <c r="BX971" s="17">
        <v>3.5623507695123499E-2</v>
      </c>
      <c r="BY971" s="17">
        <v>2.2311336981982E-2</v>
      </c>
      <c r="BZ971" s="17">
        <v>1.36554179188869E-2</v>
      </c>
      <c r="CA971" s="17">
        <v>1.5651112722546701E-2</v>
      </c>
    </row>
    <row r="972" spans="2:79" x14ac:dyDescent="0.3">
      <c r="B972" t="s">
        <v>252</v>
      </c>
      <c r="C972" s="17">
        <v>2.13010315883733E-2</v>
      </c>
      <c r="D972" s="17">
        <v>2.9713800359889801E-2</v>
      </c>
      <c r="E972" s="17">
        <v>1.3200109952496399E-2</v>
      </c>
      <c r="F972" s="17"/>
      <c r="G972" s="17">
        <v>1.7934696735935399E-2</v>
      </c>
      <c r="H972" s="17">
        <v>1.7701387661114999E-2</v>
      </c>
      <c r="I972" s="17">
        <v>3.0450964679305501E-2</v>
      </c>
      <c r="J972" s="17">
        <v>1.12865824355816E-2</v>
      </c>
      <c r="K972" s="17">
        <v>1.6246613896511001E-2</v>
      </c>
      <c r="L972" s="17">
        <v>3.0519964792563199E-2</v>
      </c>
      <c r="M972" s="17"/>
      <c r="N972" s="17">
        <v>1.4240329869496599E-2</v>
      </c>
      <c r="O972" s="17">
        <v>2.30540547868643E-2</v>
      </c>
      <c r="P972" s="17">
        <v>2.3627115794867402E-2</v>
      </c>
      <c r="Q972" s="17">
        <v>2.3964009138549298E-2</v>
      </c>
      <c r="R972" s="17"/>
      <c r="S972" s="17">
        <v>1.0195598261178501E-2</v>
      </c>
      <c r="T972" s="17">
        <v>2.0868836485183E-2</v>
      </c>
      <c r="U972" s="17">
        <v>3.4273061004095599E-2</v>
      </c>
      <c r="V972" s="17">
        <v>3.1201518787902699E-2</v>
      </c>
      <c r="W972" s="17">
        <v>3.16541430823764E-2</v>
      </c>
      <c r="X972" s="17">
        <v>2.8059827603965699E-2</v>
      </c>
      <c r="Y972" s="17">
        <v>2.28062663153232E-2</v>
      </c>
      <c r="Z972" s="17">
        <v>0</v>
      </c>
      <c r="AA972" s="17">
        <v>1.6597526155840901E-2</v>
      </c>
      <c r="AB972" s="17">
        <v>2.40410037160468E-2</v>
      </c>
      <c r="AC972" s="17">
        <v>2.0836103898720801E-2</v>
      </c>
      <c r="AD972" s="17">
        <v>0</v>
      </c>
      <c r="AE972" s="17"/>
      <c r="AF972" s="17">
        <v>1.8329483792726999E-2</v>
      </c>
      <c r="AG972" s="17">
        <v>1.5813789982342102E-2</v>
      </c>
      <c r="AH972" s="17">
        <v>3.3444487109775302E-2</v>
      </c>
      <c r="AI972" s="17">
        <v>3.0794694893973702E-2</v>
      </c>
      <c r="AJ972" s="17">
        <v>2.12491427386283E-2</v>
      </c>
      <c r="AK972" s="17">
        <v>0</v>
      </c>
      <c r="AL972" s="17"/>
      <c r="AM972" s="17">
        <v>1.96886502767879E-2</v>
      </c>
      <c r="AN972" s="17">
        <v>2.4449498122363099E-2</v>
      </c>
      <c r="AO972" s="17">
        <v>2.2900772259071899E-2</v>
      </c>
      <c r="AP972" s="17">
        <v>4.3333835067932598E-3</v>
      </c>
      <c r="AQ972" s="17">
        <v>0</v>
      </c>
      <c r="AR972" s="17"/>
      <c r="AS972" s="17">
        <v>2.17251394565047E-2</v>
      </c>
      <c r="AT972" s="17">
        <v>8.5386941867019294E-3</v>
      </c>
      <c r="AU972" s="17"/>
      <c r="AV972" s="17">
        <v>2.3334278414704201E-2</v>
      </c>
      <c r="AW972" s="17">
        <v>1.04942430905455E-2</v>
      </c>
      <c r="AX972" s="17"/>
      <c r="AY972" s="17">
        <v>1.46028891161698E-2</v>
      </c>
      <c r="AZ972" s="17">
        <v>2.19424951034876E-2</v>
      </c>
      <c r="BA972" s="17">
        <v>3.8078636862805298E-2</v>
      </c>
      <c r="BB972" s="17"/>
      <c r="BC972" s="17">
        <v>2.1413624801549298E-2</v>
      </c>
      <c r="BD972" s="17">
        <v>2.95538418736465E-2</v>
      </c>
      <c r="BE972" s="17">
        <v>1.1025688444710399E-2</v>
      </c>
      <c r="BF972" s="17"/>
      <c r="BG972" s="17">
        <v>9.8824441597597599E-3</v>
      </c>
      <c r="BH972" s="17">
        <v>2.3297236502770002E-2</v>
      </c>
      <c r="BI972" s="17"/>
      <c r="BJ972" s="17">
        <v>1.19686554288658E-2</v>
      </c>
      <c r="BK972" s="17">
        <v>2.0125314215213599E-2</v>
      </c>
      <c r="BL972" s="17"/>
      <c r="BM972" s="17">
        <v>1.45719104258901E-2</v>
      </c>
      <c r="BN972" s="17">
        <v>2.27913785436193E-2</v>
      </c>
      <c r="BO972" s="17">
        <v>1.8077452372566499E-2</v>
      </c>
      <c r="BP972" s="17">
        <v>4.11248810548678E-2</v>
      </c>
      <c r="BQ972" s="17">
        <v>2.08859371095221E-2</v>
      </c>
      <c r="BR972" s="17">
        <v>3.6130926116218702E-2</v>
      </c>
      <c r="BS972" s="17">
        <v>5.4879566249403698E-3</v>
      </c>
      <c r="BT972" s="17"/>
      <c r="BU972" s="17">
        <v>2.0622656081301202E-2</v>
      </c>
      <c r="BV972" s="17">
        <v>1.8371829239067699E-2</v>
      </c>
      <c r="BW972" s="17"/>
      <c r="BX972" s="17">
        <v>1.13016111265722E-2</v>
      </c>
      <c r="BY972" s="17">
        <v>3.0235038470334898E-2</v>
      </c>
      <c r="BZ972" s="17">
        <v>9.6639278799687898E-3</v>
      </c>
      <c r="CA972" s="17">
        <v>2.6498605248665399E-2</v>
      </c>
    </row>
    <row r="973" spans="2:79" x14ac:dyDescent="0.3">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c r="BH973" s="17"/>
      <c r="BI973" s="17"/>
      <c r="BJ973" s="17"/>
      <c r="BK973" s="17"/>
      <c r="BL973" s="17"/>
      <c r="BM973" s="17"/>
      <c r="BN973" s="17"/>
      <c r="BO973" s="17"/>
      <c r="BP973" s="17"/>
      <c r="BQ973" s="17"/>
      <c r="BR973" s="17"/>
      <c r="BS973" s="17"/>
      <c r="BT973" s="17"/>
      <c r="BU973" s="17"/>
      <c r="BV973" s="17"/>
      <c r="BW973" s="17"/>
      <c r="BX973" s="17"/>
      <c r="BY973" s="17"/>
      <c r="BZ973" s="17"/>
      <c r="CA973" s="17"/>
    </row>
    <row r="974" spans="2:79" x14ac:dyDescent="0.3">
      <c r="B974" s="6" t="s">
        <v>460</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c r="AY974" s="17"/>
      <c r="AZ974" s="17"/>
      <c r="BA974" s="17"/>
      <c r="BB974" s="17"/>
      <c r="BC974" s="17"/>
      <c r="BD974" s="17"/>
      <c r="BE974" s="17"/>
      <c r="BF974" s="17"/>
      <c r="BG974" s="17"/>
      <c r="BH974" s="17"/>
      <c r="BI974" s="17"/>
      <c r="BJ974" s="17"/>
      <c r="BK974" s="17"/>
      <c r="BL974" s="17"/>
      <c r="BM974" s="17"/>
      <c r="BN974" s="17"/>
      <c r="BO974" s="17"/>
      <c r="BP974" s="17"/>
      <c r="BQ974" s="17"/>
      <c r="BR974" s="17"/>
      <c r="BS974" s="17"/>
      <c r="BT974" s="17"/>
      <c r="BU974" s="17"/>
      <c r="BV974" s="17"/>
      <c r="BW974" s="17"/>
      <c r="BX974" s="17"/>
      <c r="BY974" s="17"/>
      <c r="BZ974" s="17"/>
      <c r="CA974" s="17"/>
    </row>
    <row r="975" spans="2:79" x14ac:dyDescent="0.3">
      <c r="B975" s="24" t="s">
        <v>98</v>
      </c>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c r="BE975" s="17"/>
      <c r="BF975" s="17"/>
      <c r="BG975" s="17"/>
      <c r="BH975" s="17"/>
      <c r="BI975" s="17"/>
      <c r="BJ975" s="17"/>
      <c r="BK975" s="17"/>
      <c r="BL975" s="17"/>
      <c r="BM975" s="17"/>
      <c r="BN975" s="17"/>
      <c r="BO975" s="17"/>
      <c r="BP975" s="17"/>
      <c r="BQ975" s="17"/>
      <c r="BR975" s="17"/>
      <c r="BS975" s="17"/>
      <c r="BT975" s="17"/>
      <c r="BU975" s="17"/>
      <c r="BV975" s="17"/>
      <c r="BW975" s="17"/>
      <c r="BX975" s="17"/>
      <c r="BY975" s="17"/>
      <c r="BZ975" s="17"/>
      <c r="CA975" s="17"/>
    </row>
    <row r="976" spans="2:79" hidden="1" x14ac:dyDescent="0.3">
      <c r="B976" t="s">
        <v>453</v>
      </c>
      <c r="C976" s="17">
        <v>0</v>
      </c>
      <c r="D976" s="17">
        <v>0</v>
      </c>
      <c r="E976" s="17">
        <v>0</v>
      </c>
      <c r="F976" s="17"/>
      <c r="G976" s="17">
        <v>0</v>
      </c>
      <c r="H976" s="17">
        <v>0</v>
      </c>
      <c r="I976" s="17">
        <v>0</v>
      </c>
      <c r="J976" s="17">
        <v>0</v>
      </c>
      <c r="K976" s="17">
        <v>0</v>
      </c>
      <c r="L976" s="17">
        <v>0</v>
      </c>
      <c r="M976" s="17"/>
      <c r="N976" s="17">
        <v>0</v>
      </c>
      <c r="O976" s="17">
        <v>0</v>
      </c>
      <c r="P976" s="17">
        <v>0</v>
      </c>
      <c r="Q976" s="17">
        <v>0</v>
      </c>
      <c r="R976" s="17"/>
      <c r="S976" s="17">
        <v>0</v>
      </c>
      <c r="T976" s="17">
        <v>0</v>
      </c>
      <c r="U976" s="17">
        <v>0</v>
      </c>
      <c r="V976" s="17">
        <v>0</v>
      </c>
      <c r="W976" s="17">
        <v>0</v>
      </c>
      <c r="X976" s="17">
        <v>0</v>
      </c>
      <c r="Y976" s="17">
        <v>0</v>
      </c>
      <c r="Z976" s="17">
        <v>0</v>
      </c>
      <c r="AA976" s="17">
        <v>0</v>
      </c>
      <c r="AB976" s="17">
        <v>0</v>
      </c>
      <c r="AC976" s="17">
        <v>0</v>
      </c>
      <c r="AD976" s="17">
        <v>0</v>
      </c>
      <c r="AE976" s="17"/>
      <c r="AF976" s="17">
        <v>0</v>
      </c>
      <c r="AG976" s="17">
        <v>0</v>
      </c>
      <c r="AH976" s="17">
        <v>0</v>
      </c>
      <c r="AI976" s="17">
        <v>0</v>
      </c>
      <c r="AJ976" s="17">
        <v>0</v>
      </c>
      <c r="AK976" s="17">
        <v>0</v>
      </c>
      <c r="AL976" s="17"/>
      <c r="AM976" s="17">
        <v>0</v>
      </c>
      <c r="AN976" s="17">
        <v>0</v>
      </c>
      <c r="AO976" s="17">
        <v>0</v>
      </c>
      <c r="AP976" s="17">
        <v>0</v>
      </c>
      <c r="AQ976" s="17">
        <v>0</v>
      </c>
      <c r="AR976" s="17"/>
      <c r="AS976" s="17">
        <v>0</v>
      </c>
      <c r="AT976" s="17">
        <v>0</v>
      </c>
      <c r="AU976" s="17"/>
      <c r="AV976" s="17">
        <v>0</v>
      </c>
      <c r="AW976" s="17">
        <v>0</v>
      </c>
      <c r="AX976" s="17"/>
      <c r="AY976" s="17">
        <v>0</v>
      </c>
      <c r="AZ976" s="17">
        <v>0</v>
      </c>
      <c r="BA976" s="17">
        <v>0</v>
      </c>
      <c r="BB976" s="17"/>
      <c r="BC976" s="17">
        <v>0</v>
      </c>
      <c r="BD976" s="17">
        <v>0</v>
      </c>
      <c r="BE976" s="17">
        <v>0</v>
      </c>
      <c r="BF976" s="17"/>
      <c r="BG976" s="17">
        <v>0</v>
      </c>
      <c r="BH976" s="17">
        <v>0</v>
      </c>
      <c r="BI976" s="17"/>
      <c r="BJ976" s="17">
        <v>0</v>
      </c>
      <c r="BK976" s="17">
        <v>0</v>
      </c>
      <c r="BL976" s="17"/>
      <c r="BM976" s="17">
        <v>0</v>
      </c>
      <c r="BN976" s="17">
        <v>0</v>
      </c>
      <c r="BO976" s="17">
        <v>0</v>
      </c>
      <c r="BP976" s="17">
        <v>0</v>
      </c>
      <c r="BQ976" s="17">
        <v>0</v>
      </c>
      <c r="BR976" s="17">
        <v>0</v>
      </c>
      <c r="BS976" s="17">
        <v>0</v>
      </c>
      <c r="BT976" s="17"/>
      <c r="BU976" s="17">
        <v>0</v>
      </c>
      <c r="BV976" s="17">
        <v>0</v>
      </c>
      <c r="BW976" s="17"/>
      <c r="BX976" s="17">
        <v>0</v>
      </c>
      <c r="BY976" s="17">
        <v>0</v>
      </c>
      <c r="BZ976" s="17">
        <v>0</v>
      </c>
      <c r="CA976" s="17">
        <v>0</v>
      </c>
    </row>
    <row r="977" spans="2:79" hidden="1" x14ac:dyDescent="0.3">
      <c r="B977" t="s">
        <v>454</v>
      </c>
      <c r="C977" s="17">
        <v>0</v>
      </c>
      <c r="D977" s="17">
        <v>0</v>
      </c>
      <c r="E977" s="17">
        <v>0</v>
      </c>
      <c r="F977" s="17"/>
      <c r="G977" s="17">
        <v>0</v>
      </c>
      <c r="H977" s="17">
        <v>0</v>
      </c>
      <c r="I977" s="17">
        <v>0</v>
      </c>
      <c r="J977" s="17">
        <v>0</v>
      </c>
      <c r="K977" s="17">
        <v>0</v>
      </c>
      <c r="L977" s="17">
        <v>0</v>
      </c>
      <c r="M977" s="17"/>
      <c r="N977" s="17">
        <v>0</v>
      </c>
      <c r="O977" s="17">
        <v>0</v>
      </c>
      <c r="P977" s="17">
        <v>0</v>
      </c>
      <c r="Q977" s="17">
        <v>0</v>
      </c>
      <c r="R977" s="17"/>
      <c r="S977" s="17">
        <v>0</v>
      </c>
      <c r="T977" s="17">
        <v>0</v>
      </c>
      <c r="U977" s="17">
        <v>0</v>
      </c>
      <c r="V977" s="17">
        <v>0</v>
      </c>
      <c r="W977" s="17">
        <v>0</v>
      </c>
      <c r="X977" s="17">
        <v>0</v>
      </c>
      <c r="Y977" s="17">
        <v>0</v>
      </c>
      <c r="Z977" s="17">
        <v>0</v>
      </c>
      <c r="AA977" s="17">
        <v>0</v>
      </c>
      <c r="AB977" s="17">
        <v>0</v>
      </c>
      <c r="AC977" s="17">
        <v>0</v>
      </c>
      <c r="AD977" s="17">
        <v>0</v>
      </c>
      <c r="AE977" s="17"/>
      <c r="AF977" s="17">
        <v>0</v>
      </c>
      <c r="AG977" s="17">
        <v>0</v>
      </c>
      <c r="AH977" s="17">
        <v>0</v>
      </c>
      <c r="AI977" s="17">
        <v>0</v>
      </c>
      <c r="AJ977" s="17">
        <v>0</v>
      </c>
      <c r="AK977" s="17">
        <v>0</v>
      </c>
      <c r="AL977" s="17"/>
      <c r="AM977" s="17">
        <v>0</v>
      </c>
      <c r="AN977" s="17">
        <v>0</v>
      </c>
      <c r="AO977" s="17">
        <v>0</v>
      </c>
      <c r="AP977" s="17">
        <v>0</v>
      </c>
      <c r="AQ977" s="17">
        <v>0</v>
      </c>
      <c r="AR977" s="17"/>
      <c r="AS977" s="17">
        <v>0</v>
      </c>
      <c r="AT977" s="17">
        <v>0</v>
      </c>
      <c r="AU977" s="17"/>
      <c r="AV977" s="17">
        <v>0</v>
      </c>
      <c r="AW977" s="17">
        <v>0</v>
      </c>
      <c r="AX977" s="17"/>
      <c r="AY977" s="17">
        <v>0</v>
      </c>
      <c r="AZ977" s="17">
        <v>0</v>
      </c>
      <c r="BA977" s="17">
        <v>0</v>
      </c>
      <c r="BB977" s="17"/>
      <c r="BC977" s="17">
        <v>0</v>
      </c>
      <c r="BD977" s="17">
        <v>0</v>
      </c>
      <c r="BE977" s="17">
        <v>0</v>
      </c>
      <c r="BF977" s="17"/>
      <c r="BG977" s="17">
        <v>0</v>
      </c>
      <c r="BH977" s="17">
        <v>0</v>
      </c>
      <c r="BI977" s="17"/>
      <c r="BJ977" s="17">
        <v>0</v>
      </c>
      <c r="BK977" s="17">
        <v>0</v>
      </c>
      <c r="BL977" s="17"/>
      <c r="BM977" s="17">
        <v>0</v>
      </c>
      <c r="BN977" s="17">
        <v>0</v>
      </c>
      <c r="BO977" s="17">
        <v>0</v>
      </c>
      <c r="BP977" s="17">
        <v>0</v>
      </c>
      <c r="BQ977" s="17">
        <v>0</v>
      </c>
      <c r="BR977" s="17">
        <v>0</v>
      </c>
      <c r="BS977" s="17">
        <v>0</v>
      </c>
      <c r="BT977" s="17"/>
      <c r="BU977" s="17">
        <v>0</v>
      </c>
      <c r="BV977" s="17">
        <v>0</v>
      </c>
      <c r="BW977" s="17"/>
      <c r="BX977" s="17">
        <v>0</v>
      </c>
      <c r="BY977" s="17">
        <v>0</v>
      </c>
      <c r="BZ977" s="17">
        <v>0</v>
      </c>
      <c r="CA977" s="17">
        <v>0</v>
      </c>
    </row>
    <row r="978" spans="2:79" x14ac:dyDescent="0.3">
      <c r="B978" t="s">
        <v>455</v>
      </c>
      <c r="C978" s="17">
        <v>0.21792865135748199</v>
      </c>
      <c r="D978" s="17">
        <v>0.20775035408796799</v>
      </c>
      <c r="E978" s="17">
        <v>0.22607499978890699</v>
      </c>
      <c r="F978" s="17"/>
      <c r="G978" s="17">
        <v>0.342701987836252</v>
      </c>
      <c r="H978" s="17">
        <v>0.25006004077858102</v>
      </c>
      <c r="I978" s="17">
        <v>0.21556760222218599</v>
      </c>
      <c r="J978" s="17">
        <v>0.22595357650092501</v>
      </c>
      <c r="K978" s="17">
        <v>0.16582669838681299</v>
      </c>
      <c r="L978" s="17">
        <v>0.139435820684222</v>
      </c>
      <c r="M978" s="17"/>
      <c r="N978" s="17">
        <v>0.20858319130594</v>
      </c>
      <c r="O978" s="17">
        <v>0.22919112527964999</v>
      </c>
      <c r="P978" s="17">
        <v>0.21609088285959699</v>
      </c>
      <c r="Q978" s="17">
        <v>0.21529878876399999</v>
      </c>
      <c r="R978" s="17"/>
      <c r="S978" s="17">
        <v>0.235662672855321</v>
      </c>
      <c r="T978" s="17">
        <v>0.22265926744369799</v>
      </c>
      <c r="U978" s="17">
        <v>0.20067426556633799</v>
      </c>
      <c r="V978" s="17">
        <v>0.25417357078484798</v>
      </c>
      <c r="W978" s="17">
        <v>0.167200594911704</v>
      </c>
      <c r="X978" s="17">
        <v>0.19628319715312101</v>
      </c>
      <c r="Y978" s="17">
        <v>0.248630789182051</v>
      </c>
      <c r="Z978" s="17">
        <v>0.24177351232079899</v>
      </c>
      <c r="AA978" s="17">
        <v>0.22686749856210001</v>
      </c>
      <c r="AB978" s="17">
        <v>0.235233357593533</v>
      </c>
      <c r="AC978" s="17">
        <v>0.10326399495742999</v>
      </c>
      <c r="AD978" s="17">
        <v>0.229466993366611</v>
      </c>
      <c r="AE978" s="17"/>
      <c r="AF978" s="17">
        <v>0.25086186811498301</v>
      </c>
      <c r="AG978" s="17">
        <v>0.21114869106039399</v>
      </c>
      <c r="AH978" s="17">
        <v>0.21702840277919799</v>
      </c>
      <c r="AI978" s="17">
        <v>0.19765115727798499</v>
      </c>
      <c r="AJ978" s="17">
        <v>0.20152229296059501</v>
      </c>
      <c r="AK978" s="17">
        <v>0.208729455575275</v>
      </c>
      <c r="AL978" s="17"/>
      <c r="AM978" s="17">
        <v>0.20817543103202099</v>
      </c>
      <c r="AN978" s="17">
        <v>0.221703850155031</v>
      </c>
      <c r="AO978" s="17">
        <v>0.26809285939775201</v>
      </c>
      <c r="AP978" s="17">
        <v>0.20046182942433299</v>
      </c>
      <c r="AQ978" s="17">
        <v>9.8665182315398697E-2</v>
      </c>
      <c r="AR978" s="17"/>
      <c r="AS978" s="17">
        <v>0.19683791727233199</v>
      </c>
      <c r="AT978" s="17">
        <v>0.226035703634449</v>
      </c>
      <c r="AU978" s="17"/>
      <c r="AV978" s="17">
        <v>0.19524994848643101</v>
      </c>
      <c r="AW978" s="17">
        <v>0.27701679073449897</v>
      </c>
      <c r="AX978" s="17"/>
      <c r="AY978" s="17">
        <v>0.26373667262766998</v>
      </c>
      <c r="AZ978" s="17">
        <v>0.21054734027873501</v>
      </c>
      <c r="BA978" s="17">
        <v>0.125037544837894</v>
      </c>
      <c r="BB978" s="17"/>
      <c r="BC978" s="17">
        <v>0.22416135087653899</v>
      </c>
      <c r="BD978" s="17">
        <v>0.197778338873876</v>
      </c>
      <c r="BE978" s="17">
        <v>0.219736634224973</v>
      </c>
      <c r="BF978" s="17"/>
      <c r="BG978" s="17">
        <v>0.22891511582278901</v>
      </c>
      <c r="BH978" s="17">
        <v>0.21177222598238299</v>
      </c>
      <c r="BI978" s="17"/>
      <c r="BJ978" s="17">
        <v>0.21487931423617801</v>
      </c>
      <c r="BK978" s="17">
        <v>0.21599167613061299</v>
      </c>
      <c r="BL978" s="17"/>
      <c r="BM978" s="17">
        <v>0.22858112223448801</v>
      </c>
      <c r="BN978" s="17">
        <v>0.24059943542223799</v>
      </c>
      <c r="BO978" s="17">
        <v>0.25678720063129601</v>
      </c>
      <c r="BP978" s="17">
        <v>0.23927660579875901</v>
      </c>
      <c r="BQ978" s="17">
        <v>0.317837431593393</v>
      </c>
      <c r="BR978" s="17">
        <v>0.12381159857846</v>
      </c>
      <c r="BS978" s="17">
        <v>0.27721958212439002</v>
      </c>
      <c r="BT978" s="17"/>
      <c r="BU978" s="17">
        <v>0.19173064120941299</v>
      </c>
      <c r="BV978" s="17">
        <v>0.239953202696365</v>
      </c>
      <c r="BW978" s="17"/>
      <c r="BX978" s="17">
        <v>0.218254135006827</v>
      </c>
      <c r="BY978" s="17">
        <v>0.17150086157635799</v>
      </c>
      <c r="BZ978" s="17">
        <v>0.25717228583908802</v>
      </c>
      <c r="CA978" s="17">
        <v>0.17448489049889099</v>
      </c>
    </row>
    <row r="979" spans="2:79" x14ac:dyDescent="0.3">
      <c r="B979" t="s">
        <v>456</v>
      </c>
      <c r="C979" s="17">
        <v>2.4217392736500601E-2</v>
      </c>
      <c r="D979" s="17">
        <v>2.4319661117831199E-2</v>
      </c>
      <c r="E979" s="17">
        <v>2.42369009945421E-2</v>
      </c>
      <c r="F979" s="17"/>
      <c r="G979" s="17">
        <v>5.80162054870733E-2</v>
      </c>
      <c r="H979" s="17">
        <v>3.4071467815110799E-2</v>
      </c>
      <c r="I979" s="17">
        <v>2.6232392963011501E-2</v>
      </c>
      <c r="J979" s="17">
        <v>1.51171245479856E-2</v>
      </c>
      <c r="K979" s="17">
        <v>1.67359630708858E-2</v>
      </c>
      <c r="L979" s="17">
        <v>4.5347654202274401E-3</v>
      </c>
      <c r="M979" s="17"/>
      <c r="N979" s="17">
        <v>1.8339865035741199E-2</v>
      </c>
      <c r="O979" s="17">
        <v>2.4597599439488801E-2</v>
      </c>
      <c r="P979" s="17">
        <v>2.6727020478527701E-2</v>
      </c>
      <c r="Q979" s="17">
        <v>2.86421964868404E-2</v>
      </c>
      <c r="R979" s="17"/>
      <c r="S979" s="17">
        <v>3.1914317050295099E-2</v>
      </c>
      <c r="T979" s="17">
        <v>2.2266297909456299E-2</v>
      </c>
      <c r="U979" s="17">
        <v>1.2293248323071E-2</v>
      </c>
      <c r="V979" s="17">
        <v>2.6858321066102302E-2</v>
      </c>
      <c r="W979" s="17">
        <v>2.11005589394151E-2</v>
      </c>
      <c r="X979" s="17">
        <v>3.5804179787650402E-2</v>
      </c>
      <c r="Y979" s="17">
        <v>5.6774244216198904E-3</v>
      </c>
      <c r="Z979" s="17">
        <v>5.5269159464909401E-2</v>
      </c>
      <c r="AA979" s="17">
        <v>2.893107796862E-2</v>
      </c>
      <c r="AB979" s="17">
        <v>6.7640135205294504E-3</v>
      </c>
      <c r="AC979" s="17">
        <v>3.2353286948342302E-2</v>
      </c>
      <c r="AD979" s="17">
        <v>2.30052894793728E-2</v>
      </c>
      <c r="AE979" s="17"/>
      <c r="AF979" s="17">
        <v>4.0803248027506601E-2</v>
      </c>
      <c r="AG979" s="17">
        <v>2.16189362104235E-2</v>
      </c>
      <c r="AH979" s="17">
        <v>1.93250309046205E-2</v>
      </c>
      <c r="AI979" s="17">
        <v>2.3212224744335E-2</v>
      </c>
      <c r="AJ979" s="17">
        <v>8.6839187403945101E-3</v>
      </c>
      <c r="AK979" s="17">
        <v>9.22613514598844E-3</v>
      </c>
      <c r="AL979" s="17"/>
      <c r="AM979" s="17">
        <v>1.7483382455237301E-2</v>
      </c>
      <c r="AN979" s="17">
        <v>2.3278433108337299E-2</v>
      </c>
      <c r="AO979" s="17">
        <v>2.3747171963474801E-2</v>
      </c>
      <c r="AP979" s="17">
        <v>4.3935117427261701E-2</v>
      </c>
      <c r="AQ979" s="17">
        <v>6.9758229057461305E-2</v>
      </c>
      <c r="AR979" s="17"/>
      <c r="AS979" s="17">
        <v>1.92269493084107E-2</v>
      </c>
      <c r="AT979" s="17">
        <v>5.1501219259023699E-2</v>
      </c>
      <c r="AU979" s="17"/>
      <c r="AV979" s="17">
        <v>1.8680640837580201E-2</v>
      </c>
      <c r="AW979" s="17">
        <v>3.0484727246727399E-2</v>
      </c>
      <c r="AX979" s="17"/>
      <c r="AY979" s="17">
        <v>3.3019152652032299E-2</v>
      </c>
      <c r="AZ979" s="17">
        <v>2.1729181613824599E-2</v>
      </c>
      <c r="BA979" s="17">
        <v>1.24202709704144E-2</v>
      </c>
      <c r="BB979" s="17"/>
      <c r="BC979" s="17">
        <v>2.1285237535796499E-2</v>
      </c>
      <c r="BD979" s="17">
        <v>3.4237375612355202E-2</v>
      </c>
      <c r="BE979" s="17">
        <v>2.25182455535737E-2</v>
      </c>
      <c r="BF979" s="17"/>
      <c r="BG979" s="17">
        <v>2.39716069999278E-2</v>
      </c>
      <c r="BH979" s="17">
        <v>2.44604743032973E-2</v>
      </c>
      <c r="BI979" s="17"/>
      <c r="BJ979" s="17">
        <v>2.30634491315359E-2</v>
      </c>
      <c r="BK979" s="17">
        <v>2.3419471369451501E-2</v>
      </c>
      <c r="BL979" s="17"/>
      <c r="BM979" s="17">
        <v>3.3010568415088197E-2</v>
      </c>
      <c r="BN979" s="17">
        <v>2.52126938220401E-2</v>
      </c>
      <c r="BO979" s="17">
        <v>9.0653092995969901E-3</v>
      </c>
      <c r="BP979" s="17">
        <v>4.0928629733892399E-2</v>
      </c>
      <c r="BQ979" s="17">
        <v>8.1267146906628701E-2</v>
      </c>
      <c r="BR979" s="17">
        <v>0</v>
      </c>
      <c r="BS979" s="17">
        <v>0</v>
      </c>
      <c r="BT979" s="17"/>
      <c r="BU979" s="17">
        <v>3.1393636110019899E-2</v>
      </c>
      <c r="BV979" s="17">
        <v>5.2737447417861398E-2</v>
      </c>
      <c r="BW979" s="17"/>
      <c r="BX979" s="17">
        <v>2.7000672928469999E-2</v>
      </c>
      <c r="BY979" s="17">
        <v>2.7314793507926899E-2</v>
      </c>
      <c r="BZ979" s="17">
        <v>3.1229940967424201E-2</v>
      </c>
      <c r="CA979" s="17">
        <v>2.1741888399038501E-2</v>
      </c>
    </row>
    <row r="980" spans="2:79" x14ac:dyDescent="0.3">
      <c r="B980" t="s">
        <v>457</v>
      </c>
      <c r="C980" s="17">
        <v>6.7235425071561598E-3</v>
      </c>
      <c r="D980" s="17">
        <v>9.6365450596182199E-3</v>
      </c>
      <c r="E980" s="17">
        <v>3.9153084864676797E-3</v>
      </c>
      <c r="F980" s="17"/>
      <c r="G980" s="17">
        <v>2.3137516498183901E-2</v>
      </c>
      <c r="H980" s="17">
        <v>9.8084641120374603E-3</v>
      </c>
      <c r="I980" s="17">
        <v>3.02408512537006E-3</v>
      </c>
      <c r="J980" s="17">
        <v>7.7602252749689998E-3</v>
      </c>
      <c r="K980" s="17">
        <v>0</v>
      </c>
      <c r="L980" s="17">
        <v>0</v>
      </c>
      <c r="M980" s="17"/>
      <c r="N980" s="17">
        <v>6.7964157306710602E-3</v>
      </c>
      <c r="O980" s="17">
        <v>3.4173539864389602E-3</v>
      </c>
      <c r="P980" s="17">
        <v>6.2299468224459101E-3</v>
      </c>
      <c r="Q980" s="17">
        <v>1.0706410794662599E-2</v>
      </c>
      <c r="R980" s="17"/>
      <c r="S980" s="17">
        <v>8.6922290939287303E-3</v>
      </c>
      <c r="T980" s="17">
        <v>3.3448336274157502E-3</v>
      </c>
      <c r="U980" s="17">
        <v>5.49972896297029E-3</v>
      </c>
      <c r="V980" s="17">
        <v>0</v>
      </c>
      <c r="W980" s="17">
        <v>6.2992678370813503E-3</v>
      </c>
      <c r="X980" s="17">
        <v>1.12982547786979E-2</v>
      </c>
      <c r="Y980" s="17">
        <v>6.4059855801489197E-3</v>
      </c>
      <c r="Z980" s="17">
        <v>0</v>
      </c>
      <c r="AA980" s="17">
        <v>8.7281501682387394E-3</v>
      </c>
      <c r="AB980" s="17">
        <v>0</v>
      </c>
      <c r="AC980" s="17">
        <v>3.38607715437379E-2</v>
      </c>
      <c r="AD980" s="17">
        <v>0</v>
      </c>
      <c r="AE980" s="17"/>
      <c r="AF980" s="17">
        <v>8.9983409525766292E-3</v>
      </c>
      <c r="AG980" s="17">
        <v>9.4379781775819904E-3</v>
      </c>
      <c r="AH980" s="17">
        <v>0</v>
      </c>
      <c r="AI980" s="17">
        <v>7.7748162006809904E-3</v>
      </c>
      <c r="AJ980" s="17">
        <v>4.7655291699937501E-3</v>
      </c>
      <c r="AK980" s="17">
        <v>0</v>
      </c>
      <c r="AL980" s="17"/>
      <c r="AM980" s="17">
        <v>4.0387576932220696E-3</v>
      </c>
      <c r="AN980" s="17">
        <v>4.8874747000035397E-3</v>
      </c>
      <c r="AO980" s="17">
        <v>1.0085408707917E-2</v>
      </c>
      <c r="AP980" s="17">
        <v>8.7167621980738796E-3</v>
      </c>
      <c r="AQ980" s="17">
        <v>2.24400026845172E-2</v>
      </c>
      <c r="AR980" s="17"/>
      <c r="AS980" s="17">
        <v>5.0150746548244104E-3</v>
      </c>
      <c r="AT980" s="17">
        <v>4.1537379842331501E-3</v>
      </c>
      <c r="AU980" s="17"/>
      <c r="AV980" s="17">
        <v>3.8494378063540701E-3</v>
      </c>
      <c r="AW980" s="17">
        <v>1.17826141124439E-2</v>
      </c>
      <c r="AX980" s="17"/>
      <c r="AY980" s="17">
        <v>7.8684870368201602E-3</v>
      </c>
      <c r="AZ980" s="17">
        <v>5.7072692612108403E-3</v>
      </c>
      <c r="BA980" s="17">
        <v>1.07543882712859E-2</v>
      </c>
      <c r="BB980" s="17"/>
      <c r="BC980" s="17">
        <v>5.0625048387620396E-3</v>
      </c>
      <c r="BD980" s="17">
        <v>1.3084232545203699E-2</v>
      </c>
      <c r="BE980" s="17">
        <v>4.8351616145645903E-3</v>
      </c>
      <c r="BF980" s="17"/>
      <c r="BG980" s="17">
        <v>2.4392471672188801E-3</v>
      </c>
      <c r="BH980" s="17">
        <v>5.6213166767775397E-3</v>
      </c>
      <c r="BI980" s="17"/>
      <c r="BJ980" s="17">
        <v>5.6084620145760598E-3</v>
      </c>
      <c r="BK980" s="17">
        <v>6.5292426266120697E-3</v>
      </c>
      <c r="BL980" s="17"/>
      <c r="BM980" s="17">
        <v>9.0379988051245592E-3</v>
      </c>
      <c r="BN980" s="17">
        <v>3.4182937050005499E-3</v>
      </c>
      <c r="BO980" s="17">
        <v>3.6867748959945101E-2</v>
      </c>
      <c r="BP980" s="17">
        <v>0</v>
      </c>
      <c r="BQ980" s="17">
        <v>1.0456870869087399E-2</v>
      </c>
      <c r="BR980" s="17">
        <v>0</v>
      </c>
      <c r="BS980" s="17">
        <v>0</v>
      </c>
      <c r="BT980" s="17"/>
      <c r="BU980" s="17">
        <v>0</v>
      </c>
      <c r="BV980" s="17">
        <v>0</v>
      </c>
      <c r="BW980" s="17"/>
      <c r="BX980" s="17">
        <v>1.2301421366058199E-2</v>
      </c>
      <c r="BY980" s="17">
        <v>6.6358062021533602E-3</v>
      </c>
      <c r="BZ980" s="17">
        <v>3.7524157773497599E-3</v>
      </c>
      <c r="CA980" s="17">
        <v>6.8836701997513896E-3</v>
      </c>
    </row>
    <row r="981" spans="2:79" x14ac:dyDescent="0.3">
      <c r="B981" t="s">
        <v>96</v>
      </c>
      <c r="C981" s="17">
        <v>0</v>
      </c>
      <c r="D981" s="17">
        <v>0</v>
      </c>
      <c r="E981" s="17">
        <v>0</v>
      </c>
      <c r="F981" s="17"/>
      <c r="G981" s="17">
        <v>0</v>
      </c>
      <c r="H981" s="17">
        <v>0</v>
      </c>
      <c r="I981" s="17">
        <v>0</v>
      </c>
      <c r="J981" s="17">
        <v>0</v>
      </c>
      <c r="K981" s="17">
        <v>0</v>
      </c>
      <c r="L981" s="17">
        <v>0</v>
      </c>
      <c r="M981" s="17"/>
      <c r="N981" s="17">
        <v>0</v>
      </c>
      <c r="O981" s="17">
        <v>0</v>
      </c>
      <c r="P981" s="17">
        <v>0</v>
      </c>
      <c r="Q981" s="17">
        <v>0</v>
      </c>
      <c r="R981" s="17"/>
      <c r="S981" s="17">
        <v>0</v>
      </c>
      <c r="T981" s="17">
        <v>0</v>
      </c>
      <c r="U981" s="17">
        <v>0</v>
      </c>
      <c r="V981" s="17">
        <v>0</v>
      </c>
      <c r="W981" s="17">
        <v>0</v>
      </c>
      <c r="X981" s="17">
        <v>0</v>
      </c>
      <c r="Y981" s="17">
        <v>0</v>
      </c>
      <c r="Z981" s="17">
        <v>0</v>
      </c>
      <c r="AA981" s="17">
        <v>0</v>
      </c>
      <c r="AB981" s="17">
        <v>0</v>
      </c>
      <c r="AC981" s="17">
        <v>0</v>
      </c>
      <c r="AD981" s="17">
        <v>0</v>
      </c>
      <c r="AE981" s="17"/>
      <c r="AF981" s="17">
        <v>0</v>
      </c>
      <c r="AG981" s="17">
        <v>0</v>
      </c>
      <c r="AH981" s="17">
        <v>0</v>
      </c>
      <c r="AI981" s="17">
        <v>0</v>
      </c>
      <c r="AJ981" s="17">
        <v>0</v>
      </c>
      <c r="AK981" s="17">
        <v>0</v>
      </c>
      <c r="AL981" s="17"/>
      <c r="AM981" s="17">
        <v>0</v>
      </c>
      <c r="AN981" s="17">
        <v>0</v>
      </c>
      <c r="AO981" s="17">
        <v>0</v>
      </c>
      <c r="AP981" s="17">
        <v>0</v>
      </c>
      <c r="AQ981" s="17">
        <v>0</v>
      </c>
      <c r="AR981" s="17"/>
      <c r="AS981" s="17">
        <v>0</v>
      </c>
      <c r="AT981" s="17">
        <v>0</v>
      </c>
      <c r="AU981" s="17"/>
      <c r="AV981" s="17">
        <v>0</v>
      </c>
      <c r="AW981" s="17">
        <v>0</v>
      </c>
      <c r="AX981" s="17"/>
      <c r="AY981" s="17">
        <v>0</v>
      </c>
      <c r="AZ981" s="17">
        <v>0</v>
      </c>
      <c r="BA981" s="17">
        <v>0</v>
      </c>
      <c r="BB981" s="17"/>
      <c r="BC981" s="17">
        <v>0</v>
      </c>
      <c r="BD981" s="17">
        <v>0</v>
      </c>
      <c r="BE981" s="17">
        <v>0</v>
      </c>
      <c r="BF981" s="17"/>
      <c r="BG981" s="17">
        <v>0</v>
      </c>
      <c r="BH981" s="17">
        <v>0</v>
      </c>
      <c r="BI981" s="17"/>
      <c r="BJ981" s="17">
        <v>0</v>
      </c>
      <c r="BK981" s="17">
        <v>0</v>
      </c>
      <c r="BL981" s="17"/>
      <c r="BM981" s="17">
        <v>0</v>
      </c>
      <c r="BN981" s="17">
        <v>0</v>
      </c>
      <c r="BO981" s="17">
        <v>0</v>
      </c>
      <c r="BP981" s="17">
        <v>0</v>
      </c>
      <c r="BQ981" s="17">
        <v>0</v>
      </c>
      <c r="BR981" s="17">
        <v>0</v>
      </c>
      <c r="BS981" s="17">
        <v>0</v>
      </c>
      <c r="BT981" s="17"/>
      <c r="BU981" s="17">
        <v>0</v>
      </c>
      <c r="BV981" s="17">
        <v>0</v>
      </c>
      <c r="BW981" s="17"/>
      <c r="BX981" s="17">
        <v>0</v>
      </c>
      <c r="BY981" s="17">
        <v>0</v>
      </c>
      <c r="BZ981" s="17">
        <v>0</v>
      </c>
      <c r="CA981" s="17">
        <v>0</v>
      </c>
    </row>
    <row r="982" spans="2:79" x14ac:dyDescent="0.3">
      <c r="B982" t="s">
        <v>458</v>
      </c>
      <c r="C982" s="17">
        <v>0.22375103611042901</v>
      </c>
      <c r="D982" s="17">
        <v>0.22876562921618701</v>
      </c>
      <c r="E982" s="17">
        <v>0.21996168220592799</v>
      </c>
      <c r="F982" s="17"/>
      <c r="G982" s="17">
        <v>0.12568739444728499</v>
      </c>
      <c r="H982" s="17">
        <v>0.184868076709474</v>
      </c>
      <c r="I982" s="17">
        <v>0.20738033869523301</v>
      </c>
      <c r="J982" s="17">
        <v>0.22286875224213401</v>
      </c>
      <c r="K982" s="17">
        <v>0.282947588922217</v>
      </c>
      <c r="L982" s="17">
        <v>0.29464364133950099</v>
      </c>
      <c r="M982" s="17"/>
      <c r="N982" s="17">
        <v>0.20576831178136201</v>
      </c>
      <c r="O982" s="17">
        <v>0.19152314148441901</v>
      </c>
      <c r="P982" s="17">
        <v>0.27870105991216398</v>
      </c>
      <c r="Q982" s="17">
        <v>0.230878278998634</v>
      </c>
      <c r="R982" s="17"/>
      <c r="S982" s="17">
        <v>0.22780970034390699</v>
      </c>
      <c r="T982" s="17">
        <v>0.24685409687654999</v>
      </c>
      <c r="U982" s="17">
        <v>0.23384155548728999</v>
      </c>
      <c r="V982" s="17">
        <v>0.21622150894865999</v>
      </c>
      <c r="W982" s="17">
        <v>0.20986774955681201</v>
      </c>
      <c r="X982" s="17">
        <v>0.227261342426893</v>
      </c>
      <c r="Y982" s="17">
        <v>0.20198260387477501</v>
      </c>
      <c r="Z982" s="17">
        <v>0.25408653626049199</v>
      </c>
      <c r="AA982" s="17">
        <v>0.21269989678790499</v>
      </c>
      <c r="AB982" s="17">
        <v>0.19988923143517801</v>
      </c>
      <c r="AC982" s="17">
        <v>0.27077963694480101</v>
      </c>
      <c r="AD982" s="17">
        <v>0.17342509406550899</v>
      </c>
      <c r="AE982" s="17"/>
      <c r="AF982" s="17">
        <v>0.21111996409686101</v>
      </c>
      <c r="AG982" s="17">
        <v>0.21741713002914601</v>
      </c>
      <c r="AH982" s="17">
        <v>0.22064893188352</v>
      </c>
      <c r="AI982" s="17">
        <v>0.20337390089656601</v>
      </c>
      <c r="AJ982" s="17">
        <v>0.29228285215118499</v>
      </c>
      <c r="AK982" s="17">
        <v>0.25546127834566701</v>
      </c>
      <c r="AL982" s="17"/>
      <c r="AM982" s="17">
        <v>0.26522669639234497</v>
      </c>
      <c r="AN982" s="17">
        <v>0.21338026949369701</v>
      </c>
      <c r="AO982" s="17">
        <v>0.16320279378647601</v>
      </c>
      <c r="AP982" s="17">
        <v>0.18236604128276099</v>
      </c>
      <c r="AQ982" s="17">
        <v>0.308269896555526</v>
      </c>
      <c r="AR982" s="17"/>
      <c r="AS982" s="17">
        <v>0.23508131182472999</v>
      </c>
      <c r="AT982" s="17">
        <v>0.23756829682978001</v>
      </c>
      <c r="AU982" s="17"/>
      <c r="AV982" s="17">
        <v>0.24469037506917199</v>
      </c>
      <c r="AW982" s="17">
        <v>0.19055051958900299</v>
      </c>
      <c r="AX982" s="17"/>
      <c r="AY982" s="17">
        <v>0.214268923473664</v>
      </c>
      <c r="AZ982" s="17">
        <v>0.22658540751866799</v>
      </c>
      <c r="BA982" s="17">
        <v>0.223881373453613</v>
      </c>
      <c r="BB982" s="17"/>
      <c r="BC982" s="17">
        <v>0.21754986273298499</v>
      </c>
      <c r="BD982" s="17">
        <v>0.24940984019735901</v>
      </c>
      <c r="BE982" s="17">
        <v>0.218573476593315</v>
      </c>
      <c r="BF982" s="17"/>
      <c r="BG982" s="17">
        <v>0.227457191185507</v>
      </c>
      <c r="BH982" s="17">
        <v>0.226002414817603</v>
      </c>
      <c r="BI982" s="17"/>
      <c r="BJ982" s="17">
        <v>0.22327612404848901</v>
      </c>
      <c r="BK982" s="17">
        <v>0.22939995126408</v>
      </c>
      <c r="BL982" s="17"/>
      <c r="BM982" s="17">
        <v>0.220651928578985</v>
      </c>
      <c r="BN982" s="17">
        <v>0.21055646163790201</v>
      </c>
      <c r="BO982" s="17">
        <v>0.14861771870745699</v>
      </c>
      <c r="BP982" s="17">
        <v>0.14617536420302599</v>
      </c>
      <c r="BQ982" s="17">
        <v>7.9811281880054499E-2</v>
      </c>
      <c r="BR982" s="17">
        <v>0.31749610968889203</v>
      </c>
      <c r="BS982" s="17">
        <v>0.19273004749452999</v>
      </c>
      <c r="BT982" s="17"/>
      <c r="BU982" s="17">
        <v>0.23916557168353</v>
      </c>
      <c r="BV982" s="17">
        <v>0.238192489381122</v>
      </c>
      <c r="BW982" s="17"/>
      <c r="BX982" s="17">
        <v>0.23396759742270801</v>
      </c>
      <c r="BY982" s="17">
        <v>0.32811152137958</v>
      </c>
      <c r="BZ982" s="17">
        <v>0.15845458105458901</v>
      </c>
      <c r="CA982" s="17">
        <v>0.27239389992226798</v>
      </c>
    </row>
    <row r="983" spans="2:79" x14ac:dyDescent="0.3">
      <c r="B983" t="s">
        <v>459</v>
      </c>
      <c r="C983" s="17">
        <v>0.49743532919476002</v>
      </c>
      <c r="D983" s="17">
        <v>0.49956484458344802</v>
      </c>
      <c r="E983" s="17">
        <v>0.49573805052418701</v>
      </c>
      <c r="F983" s="17"/>
      <c r="G983" s="17">
        <v>0.42127972945445502</v>
      </c>
      <c r="H983" s="17">
        <v>0.48866919584706198</v>
      </c>
      <c r="I983" s="17">
        <v>0.49609598012315298</v>
      </c>
      <c r="J983" s="17">
        <v>0.48845675872768501</v>
      </c>
      <c r="K983" s="17">
        <v>0.513708906103722</v>
      </c>
      <c r="L983" s="17">
        <v>0.552524548101751</v>
      </c>
      <c r="M983" s="17"/>
      <c r="N983" s="17">
        <v>0.54734982208345095</v>
      </c>
      <c r="O983" s="17">
        <v>0.52773673239788899</v>
      </c>
      <c r="P983" s="17">
        <v>0.44214481234227898</v>
      </c>
      <c r="Q983" s="17">
        <v>0.45903909489230399</v>
      </c>
      <c r="R983" s="17"/>
      <c r="S983" s="17">
        <v>0.46256208052546199</v>
      </c>
      <c r="T983" s="17">
        <v>0.48797050339472697</v>
      </c>
      <c r="U983" s="17">
        <v>0.52403341286537097</v>
      </c>
      <c r="V983" s="17">
        <v>0.476082335765172</v>
      </c>
      <c r="W983" s="17">
        <v>0.540816782253427</v>
      </c>
      <c r="X983" s="17">
        <v>0.486622683310584</v>
      </c>
      <c r="Y983" s="17">
        <v>0.50338075437906904</v>
      </c>
      <c r="Z983" s="17">
        <v>0.43686765102236003</v>
      </c>
      <c r="AA983" s="17">
        <v>0.50087832864297999</v>
      </c>
      <c r="AB983" s="17">
        <v>0.53434577670536398</v>
      </c>
      <c r="AC983" s="17">
        <v>0.51675481600103501</v>
      </c>
      <c r="AD983" s="17">
        <v>0.53388311667511501</v>
      </c>
      <c r="AE983" s="17"/>
      <c r="AF983" s="17">
        <v>0.45126213287988398</v>
      </c>
      <c r="AG983" s="17">
        <v>0.51916696343276103</v>
      </c>
      <c r="AH983" s="17">
        <v>0.51367704294224503</v>
      </c>
      <c r="AI983" s="17">
        <v>0.53585036249458395</v>
      </c>
      <c r="AJ983" s="17">
        <v>0.46430793248222901</v>
      </c>
      <c r="AK983" s="17">
        <v>0.48636478631454499</v>
      </c>
      <c r="AL983" s="17"/>
      <c r="AM983" s="17">
        <v>0.46753909597376703</v>
      </c>
      <c r="AN983" s="17">
        <v>0.50445099994155196</v>
      </c>
      <c r="AO983" s="17">
        <v>0.50444820405166202</v>
      </c>
      <c r="AP983" s="17">
        <v>0.55704291162847397</v>
      </c>
      <c r="AQ983" s="17">
        <v>0.46319113911024801</v>
      </c>
      <c r="AR983" s="17"/>
      <c r="AS983" s="17">
        <v>0.52085622732306103</v>
      </c>
      <c r="AT983" s="17">
        <v>0.43932188940546102</v>
      </c>
      <c r="AU983" s="17"/>
      <c r="AV983" s="17">
        <v>0.51626809615806601</v>
      </c>
      <c r="AW983" s="17">
        <v>0.45869304524787702</v>
      </c>
      <c r="AX983" s="17"/>
      <c r="AY983" s="17">
        <v>0.43847966748565498</v>
      </c>
      <c r="AZ983" s="17">
        <v>0.50844035950073896</v>
      </c>
      <c r="BA983" s="17">
        <v>0.62254052945751004</v>
      </c>
      <c r="BB983" s="17"/>
      <c r="BC983" s="17">
        <v>0.49848173959097603</v>
      </c>
      <c r="BD983" s="17">
        <v>0.48164490968192603</v>
      </c>
      <c r="BE983" s="17">
        <v>0.51533822242673399</v>
      </c>
      <c r="BF983" s="17"/>
      <c r="BG983" s="17">
        <v>0.479273885747933</v>
      </c>
      <c r="BH983" s="17">
        <v>0.51077060375097405</v>
      </c>
      <c r="BI983" s="17"/>
      <c r="BJ983" s="17">
        <v>0.51031597051281496</v>
      </c>
      <c r="BK983" s="17">
        <v>0.49571947570652403</v>
      </c>
      <c r="BL983" s="17"/>
      <c r="BM983" s="17">
        <v>0.47966860188818899</v>
      </c>
      <c r="BN983" s="17">
        <v>0.50362391736311996</v>
      </c>
      <c r="BO983" s="17">
        <v>0.49216061835609298</v>
      </c>
      <c r="BP983" s="17">
        <v>0.492110296033128</v>
      </c>
      <c r="BQ983" s="17">
        <v>0.47969991841006798</v>
      </c>
      <c r="BR983" s="17">
        <v>0.54700906759171797</v>
      </c>
      <c r="BS983" s="17">
        <v>0.46353128297308099</v>
      </c>
      <c r="BT983" s="17"/>
      <c r="BU983" s="17">
        <v>0.53771015099703701</v>
      </c>
      <c r="BV983" s="17">
        <v>0.445567358209492</v>
      </c>
      <c r="BW983" s="17"/>
      <c r="BX983" s="17">
        <v>0.47602213007793098</v>
      </c>
      <c r="BY983" s="17">
        <v>0.452074755044507</v>
      </c>
      <c r="BZ983" s="17">
        <v>0.53068058140735197</v>
      </c>
      <c r="CA983" s="17">
        <v>0.51204670570136301</v>
      </c>
    </row>
    <row r="984" spans="2:79" x14ac:dyDescent="0.3">
      <c r="B984" t="s">
        <v>101</v>
      </c>
      <c r="C984" s="17">
        <v>2.99440480936717E-2</v>
      </c>
      <c r="D984" s="17">
        <v>2.9962965934948099E-2</v>
      </c>
      <c r="E984" s="17">
        <v>3.0073057999968199E-2</v>
      </c>
      <c r="F984" s="17"/>
      <c r="G984" s="17">
        <v>2.9177166276751699E-2</v>
      </c>
      <c r="H984" s="17">
        <v>3.2522754737734402E-2</v>
      </c>
      <c r="I984" s="17">
        <v>5.1699600871046497E-2</v>
      </c>
      <c r="J984" s="17">
        <v>3.9843562706301003E-2</v>
      </c>
      <c r="K984" s="17">
        <v>2.07808435163617E-2</v>
      </c>
      <c r="L984" s="17">
        <v>8.8612244542980896E-3</v>
      </c>
      <c r="M984" s="17"/>
      <c r="N984" s="17">
        <v>1.3162394062834801E-2</v>
      </c>
      <c r="O984" s="17">
        <v>2.3534047412114099E-2</v>
      </c>
      <c r="P984" s="17">
        <v>3.0106277584987101E-2</v>
      </c>
      <c r="Q984" s="17">
        <v>5.54352300635583E-2</v>
      </c>
      <c r="R984" s="17"/>
      <c r="S984" s="17">
        <v>3.3359000131085802E-2</v>
      </c>
      <c r="T984" s="17">
        <v>1.6905000748152699E-2</v>
      </c>
      <c r="U984" s="17">
        <v>2.3657788794959601E-2</v>
      </c>
      <c r="V984" s="17">
        <v>2.6664263435218299E-2</v>
      </c>
      <c r="W984" s="17">
        <v>5.47150465015609E-2</v>
      </c>
      <c r="X984" s="17">
        <v>4.2730342543054203E-2</v>
      </c>
      <c r="Y984" s="17">
        <v>3.3922442562337E-2</v>
      </c>
      <c r="Z984" s="17">
        <v>1.20031409314394E-2</v>
      </c>
      <c r="AA984" s="17">
        <v>2.18950478701566E-2</v>
      </c>
      <c r="AB984" s="17">
        <v>2.37676207453951E-2</v>
      </c>
      <c r="AC984" s="17">
        <v>4.2987493604654599E-2</v>
      </c>
      <c r="AD984" s="17">
        <v>4.0219506413391601E-2</v>
      </c>
      <c r="AE984" s="17"/>
      <c r="AF984" s="17">
        <v>3.6954445928189097E-2</v>
      </c>
      <c r="AG984" s="17">
        <v>2.1210301089694E-2</v>
      </c>
      <c r="AH984" s="17">
        <v>2.9320591490416999E-2</v>
      </c>
      <c r="AI984" s="17">
        <v>3.2137538385849602E-2</v>
      </c>
      <c r="AJ984" s="17">
        <v>2.8437474495602199E-2</v>
      </c>
      <c r="AK984" s="17">
        <v>4.0218344618524797E-2</v>
      </c>
      <c r="AL984" s="17"/>
      <c r="AM984" s="17">
        <v>3.75366364534079E-2</v>
      </c>
      <c r="AN984" s="17">
        <v>3.22989726013789E-2</v>
      </c>
      <c r="AO984" s="17">
        <v>3.0423562092718199E-2</v>
      </c>
      <c r="AP984" s="17">
        <v>7.4773380390969896E-3</v>
      </c>
      <c r="AQ984" s="17">
        <v>3.7675550276847998E-2</v>
      </c>
      <c r="AR984" s="17"/>
      <c r="AS984" s="17">
        <v>2.2982519616641401E-2</v>
      </c>
      <c r="AT984" s="17">
        <v>4.1419152887053903E-2</v>
      </c>
      <c r="AU984" s="17"/>
      <c r="AV984" s="17">
        <v>2.1261501642396301E-2</v>
      </c>
      <c r="AW984" s="17">
        <v>3.1472303069448301E-2</v>
      </c>
      <c r="AX984" s="17"/>
      <c r="AY984" s="17">
        <v>4.2627096724158299E-2</v>
      </c>
      <c r="AZ984" s="17">
        <v>2.6990441826822201E-2</v>
      </c>
      <c r="BA984" s="17">
        <v>5.36589300928341E-3</v>
      </c>
      <c r="BB984" s="17"/>
      <c r="BC984" s="17">
        <v>3.3459304424941098E-2</v>
      </c>
      <c r="BD984" s="17">
        <v>2.3845303089280401E-2</v>
      </c>
      <c r="BE984" s="17">
        <v>1.8998259586839698E-2</v>
      </c>
      <c r="BF984" s="17"/>
      <c r="BG984" s="17">
        <v>3.7942953076624097E-2</v>
      </c>
      <c r="BH984" s="17">
        <v>2.1372964468965201E-2</v>
      </c>
      <c r="BI984" s="17"/>
      <c r="BJ984" s="17">
        <v>2.2856680056405902E-2</v>
      </c>
      <c r="BK984" s="17">
        <v>2.8940182902719599E-2</v>
      </c>
      <c r="BL984" s="17"/>
      <c r="BM984" s="17">
        <v>2.9049780078125201E-2</v>
      </c>
      <c r="BN984" s="17">
        <v>1.65891980496993E-2</v>
      </c>
      <c r="BO984" s="17">
        <v>5.6501404045611797E-2</v>
      </c>
      <c r="BP984" s="17">
        <v>8.1509104231194104E-2</v>
      </c>
      <c r="BQ984" s="17">
        <v>3.0927350340768801E-2</v>
      </c>
      <c r="BR984" s="17">
        <v>1.16832241409299E-2</v>
      </c>
      <c r="BS984" s="17">
        <v>6.6519087407999597E-2</v>
      </c>
      <c r="BT984" s="17"/>
      <c r="BU984" s="17">
        <v>0</v>
      </c>
      <c r="BV984" s="17">
        <v>2.3549502295159001E-2</v>
      </c>
      <c r="BW984" s="17"/>
      <c r="BX984" s="17">
        <v>3.2454043198005697E-2</v>
      </c>
      <c r="BY984" s="17">
        <v>1.4362262289474801E-2</v>
      </c>
      <c r="BZ984" s="17">
        <v>1.8710194954196499E-2</v>
      </c>
      <c r="CA984" s="17">
        <v>1.24489452786889E-2</v>
      </c>
    </row>
    <row r="985" spans="2:79" x14ac:dyDescent="0.3">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c r="BZ985" s="17"/>
      <c r="CA985" s="17"/>
    </row>
    <row r="986" spans="2:79" x14ac:dyDescent="0.3">
      <c r="B986" s="6" t="s">
        <v>465</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c r="BV986" s="17"/>
      <c r="BW986" s="17"/>
      <c r="BX986" s="17"/>
      <c r="BY986" s="17"/>
      <c r="BZ986" s="17"/>
      <c r="CA986" s="17"/>
    </row>
    <row r="987" spans="2:79" x14ac:dyDescent="0.3">
      <c r="B987" s="24" t="s">
        <v>98</v>
      </c>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c r="BL987" s="17"/>
      <c r="BM987" s="17"/>
      <c r="BN987" s="17"/>
      <c r="BO987" s="17"/>
      <c r="BP987" s="17"/>
      <c r="BQ987" s="17"/>
      <c r="BR987" s="17"/>
      <c r="BS987" s="17"/>
      <c r="BT987" s="17"/>
      <c r="BU987" s="17"/>
      <c r="BV987" s="17"/>
      <c r="BW987" s="17"/>
      <c r="BX987" s="17"/>
      <c r="BY987" s="17"/>
      <c r="BZ987" s="17"/>
      <c r="CA987" s="17"/>
    </row>
    <row r="988" spans="2:79" x14ac:dyDescent="0.3">
      <c r="B988" t="s">
        <v>292</v>
      </c>
      <c r="C988" s="17">
        <v>0.37667988285901899</v>
      </c>
      <c r="D988" s="17">
        <v>0.35579469921285001</v>
      </c>
      <c r="E988" s="17">
        <v>0.39685348620996003</v>
      </c>
      <c r="F988" s="17"/>
      <c r="G988" s="17">
        <v>0.32558617109659999</v>
      </c>
      <c r="H988" s="17">
        <v>0.36835796746857302</v>
      </c>
      <c r="I988" s="17">
        <v>0.39918450592076299</v>
      </c>
      <c r="J988" s="17">
        <v>0.38619391227802802</v>
      </c>
      <c r="K988" s="17">
        <v>0.374969761241917</v>
      </c>
      <c r="L988" s="17">
        <v>0.39254653822083702</v>
      </c>
      <c r="M988" s="17"/>
      <c r="N988" s="17">
        <v>0.42784282769993298</v>
      </c>
      <c r="O988" s="17">
        <v>0.368912120842952</v>
      </c>
      <c r="P988" s="17">
        <v>0.369566324330386</v>
      </c>
      <c r="Q988" s="17">
        <v>0.33691696297121498</v>
      </c>
      <c r="R988" s="17"/>
      <c r="S988" s="17">
        <v>0.38583115398043999</v>
      </c>
      <c r="T988" s="17">
        <v>0.40423175210793399</v>
      </c>
      <c r="U988" s="17">
        <v>0.40214023935437798</v>
      </c>
      <c r="V988" s="17">
        <v>0.358616448817969</v>
      </c>
      <c r="W988" s="17">
        <v>0.36453468925104199</v>
      </c>
      <c r="X988" s="17">
        <v>0.33960299912447101</v>
      </c>
      <c r="Y988" s="17">
        <v>0.36571905295004298</v>
      </c>
      <c r="Z988" s="17">
        <v>0.36565022264047797</v>
      </c>
      <c r="AA988" s="17">
        <v>0.35550572112505102</v>
      </c>
      <c r="AB988" s="17">
        <v>0.34582870928929699</v>
      </c>
      <c r="AC988" s="17">
        <v>0.43787327657622499</v>
      </c>
      <c r="AD988" s="17">
        <v>0.45272108081787699</v>
      </c>
      <c r="AE988" s="17"/>
      <c r="AF988" s="17">
        <v>0.41321938573330202</v>
      </c>
      <c r="AG988" s="17">
        <v>0.36849483513747999</v>
      </c>
      <c r="AH988" s="17">
        <v>0.38069678660925899</v>
      </c>
      <c r="AI988" s="17">
        <v>0.31997199690564199</v>
      </c>
      <c r="AJ988" s="17">
        <v>0.40641602601258597</v>
      </c>
      <c r="AK988" s="17">
        <v>0.37833916811291102</v>
      </c>
      <c r="AL988" s="17"/>
      <c r="AM988" s="17">
        <v>0.326301106198919</v>
      </c>
      <c r="AN988" s="17">
        <v>0.35454475195961999</v>
      </c>
      <c r="AO988" s="17">
        <v>0.41945256993185698</v>
      </c>
      <c r="AP988" s="17">
        <v>0.45581132105003602</v>
      </c>
      <c r="AQ988" s="17">
        <v>0.50190522337642396</v>
      </c>
      <c r="AR988" s="17"/>
      <c r="AS988" s="17">
        <v>0.39679421762266498</v>
      </c>
      <c r="AT988" s="17">
        <v>0.370583230165757</v>
      </c>
      <c r="AU988" s="17"/>
      <c r="AV988" s="17">
        <v>0.39927904353830201</v>
      </c>
      <c r="AW988" s="17">
        <v>0.37227127825728301</v>
      </c>
      <c r="AX988" s="17"/>
      <c r="AY988" s="17">
        <v>0.37401165297875399</v>
      </c>
      <c r="AZ988" s="17">
        <v>0.37918307362317899</v>
      </c>
      <c r="BA988" s="17">
        <v>0.35655160438088701</v>
      </c>
      <c r="BB988" s="17"/>
      <c r="BC988" s="17">
        <v>0.38122983315397901</v>
      </c>
      <c r="BD988" s="17">
        <v>0.36963988324909303</v>
      </c>
      <c r="BE988" s="17">
        <v>0.379125104349474</v>
      </c>
      <c r="BF988" s="17"/>
      <c r="BG988" s="17">
        <v>0.40127650414179</v>
      </c>
      <c r="BH988" s="17">
        <v>0.37073957149595099</v>
      </c>
      <c r="BI988" s="17"/>
      <c r="BJ988" s="17">
        <v>0.39974475194847398</v>
      </c>
      <c r="BK988" s="17">
        <v>0.37212226179097202</v>
      </c>
      <c r="BL988" s="17"/>
      <c r="BM988" s="17">
        <v>0.36988276436641698</v>
      </c>
      <c r="BN988" s="17">
        <v>0.40009514080265202</v>
      </c>
      <c r="BO988" s="17">
        <v>0.43207516896645298</v>
      </c>
      <c r="BP988" s="17">
        <v>0.38745344860902498</v>
      </c>
      <c r="BQ988" s="17">
        <v>0.26794669876164601</v>
      </c>
      <c r="BR988" s="17">
        <v>0.38387138514515701</v>
      </c>
      <c r="BS988" s="17">
        <v>0.37519574161458003</v>
      </c>
      <c r="BT988" s="17"/>
      <c r="BU988" s="17">
        <v>0.40894593207199398</v>
      </c>
      <c r="BV988" s="17">
        <v>0.436747164390622</v>
      </c>
      <c r="BW988" s="17"/>
      <c r="BX988" s="17">
        <v>0.37389198340191498</v>
      </c>
      <c r="BY988" s="17">
        <v>0.374058011094698</v>
      </c>
      <c r="BZ988" s="17">
        <v>0.41431257110089098</v>
      </c>
      <c r="CA988" s="17">
        <v>0.36608570085131797</v>
      </c>
    </row>
    <row r="989" spans="2:79" x14ac:dyDescent="0.3">
      <c r="B989" t="s">
        <v>293</v>
      </c>
      <c r="C989" s="17">
        <v>0.43335144522512598</v>
      </c>
      <c r="D989" s="17">
        <v>0.44438231426050601</v>
      </c>
      <c r="E989" s="17">
        <v>0.42185422811943002</v>
      </c>
      <c r="F989" s="17"/>
      <c r="G989" s="17">
        <v>0.40606531637508197</v>
      </c>
      <c r="H989" s="17">
        <v>0.41539632052452402</v>
      </c>
      <c r="I989" s="17">
        <v>0.42160577165309399</v>
      </c>
      <c r="J989" s="17">
        <v>0.45301178909389</v>
      </c>
      <c r="K989" s="17">
        <v>0.44246443687702802</v>
      </c>
      <c r="L989" s="17">
        <v>0.45353741759386901</v>
      </c>
      <c r="M989" s="17"/>
      <c r="N989" s="17">
        <v>0.43553453948624998</v>
      </c>
      <c r="O989" s="17">
        <v>0.45040576440803398</v>
      </c>
      <c r="P989" s="17">
        <v>0.427383787023776</v>
      </c>
      <c r="Q989" s="17">
        <v>0.42060610130621401</v>
      </c>
      <c r="R989" s="17"/>
      <c r="S989" s="17">
        <v>0.39548441946673502</v>
      </c>
      <c r="T989" s="17">
        <v>0.40471793315649401</v>
      </c>
      <c r="U989" s="17">
        <v>0.439149109267779</v>
      </c>
      <c r="V989" s="17">
        <v>0.47603648682570798</v>
      </c>
      <c r="W989" s="17">
        <v>0.40827121846577002</v>
      </c>
      <c r="X989" s="17">
        <v>0.41517269492309999</v>
      </c>
      <c r="Y989" s="17">
        <v>0.48685613509782599</v>
      </c>
      <c r="Z989" s="17">
        <v>0.47855421899712203</v>
      </c>
      <c r="AA989" s="17">
        <v>0.449311174527185</v>
      </c>
      <c r="AB989" s="17">
        <v>0.46664693035517502</v>
      </c>
      <c r="AC989" s="17">
        <v>0.39912176335176103</v>
      </c>
      <c r="AD989" s="17">
        <v>0.399219981241696</v>
      </c>
      <c r="AE989" s="17"/>
      <c r="AF989" s="17">
        <v>0.39033098452038201</v>
      </c>
      <c r="AG989" s="17">
        <v>0.4564012170872</v>
      </c>
      <c r="AH989" s="17">
        <v>0.39543273723247602</v>
      </c>
      <c r="AI989" s="17">
        <v>0.49402780773903499</v>
      </c>
      <c r="AJ989" s="17">
        <v>0.40553021483208601</v>
      </c>
      <c r="AK989" s="17">
        <v>0.45245394746039003</v>
      </c>
      <c r="AL989" s="17"/>
      <c r="AM989" s="17">
        <v>0.45577943360473699</v>
      </c>
      <c r="AN989" s="17">
        <v>0.43264582762665799</v>
      </c>
      <c r="AO989" s="17">
        <v>0.42250988763400499</v>
      </c>
      <c r="AP989" s="17">
        <v>0.40420678786657299</v>
      </c>
      <c r="AQ989" s="17">
        <v>0.286849126574581</v>
      </c>
      <c r="AR989" s="17"/>
      <c r="AS989" s="17">
        <v>0.435323796041167</v>
      </c>
      <c r="AT989" s="17">
        <v>0.43006270892159199</v>
      </c>
      <c r="AU989" s="17"/>
      <c r="AV989" s="17">
        <v>0.43519965701331198</v>
      </c>
      <c r="AW989" s="17">
        <v>0.40479766031804798</v>
      </c>
      <c r="AX989" s="17"/>
      <c r="AY989" s="17">
        <v>0.39453182592715402</v>
      </c>
      <c r="AZ989" s="17">
        <v>0.44405268112032398</v>
      </c>
      <c r="BA989" s="17">
        <v>0.48711852915086701</v>
      </c>
      <c r="BB989" s="17"/>
      <c r="BC989" s="17">
        <v>0.442011769390874</v>
      </c>
      <c r="BD989" s="17">
        <v>0.42763846059798999</v>
      </c>
      <c r="BE989" s="17">
        <v>0.418494059811514</v>
      </c>
      <c r="BF989" s="17"/>
      <c r="BG989" s="17">
        <v>0.41265000418138797</v>
      </c>
      <c r="BH989" s="17">
        <v>0.443794794811947</v>
      </c>
      <c r="BI989" s="17"/>
      <c r="BJ989" s="17">
        <v>0.421415374113911</v>
      </c>
      <c r="BK989" s="17">
        <v>0.441947508034994</v>
      </c>
      <c r="BL989" s="17"/>
      <c r="BM989" s="17">
        <v>0.44143250063526501</v>
      </c>
      <c r="BN989" s="17">
        <v>0.41822387734347</v>
      </c>
      <c r="BO989" s="17">
        <v>0.35045241659559601</v>
      </c>
      <c r="BP989" s="17">
        <v>0.35263926943893598</v>
      </c>
      <c r="BQ989" s="17">
        <v>0.47536185209756199</v>
      </c>
      <c r="BR989" s="17">
        <v>0.46721392960012698</v>
      </c>
      <c r="BS989" s="17">
        <v>0.39399975733140902</v>
      </c>
      <c r="BT989" s="17"/>
      <c r="BU989" s="17">
        <v>0.43470629509325398</v>
      </c>
      <c r="BV989" s="17">
        <v>0.37871527579164199</v>
      </c>
      <c r="BW989" s="17"/>
      <c r="BX989" s="17">
        <v>0.44929842517643898</v>
      </c>
      <c r="BY989" s="17">
        <v>0.42013268378760299</v>
      </c>
      <c r="BZ989" s="17">
        <v>0.42810153398627099</v>
      </c>
      <c r="CA989" s="17">
        <v>0.458711729357967</v>
      </c>
    </row>
    <row r="990" spans="2:79" x14ac:dyDescent="0.3">
      <c r="B990" t="s">
        <v>294</v>
      </c>
      <c r="C990" s="17">
        <v>0.137854116836856</v>
      </c>
      <c r="D990" s="17">
        <v>0.14813410531693499</v>
      </c>
      <c r="E990" s="17">
        <v>0.12850588479312</v>
      </c>
      <c r="F990" s="17"/>
      <c r="G990" s="17">
        <v>0.218056934799954</v>
      </c>
      <c r="H990" s="17">
        <v>0.14819374783165701</v>
      </c>
      <c r="I990" s="17">
        <v>0.104120614436885</v>
      </c>
      <c r="J990" s="17">
        <v>0.12659579043746</v>
      </c>
      <c r="K990" s="17">
        <v>0.13194546182783101</v>
      </c>
      <c r="L990" s="17">
        <v>0.116657393763951</v>
      </c>
      <c r="M990" s="17"/>
      <c r="N990" s="17">
        <v>0.113500084402631</v>
      </c>
      <c r="O990" s="17">
        <v>0.12915546144992501</v>
      </c>
      <c r="P990" s="17">
        <v>0.15036487642852001</v>
      </c>
      <c r="Q990" s="17">
        <v>0.15747463373954601</v>
      </c>
      <c r="R990" s="17"/>
      <c r="S990" s="17">
        <v>0.14577990617530601</v>
      </c>
      <c r="T990" s="17">
        <v>0.15014444917660499</v>
      </c>
      <c r="U990" s="17">
        <v>0.124063140254089</v>
      </c>
      <c r="V990" s="17">
        <v>0.129513388327405</v>
      </c>
      <c r="W990" s="17">
        <v>0.17282382467746099</v>
      </c>
      <c r="X990" s="17">
        <v>0.156806121969461</v>
      </c>
      <c r="Y990" s="17">
        <v>0.10935498326797501</v>
      </c>
      <c r="Z990" s="17">
        <v>9.9954461781288098E-2</v>
      </c>
      <c r="AA990" s="17">
        <v>0.14839425732775399</v>
      </c>
      <c r="AB990" s="17">
        <v>0.137478034814905</v>
      </c>
      <c r="AC990" s="17">
        <v>0.121480842455139</v>
      </c>
      <c r="AD990" s="17">
        <v>8.6977135307674397E-2</v>
      </c>
      <c r="AE990" s="17"/>
      <c r="AF990" s="17">
        <v>0.13679683898102901</v>
      </c>
      <c r="AG990" s="17">
        <v>0.12701562770472599</v>
      </c>
      <c r="AH990" s="17">
        <v>0.16126432299125601</v>
      </c>
      <c r="AI990" s="17">
        <v>0.14451126343137499</v>
      </c>
      <c r="AJ990" s="17">
        <v>0.13038072553221799</v>
      </c>
      <c r="AK990" s="17">
        <v>0.13216851359263401</v>
      </c>
      <c r="AL990" s="17"/>
      <c r="AM990" s="17">
        <v>0.16393221318321399</v>
      </c>
      <c r="AN990" s="17">
        <v>0.15183103041652499</v>
      </c>
      <c r="AO990" s="17">
        <v>0.11189450981341</v>
      </c>
      <c r="AP990" s="17">
        <v>0.11271237987130001</v>
      </c>
      <c r="AQ990" s="17">
        <v>0.103157364035642</v>
      </c>
      <c r="AR990" s="17"/>
      <c r="AS990" s="17">
        <v>0.119426069971189</v>
      </c>
      <c r="AT990" s="17">
        <v>0.142919651499891</v>
      </c>
      <c r="AU990" s="17"/>
      <c r="AV990" s="17">
        <v>0.120641527294227</v>
      </c>
      <c r="AW990" s="17">
        <v>0.167515809899939</v>
      </c>
      <c r="AX990" s="17"/>
      <c r="AY990" s="17">
        <v>0.16784048621257899</v>
      </c>
      <c r="AZ990" s="17">
        <v>0.12939439547689899</v>
      </c>
      <c r="BA990" s="17">
        <v>0.105974883647229</v>
      </c>
      <c r="BB990" s="17"/>
      <c r="BC990" s="17">
        <v>0.12547444640788</v>
      </c>
      <c r="BD990" s="17">
        <v>0.15579236595906901</v>
      </c>
      <c r="BE990" s="17">
        <v>0.14767715072165599</v>
      </c>
      <c r="BF990" s="17"/>
      <c r="BG990" s="17">
        <v>0.128418314094148</v>
      </c>
      <c r="BH990" s="17">
        <v>0.142454136775859</v>
      </c>
      <c r="BI990" s="17"/>
      <c r="BJ990" s="17">
        <v>0.13288441934721801</v>
      </c>
      <c r="BK990" s="17">
        <v>0.13623456197841699</v>
      </c>
      <c r="BL990" s="17"/>
      <c r="BM990" s="17">
        <v>0.13243184472182601</v>
      </c>
      <c r="BN990" s="17">
        <v>0.128198444918946</v>
      </c>
      <c r="BO990" s="17">
        <v>0.142894836094482</v>
      </c>
      <c r="BP990" s="17">
        <v>0.171811439521217</v>
      </c>
      <c r="BQ990" s="17">
        <v>0.23669469806829799</v>
      </c>
      <c r="BR990" s="17">
        <v>0.117138319953866</v>
      </c>
      <c r="BS990" s="17">
        <v>0.165191740412686</v>
      </c>
      <c r="BT990" s="17"/>
      <c r="BU990" s="17">
        <v>0.12533317153587201</v>
      </c>
      <c r="BV990" s="17">
        <v>0.137268765444891</v>
      </c>
      <c r="BW990" s="17"/>
      <c r="BX990" s="17">
        <v>0.13579678141881699</v>
      </c>
      <c r="BY990" s="17">
        <v>0.152115007092893</v>
      </c>
      <c r="BZ990" s="17">
        <v>0.116286913427067</v>
      </c>
      <c r="CA990" s="17">
        <v>0.14132679730115999</v>
      </c>
    </row>
    <row r="991" spans="2:79" x14ac:dyDescent="0.3">
      <c r="B991" t="s">
        <v>295</v>
      </c>
      <c r="C991" s="17">
        <v>2.3035168868568202E-2</v>
      </c>
      <c r="D991" s="17">
        <v>2.4180981168260899E-2</v>
      </c>
      <c r="E991" s="17">
        <v>2.2030981670068402E-2</v>
      </c>
      <c r="F991" s="17"/>
      <c r="G991" s="17">
        <v>1.4976404028637799E-2</v>
      </c>
      <c r="H991" s="17">
        <v>4.0247869578785199E-2</v>
      </c>
      <c r="I991" s="17">
        <v>4.0311494776834197E-2</v>
      </c>
      <c r="J991" s="17">
        <v>1.1206778314333799E-2</v>
      </c>
      <c r="K991" s="17">
        <v>1.8142173903444601E-2</v>
      </c>
      <c r="L991" s="17">
        <v>1.3265707749384801E-2</v>
      </c>
      <c r="M991" s="17"/>
      <c r="N991" s="17">
        <v>8.2355121840302897E-3</v>
      </c>
      <c r="O991" s="17">
        <v>2.4234347202620202E-2</v>
      </c>
      <c r="P991" s="17">
        <v>3.0168459551946001E-2</v>
      </c>
      <c r="Q991" s="17">
        <v>3.2144626086504202E-2</v>
      </c>
      <c r="R991" s="17"/>
      <c r="S991" s="17">
        <v>3.6652397253426797E-2</v>
      </c>
      <c r="T991" s="17">
        <v>1.76417204291986E-2</v>
      </c>
      <c r="U991" s="17">
        <v>5.7006339664411199E-3</v>
      </c>
      <c r="V991" s="17">
        <v>1.5235228607230899E-2</v>
      </c>
      <c r="W991" s="17">
        <v>1.3889050466260501E-2</v>
      </c>
      <c r="X991" s="17">
        <v>5.4697168818351599E-2</v>
      </c>
      <c r="Y991" s="17">
        <v>2.00291266382168E-2</v>
      </c>
      <c r="Z991" s="17">
        <v>1.19784105145495E-2</v>
      </c>
      <c r="AA991" s="17">
        <v>1.7545367994642201E-2</v>
      </c>
      <c r="AB991" s="17">
        <v>1.8750864308966501E-2</v>
      </c>
      <c r="AC991" s="17">
        <v>3.1258336461606001E-2</v>
      </c>
      <c r="AD991" s="17">
        <v>2.0862296219361198E-2</v>
      </c>
      <c r="AE991" s="17"/>
      <c r="AF991" s="17">
        <v>3.1859066494840098E-2</v>
      </c>
      <c r="AG991" s="17">
        <v>2.6358683688007398E-2</v>
      </c>
      <c r="AH991" s="17">
        <v>2.55896954817471E-2</v>
      </c>
      <c r="AI991" s="17">
        <v>1.6816868106517901E-2</v>
      </c>
      <c r="AJ991" s="17">
        <v>1.3358735711909099E-2</v>
      </c>
      <c r="AK991" s="17">
        <v>0</v>
      </c>
      <c r="AL991" s="17"/>
      <c r="AM991" s="17">
        <v>2.3226683776651699E-2</v>
      </c>
      <c r="AN991" s="17">
        <v>1.9652535321855201E-2</v>
      </c>
      <c r="AO991" s="17">
        <v>2.4645259088627101E-2</v>
      </c>
      <c r="AP991" s="17">
        <v>1.9685666790004299E-2</v>
      </c>
      <c r="AQ991" s="17">
        <v>7.35972588034986E-2</v>
      </c>
      <c r="AR991" s="17"/>
      <c r="AS991" s="17">
        <v>2.3484084352246401E-2</v>
      </c>
      <c r="AT991" s="17">
        <v>3.2306072400374503E-2</v>
      </c>
      <c r="AU991" s="17"/>
      <c r="AV991" s="17">
        <v>1.8986878459199601E-2</v>
      </c>
      <c r="AW991" s="17">
        <v>4.0283024073372503E-2</v>
      </c>
      <c r="AX991" s="17"/>
      <c r="AY991" s="17">
        <v>2.4567235421993999E-2</v>
      </c>
      <c r="AZ991" s="17">
        <v>2.15675811381703E-2</v>
      </c>
      <c r="BA991" s="17">
        <v>3.0411226396166099E-2</v>
      </c>
      <c r="BB991" s="17"/>
      <c r="BC991" s="17">
        <v>1.9893947372065499E-2</v>
      </c>
      <c r="BD991" s="17">
        <v>1.6596094192934001E-2</v>
      </c>
      <c r="BE991" s="17">
        <v>3.6534705302524201E-2</v>
      </c>
      <c r="BF991" s="17"/>
      <c r="BG991" s="17">
        <v>2.70356093703563E-2</v>
      </c>
      <c r="BH991" s="17">
        <v>1.91976162769813E-2</v>
      </c>
      <c r="BI991" s="17"/>
      <c r="BJ991" s="17">
        <v>2.1698410763170799E-2</v>
      </c>
      <c r="BK991" s="17">
        <v>2.2740242332786001E-2</v>
      </c>
      <c r="BL991" s="17"/>
      <c r="BM991" s="17">
        <v>3.3038587535538198E-2</v>
      </c>
      <c r="BN991" s="17">
        <v>1.6758214595609E-2</v>
      </c>
      <c r="BO991" s="17">
        <v>9.4887500892938004E-3</v>
      </c>
      <c r="BP991" s="17">
        <v>9.7440422566837295E-3</v>
      </c>
      <c r="BQ991" s="17">
        <v>1.00137348375593E-2</v>
      </c>
      <c r="BR991" s="17">
        <v>1.3997695944803599E-2</v>
      </c>
      <c r="BS991" s="17">
        <v>2.7549121855358301E-2</v>
      </c>
      <c r="BT991" s="17"/>
      <c r="BU991" s="17">
        <v>2.15291506964401E-2</v>
      </c>
      <c r="BV991" s="17">
        <v>3.5643837985367202E-2</v>
      </c>
      <c r="BW991" s="17"/>
      <c r="BX991" s="17">
        <v>1.3014832822911901E-2</v>
      </c>
      <c r="BY991" s="17">
        <v>3.6918566864656603E-2</v>
      </c>
      <c r="BZ991" s="17">
        <v>2.2247885528414401E-2</v>
      </c>
      <c r="CA991" s="17">
        <v>2.4104419825344801E-2</v>
      </c>
    </row>
    <row r="992" spans="2:79" x14ac:dyDescent="0.3">
      <c r="B992" t="s">
        <v>296</v>
      </c>
      <c r="C992" s="17">
        <v>7.7408404075197702E-3</v>
      </c>
      <c r="D992" s="17">
        <v>8.4383147913603702E-3</v>
      </c>
      <c r="E992" s="17">
        <v>7.0986439203563302E-3</v>
      </c>
      <c r="F992" s="17"/>
      <c r="G992" s="17">
        <v>1.2972388517473199E-2</v>
      </c>
      <c r="H992" s="17">
        <v>1.5515104697468101E-2</v>
      </c>
      <c r="I992" s="17">
        <v>6.1937365555585298E-3</v>
      </c>
      <c r="J992" s="17">
        <v>2.5596630527291902E-3</v>
      </c>
      <c r="K992" s="17">
        <v>3.2792552999383801E-3</v>
      </c>
      <c r="L992" s="17">
        <v>6.4033456023837197E-3</v>
      </c>
      <c r="M992" s="17"/>
      <c r="N992" s="17">
        <v>5.3145382204300099E-3</v>
      </c>
      <c r="O992" s="17">
        <v>1.77463574275129E-3</v>
      </c>
      <c r="P992" s="17">
        <v>4.1392249507258101E-3</v>
      </c>
      <c r="Q992" s="17">
        <v>1.99527002293515E-2</v>
      </c>
      <c r="R992" s="17"/>
      <c r="S992" s="17">
        <v>1.39804056576033E-2</v>
      </c>
      <c r="T992" s="17">
        <v>6.1311558740504398E-3</v>
      </c>
      <c r="U992" s="17">
        <v>0</v>
      </c>
      <c r="V992" s="17">
        <v>5.1275388410853698E-3</v>
      </c>
      <c r="W992" s="17">
        <v>0</v>
      </c>
      <c r="X992" s="17">
        <v>1.7099386505569799E-2</v>
      </c>
      <c r="Y992" s="17">
        <v>1.2604093438995099E-2</v>
      </c>
      <c r="Z992" s="17">
        <v>2.1727541067634401E-2</v>
      </c>
      <c r="AA992" s="17">
        <v>4.6760962468310697E-3</v>
      </c>
      <c r="AB992" s="17">
        <v>0</v>
      </c>
      <c r="AC992" s="17">
        <v>0</v>
      </c>
      <c r="AD992" s="17">
        <v>2.01097532066958E-2</v>
      </c>
      <c r="AE992" s="17"/>
      <c r="AF992" s="17">
        <v>8.0461865911414694E-3</v>
      </c>
      <c r="AG992" s="17">
        <v>5.8050733947545398E-3</v>
      </c>
      <c r="AH992" s="17">
        <v>7.0058476037723203E-3</v>
      </c>
      <c r="AI992" s="17">
        <v>4.36854682672525E-3</v>
      </c>
      <c r="AJ992" s="17">
        <v>1.2796502322138199E-2</v>
      </c>
      <c r="AK992" s="17">
        <v>1.9547463316967401E-2</v>
      </c>
      <c r="AL992" s="17"/>
      <c r="AM992" s="17">
        <v>8.2400010645583797E-3</v>
      </c>
      <c r="AN992" s="17">
        <v>9.8163906472345692E-3</v>
      </c>
      <c r="AO992" s="17">
        <v>4.1642420549006503E-3</v>
      </c>
      <c r="AP992" s="17">
        <v>3.8468479949146498E-3</v>
      </c>
      <c r="AQ992" s="17">
        <v>1.49787493751714E-2</v>
      </c>
      <c r="AR992" s="17"/>
      <c r="AS992" s="17">
        <v>4.65528337316153E-3</v>
      </c>
      <c r="AT992" s="17">
        <v>1.1559655337471501E-2</v>
      </c>
      <c r="AU992" s="17"/>
      <c r="AV992" s="17">
        <v>6.7423604281378899E-3</v>
      </c>
      <c r="AW992" s="17">
        <v>3.6603902418587799E-3</v>
      </c>
      <c r="AX992" s="17"/>
      <c r="AY992" s="17">
        <v>1.1377340348401E-2</v>
      </c>
      <c r="AZ992" s="17">
        <v>5.8953473043114098E-3</v>
      </c>
      <c r="BA992" s="17">
        <v>1.02236318694344E-2</v>
      </c>
      <c r="BB992" s="17"/>
      <c r="BC992" s="17">
        <v>6.0015252140005202E-3</v>
      </c>
      <c r="BD992" s="17">
        <v>1.0767087659554199E-2</v>
      </c>
      <c r="BE992" s="17">
        <v>9.5169661501660705E-3</v>
      </c>
      <c r="BF992" s="17"/>
      <c r="BG992" s="17">
        <v>4.6077330301365002E-3</v>
      </c>
      <c r="BH992" s="17">
        <v>7.8840709721177196E-3</v>
      </c>
      <c r="BI992" s="17"/>
      <c r="BJ992" s="17">
        <v>1.11184826573687E-2</v>
      </c>
      <c r="BK992" s="17">
        <v>5.1312447070578204E-3</v>
      </c>
      <c r="BL992" s="17"/>
      <c r="BM992" s="17">
        <v>7.7331514716334699E-3</v>
      </c>
      <c r="BN992" s="17">
        <v>7.0288205228279596E-3</v>
      </c>
      <c r="BO992" s="17">
        <v>1.78267102537659E-2</v>
      </c>
      <c r="BP992" s="17">
        <v>1.07879672915989E-2</v>
      </c>
      <c r="BQ992" s="17">
        <v>0</v>
      </c>
      <c r="BR992" s="17">
        <v>4.3071971351714301E-3</v>
      </c>
      <c r="BS992" s="17">
        <v>1.5810219387215701E-2</v>
      </c>
      <c r="BT992" s="17"/>
      <c r="BU992" s="17">
        <v>0</v>
      </c>
      <c r="BV992" s="17">
        <v>6.2768763513852497E-3</v>
      </c>
      <c r="BW992" s="17"/>
      <c r="BX992" s="17">
        <v>8.9078592841326208E-3</v>
      </c>
      <c r="BY992" s="17">
        <v>6.3656587366743601E-3</v>
      </c>
      <c r="BZ992" s="17">
        <v>6.4889340589296997E-3</v>
      </c>
      <c r="CA992" s="17">
        <v>5.0313231362325902E-3</v>
      </c>
    </row>
    <row r="993" spans="2:79" x14ac:dyDescent="0.3">
      <c r="B993" t="s">
        <v>96</v>
      </c>
      <c r="C993" s="17">
        <v>2.1338545802911401E-2</v>
      </c>
      <c r="D993" s="17">
        <v>1.9069585250087898E-2</v>
      </c>
      <c r="E993" s="17">
        <v>2.3656775287065401E-2</v>
      </c>
      <c r="F993" s="17"/>
      <c r="G993" s="17">
        <v>2.2342785182252502E-2</v>
      </c>
      <c r="H993" s="17">
        <v>1.2288989898993E-2</v>
      </c>
      <c r="I993" s="17">
        <v>2.8583876656865601E-2</v>
      </c>
      <c r="J993" s="17">
        <v>2.0432066823559199E-2</v>
      </c>
      <c r="K993" s="17">
        <v>2.91989108498413E-2</v>
      </c>
      <c r="L993" s="17">
        <v>1.7589597069574699E-2</v>
      </c>
      <c r="M993" s="17"/>
      <c r="N993" s="17">
        <v>9.5724980067257905E-3</v>
      </c>
      <c r="O993" s="17">
        <v>2.5517670353717999E-2</v>
      </c>
      <c r="P993" s="17">
        <v>1.8377327714646299E-2</v>
      </c>
      <c r="Q993" s="17">
        <v>3.2904975667168802E-2</v>
      </c>
      <c r="R993" s="17"/>
      <c r="S993" s="17">
        <v>2.2271717466488698E-2</v>
      </c>
      <c r="T993" s="17">
        <v>1.71329892557174E-2</v>
      </c>
      <c r="U993" s="17">
        <v>2.8946877157312902E-2</v>
      </c>
      <c r="V993" s="17">
        <v>1.54709085806021E-2</v>
      </c>
      <c r="W993" s="17">
        <v>4.0481217139466098E-2</v>
      </c>
      <c r="X993" s="17">
        <v>1.6621628659047101E-2</v>
      </c>
      <c r="Y993" s="17">
        <v>5.4366086069446299E-3</v>
      </c>
      <c r="Z993" s="17">
        <v>2.21351449989282E-2</v>
      </c>
      <c r="AA993" s="17">
        <v>2.4567382778535599E-2</v>
      </c>
      <c r="AB993" s="17">
        <v>3.1295461231656399E-2</v>
      </c>
      <c r="AC993" s="17">
        <v>1.02657811552691E-2</v>
      </c>
      <c r="AD993" s="17">
        <v>2.01097532066958E-2</v>
      </c>
      <c r="AE993" s="17"/>
      <c r="AF993" s="17">
        <v>1.9747537679305299E-2</v>
      </c>
      <c r="AG993" s="17">
        <v>1.5924562987831799E-2</v>
      </c>
      <c r="AH993" s="17">
        <v>3.00106100814896E-2</v>
      </c>
      <c r="AI993" s="17">
        <v>2.0303516990704901E-2</v>
      </c>
      <c r="AJ993" s="17">
        <v>3.1517795589062703E-2</v>
      </c>
      <c r="AK993" s="17">
        <v>1.7490907517096501E-2</v>
      </c>
      <c r="AL993" s="17"/>
      <c r="AM993" s="17">
        <v>2.2520562171919899E-2</v>
      </c>
      <c r="AN993" s="17">
        <v>3.1509464028106803E-2</v>
      </c>
      <c r="AO993" s="17">
        <v>1.7333531477198998E-2</v>
      </c>
      <c r="AP993" s="17">
        <v>3.73699642717314E-3</v>
      </c>
      <c r="AQ993" s="17">
        <v>1.9512277834682699E-2</v>
      </c>
      <c r="AR993" s="17"/>
      <c r="AS993" s="17">
        <v>2.0316548639570602E-2</v>
      </c>
      <c r="AT993" s="17">
        <v>1.2568681674914201E-2</v>
      </c>
      <c r="AU993" s="17"/>
      <c r="AV993" s="17">
        <v>1.9150533266821201E-2</v>
      </c>
      <c r="AW993" s="17">
        <v>1.14718372094993E-2</v>
      </c>
      <c r="AX993" s="17"/>
      <c r="AY993" s="17">
        <v>2.76714591111176E-2</v>
      </c>
      <c r="AZ993" s="17">
        <v>1.9906921337116499E-2</v>
      </c>
      <c r="BA993" s="17">
        <v>9.7201245554161299E-3</v>
      </c>
      <c r="BB993" s="17"/>
      <c r="BC993" s="17">
        <v>2.5388478461201701E-2</v>
      </c>
      <c r="BD993" s="17">
        <v>1.9566108341358902E-2</v>
      </c>
      <c r="BE993" s="17">
        <v>8.6520136646660098E-3</v>
      </c>
      <c r="BF993" s="17"/>
      <c r="BG993" s="17">
        <v>2.6011835182181399E-2</v>
      </c>
      <c r="BH993" s="17">
        <v>1.5929809667144301E-2</v>
      </c>
      <c r="BI993" s="17"/>
      <c r="BJ993" s="17">
        <v>1.3138561169857101E-2</v>
      </c>
      <c r="BK993" s="17">
        <v>2.1824181155772299E-2</v>
      </c>
      <c r="BL993" s="17"/>
      <c r="BM993" s="17">
        <v>1.54811512693213E-2</v>
      </c>
      <c r="BN993" s="17">
        <v>2.96955018164946E-2</v>
      </c>
      <c r="BO993" s="17">
        <v>4.7262118000409602E-2</v>
      </c>
      <c r="BP993" s="17">
        <v>6.7563832882538699E-2</v>
      </c>
      <c r="BQ993" s="17">
        <v>9.9830162349338804E-3</v>
      </c>
      <c r="BR993" s="17">
        <v>1.34714722208757E-2</v>
      </c>
      <c r="BS993" s="17">
        <v>2.2253419398750501E-2</v>
      </c>
      <c r="BT993" s="17"/>
      <c r="BU993" s="17">
        <v>9.4854506024405101E-3</v>
      </c>
      <c r="BV993" s="17">
        <v>5.3480800360926296E-3</v>
      </c>
      <c r="BW993" s="17"/>
      <c r="BX993" s="17">
        <v>1.90901178957835E-2</v>
      </c>
      <c r="BY993" s="17">
        <v>1.0410072423474401E-2</v>
      </c>
      <c r="BZ993" s="17">
        <v>1.2562161898427E-2</v>
      </c>
      <c r="CA993" s="17">
        <v>4.7400295279776397E-3</v>
      </c>
    </row>
    <row r="994" spans="2:79" x14ac:dyDescent="0.3">
      <c r="B994" t="s">
        <v>297</v>
      </c>
      <c r="C994" s="17">
        <v>0.81003132808414502</v>
      </c>
      <c r="D994" s="17">
        <v>0.80017701347335601</v>
      </c>
      <c r="E994" s="17">
        <v>0.81870771432939005</v>
      </c>
      <c r="F994" s="17"/>
      <c r="G994" s="17">
        <v>0.73165148747168296</v>
      </c>
      <c r="H994" s="17">
        <v>0.78375428799309699</v>
      </c>
      <c r="I994" s="17">
        <v>0.82079027757385703</v>
      </c>
      <c r="J994" s="17">
        <v>0.83920570137191797</v>
      </c>
      <c r="K994" s="17">
        <v>0.81743419811894502</v>
      </c>
      <c r="L994" s="17">
        <v>0.84608395581470597</v>
      </c>
      <c r="M994" s="17"/>
      <c r="N994" s="17">
        <v>0.86337736718618296</v>
      </c>
      <c r="O994" s="17">
        <v>0.81931788525098603</v>
      </c>
      <c r="P994" s="17">
        <v>0.79695011135416205</v>
      </c>
      <c r="Q994" s="17">
        <v>0.75752306427742899</v>
      </c>
      <c r="R994" s="17"/>
      <c r="S994" s="17">
        <v>0.78131557344717495</v>
      </c>
      <c r="T994" s="17">
        <v>0.80894968526442801</v>
      </c>
      <c r="U994" s="17">
        <v>0.84128934862215698</v>
      </c>
      <c r="V994" s="17">
        <v>0.83465293564367704</v>
      </c>
      <c r="W994" s="17">
        <v>0.77280590771681201</v>
      </c>
      <c r="X994" s="17">
        <v>0.75477569404757106</v>
      </c>
      <c r="Y994" s="17">
        <v>0.85257518804786803</v>
      </c>
      <c r="Z994" s="17">
        <v>0.8442044416376</v>
      </c>
      <c r="AA994" s="17">
        <v>0.80481689565223702</v>
      </c>
      <c r="AB994" s="17">
        <v>0.812475639644472</v>
      </c>
      <c r="AC994" s="17">
        <v>0.83699503992798596</v>
      </c>
      <c r="AD994" s="17">
        <v>0.85194106205957298</v>
      </c>
      <c r="AE994" s="17"/>
      <c r="AF994" s="17">
        <v>0.80355037025368403</v>
      </c>
      <c r="AG994" s="17">
        <v>0.82489605222467999</v>
      </c>
      <c r="AH994" s="17">
        <v>0.77612952384173495</v>
      </c>
      <c r="AI994" s="17">
        <v>0.81399980464467703</v>
      </c>
      <c r="AJ994" s="17">
        <v>0.81194624084467204</v>
      </c>
      <c r="AK994" s="17">
        <v>0.83079311557330204</v>
      </c>
      <c r="AL994" s="17"/>
      <c r="AM994" s="17">
        <v>0.78208053980365599</v>
      </c>
      <c r="AN994" s="17">
        <v>0.78719057958627803</v>
      </c>
      <c r="AO994" s="17">
        <v>0.84196245756586297</v>
      </c>
      <c r="AP994" s="17">
        <v>0.86001810891660802</v>
      </c>
      <c r="AQ994" s="17">
        <v>0.78875434995100502</v>
      </c>
      <c r="AR994" s="17"/>
      <c r="AS994" s="17">
        <v>0.83211801366383298</v>
      </c>
      <c r="AT994" s="17">
        <v>0.80064593908734905</v>
      </c>
      <c r="AU994" s="17"/>
      <c r="AV994" s="17">
        <v>0.83447870055161399</v>
      </c>
      <c r="AW994" s="17">
        <v>0.77706893857533099</v>
      </c>
      <c r="AX994" s="17"/>
      <c r="AY994" s="17">
        <v>0.76854347890590802</v>
      </c>
      <c r="AZ994" s="17">
        <v>0.82323575474350197</v>
      </c>
      <c r="BA994" s="17">
        <v>0.84367013353175502</v>
      </c>
      <c r="BB994" s="17"/>
      <c r="BC994" s="17">
        <v>0.82324160254485201</v>
      </c>
      <c r="BD994" s="17">
        <v>0.79727834384708396</v>
      </c>
      <c r="BE994" s="17">
        <v>0.79761916416098799</v>
      </c>
      <c r="BF994" s="17"/>
      <c r="BG994" s="17">
        <v>0.81392650832317803</v>
      </c>
      <c r="BH994" s="17">
        <v>0.81453436630789799</v>
      </c>
      <c r="BI994" s="17"/>
      <c r="BJ994" s="17">
        <v>0.82116012606238498</v>
      </c>
      <c r="BK994" s="17">
        <v>0.81406976982596702</v>
      </c>
      <c r="BL994" s="17"/>
      <c r="BM994" s="17">
        <v>0.81131526500168105</v>
      </c>
      <c r="BN994" s="17">
        <v>0.81831901814612196</v>
      </c>
      <c r="BO994" s="17">
        <v>0.78252758556204904</v>
      </c>
      <c r="BP994" s="17">
        <v>0.74009271804796195</v>
      </c>
      <c r="BQ994" s="17">
        <v>0.74330855085920899</v>
      </c>
      <c r="BR994" s="17">
        <v>0.85108531474528304</v>
      </c>
      <c r="BS994" s="17">
        <v>0.76919549894598904</v>
      </c>
      <c r="BT994" s="17"/>
      <c r="BU994" s="17">
        <v>0.84365222716524801</v>
      </c>
      <c r="BV994" s="17">
        <v>0.81546244018226399</v>
      </c>
      <c r="BW994" s="17"/>
      <c r="BX994" s="17">
        <v>0.82319040857835502</v>
      </c>
      <c r="BY994" s="17">
        <v>0.79419069488230098</v>
      </c>
      <c r="BZ994" s="17">
        <v>0.84241410508716197</v>
      </c>
      <c r="CA994" s="17">
        <v>0.82479743020928498</v>
      </c>
    </row>
    <row r="995" spans="2:79" x14ac:dyDescent="0.3">
      <c r="B995" t="s">
        <v>298</v>
      </c>
      <c r="C995" s="17">
        <v>3.0776009276088E-2</v>
      </c>
      <c r="D995" s="17">
        <v>3.2619295959621299E-2</v>
      </c>
      <c r="E995" s="17">
        <v>2.9129625590424799E-2</v>
      </c>
      <c r="F995" s="17"/>
      <c r="G995" s="17">
        <v>2.7948792546111E-2</v>
      </c>
      <c r="H995" s="17">
        <v>5.5762974276253298E-2</v>
      </c>
      <c r="I995" s="17">
        <v>4.6505231332392698E-2</v>
      </c>
      <c r="J995" s="17">
        <v>1.3766441367063001E-2</v>
      </c>
      <c r="K995" s="17">
        <v>2.1421429203383E-2</v>
      </c>
      <c r="L995" s="17">
        <v>1.9669053351768499E-2</v>
      </c>
      <c r="M995" s="17"/>
      <c r="N995" s="17">
        <v>1.35500504044603E-2</v>
      </c>
      <c r="O995" s="17">
        <v>2.60089829453715E-2</v>
      </c>
      <c r="P995" s="17">
        <v>3.4307684502671902E-2</v>
      </c>
      <c r="Q995" s="17">
        <v>5.2097326315855702E-2</v>
      </c>
      <c r="R995" s="17"/>
      <c r="S995" s="17">
        <v>5.0632802911030103E-2</v>
      </c>
      <c r="T995" s="17">
        <v>2.3772876303249001E-2</v>
      </c>
      <c r="U995" s="17">
        <v>5.7006339664411199E-3</v>
      </c>
      <c r="V995" s="17">
        <v>2.0362767448316301E-2</v>
      </c>
      <c r="W995" s="17">
        <v>1.3889050466260501E-2</v>
      </c>
      <c r="X995" s="17">
        <v>7.1796555323921304E-2</v>
      </c>
      <c r="Y995" s="17">
        <v>3.2633220077211797E-2</v>
      </c>
      <c r="Z995" s="17">
        <v>3.3705951582183903E-2</v>
      </c>
      <c r="AA995" s="17">
        <v>2.2221464241473299E-2</v>
      </c>
      <c r="AB995" s="17">
        <v>1.8750864308966501E-2</v>
      </c>
      <c r="AC995" s="17">
        <v>3.1258336461606001E-2</v>
      </c>
      <c r="AD995" s="17">
        <v>4.0972049426056999E-2</v>
      </c>
      <c r="AE995" s="17"/>
      <c r="AF995" s="17">
        <v>3.9905253085981598E-2</v>
      </c>
      <c r="AG995" s="17">
        <v>3.2163757082761903E-2</v>
      </c>
      <c r="AH995" s="17">
        <v>3.2595543085519402E-2</v>
      </c>
      <c r="AI995" s="17">
        <v>2.1185414933243201E-2</v>
      </c>
      <c r="AJ995" s="17">
        <v>2.61552380340473E-2</v>
      </c>
      <c r="AK995" s="17">
        <v>1.9547463316967401E-2</v>
      </c>
      <c r="AL995" s="17"/>
      <c r="AM995" s="17">
        <v>3.1466684841209999E-2</v>
      </c>
      <c r="AN995" s="17">
        <v>2.9468925969089701E-2</v>
      </c>
      <c r="AO995" s="17">
        <v>2.8809501143527701E-2</v>
      </c>
      <c r="AP995" s="17">
        <v>2.3532514784918999E-2</v>
      </c>
      <c r="AQ995" s="17">
        <v>8.8576008178669993E-2</v>
      </c>
      <c r="AR995" s="17"/>
      <c r="AS995" s="17">
        <v>2.8139367725407899E-2</v>
      </c>
      <c r="AT995" s="17">
        <v>4.3865727737845903E-2</v>
      </c>
      <c r="AU995" s="17"/>
      <c r="AV995" s="17">
        <v>2.57292388873375E-2</v>
      </c>
      <c r="AW995" s="17">
        <v>4.3943414315231299E-2</v>
      </c>
      <c r="AX995" s="17"/>
      <c r="AY995" s="17">
        <v>3.59445757703949E-2</v>
      </c>
      <c r="AZ995" s="17">
        <v>2.7462928442481702E-2</v>
      </c>
      <c r="BA995" s="17">
        <v>4.0634858265600503E-2</v>
      </c>
      <c r="BB995" s="17"/>
      <c r="BC995" s="17">
        <v>2.5895472586066101E-2</v>
      </c>
      <c r="BD995" s="17">
        <v>2.7363181852488101E-2</v>
      </c>
      <c r="BE995" s="17">
        <v>4.6051671452690297E-2</v>
      </c>
      <c r="BF995" s="17"/>
      <c r="BG995" s="17">
        <v>3.1643342400492797E-2</v>
      </c>
      <c r="BH995" s="17">
        <v>2.7081687249098998E-2</v>
      </c>
      <c r="BI995" s="17"/>
      <c r="BJ995" s="17">
        <v>3.2816893420539402E-2</v>
      </c>
      <c r="BK995" s="17">
        <v>2.7871487039843899E-2</v>
      </c>
      <c r="BL995" s="17"/>
      <c r="BM995" s="17">
        <v>4.0771739007171702E-2</v>
      </c>
      <c r="BN995" s="17">
        <v>2.3787035118437001E-2</v>
      </c>
      <c r="BO995" s="17">
        <v>2.7315460343059698E-2</v>
      </c>
      <c r="BP995" s="17">
        <v>2.0532009548282701E-2</v>
      </c>
      <c r="BQ995" s="17">
        <v>1.00137348375593E-2</v>
      </c>
      <c r="BR995" s="17">
        <v>1.8304893079975001E-2</v>
      </c>
      <c r="BS995" s="17">
        <v>4.3359341242573901E-2</v>
      </c>
      <c r="BT995" s="17"/>
      <c r="BU995" s="17">
        <v>2.15291506964401E-2</v>
      </c>
      <c r="BV995" s="17">
        <v>4.1920714336752402E-2</v>
      </c>
      <c r="BW995" s="17"/>
      <c r="BX995" s="17">
        <v>2.1922692107044499E-2</v>
      </c>
      <c r="BY995" s="17">
        <v>4.3284225601330897E-2</v>
      </c>
      <c r="BZ995" s="17">
        <v>2.8736819587344101E-2</v>
      </c>
      <c r="CA995" s="17">
        <v>2.91357429615774E-2</v>
      </c>
    </row>
    <row r="996" spans="2:79" hidden="1" x14ac:dyDescent="0.3">
      <c r="B996" t="s">
        <v>299</v>
      </c>
      <c r="C996" s="17">
        <v>0.77925531880805698</v>
      </c>
      <c r="D996" s="17">
        <v>0.76755771751373503</v>
      </c>
      <c r="E996" s="17">
        <v>0.78957808873896596</v>
      </c>
      <c r="F996" s="17"/>
      <c r="G996" s="17">
        <v>0.70370269492557203</v>
      </c>
      <c r="H996" s="17">
        <v>0.727991313716844</v>
      </c>
      <c r="I996" s="17">
        <v>0.77428504624146399</v>
      </c>
      <c r="J996" s="17">
        <v>0.82543926000485501</v>
      </c>
      <c r="K996" s="17">
        <v>0.79601276891556205</v>
      </c>
      <c r="L996" s="17">
        <v>0.82641490246293703</v>
      </c>
      <c r="M996" s="17"/>
      <c r="N996" s="17">
        <v>0.84982731678172296</v>
      </c>
      <c r="O996" s="17">
        <v>0.79330890230561402</v>
      </c>
      <c r="P996" s="17">
        <v>0.76264242685148997</v>
      </c>
      <c r="Q996" s="17">
        <v>0.70542573796157304</v>
      </c>
      <c r="R996" s="17"/>
      <c r="S996" s="17">
        <v>0.73068277053614505</v>
      </c>
      <c r="T996" s="17">
        <v>0.78517680896117903</v>
      </c>
      <c r="U996" s="17">
        <v>0.83558871465571605</v>
      </c>
      <c r="V996" s="17">
        <v>0.81429016819536004</v>
      </c>
      <c r="W996" s="17">
        <v>0.75891685725055202</v>
      </c>
      <c r="X996" s="17">
        <v>0.68297913872365001</v>
      </c>
      <c r="Y996" s="17">
        <v>0.81994196797065699</v>
      </c>
      <c r="Z996" s="17">
        <v>0.81049849005541597</v>
      </c>
      <c r="AA996" s="17">
        <v>0.78259543141076304</v>
      </c>
      <c r="AB996" s="17">
        <v>0.79372477533550601</v>
      </c>
      <c r="AC996" s="17">
        <v>0.80573670346638004</v>
      </c>
      <c r="AD996" s="17">
        <v>0.81096901263351595</v>
      </c>
      <c r="AE996" s="17"/>
      <c r="AF996" s="17">
        <v>0.763645117167703</v>
      </c>
      <c r="AG996" s="17">
        <v>0.79273229514191801</v>
      </c>
      <c r="AH996" s="17">
        <v>0.74353398075621602</v>
      </c>
      <c r="AI996" s="17">
        <v>0.79281438971143303</v>
      </c>
      <c r="AJ996" s="17">
        <v>0.78579100281062497</v>
      </c>
      <c r="AK996" s="17">
        <v>0.81124565225633405</v>
      </c>
      <c r="AL996" s="17"/>
      <c r="AM996" s="17">
        <v>0.75061385496244604</v>
      </c>
      <c r="AN996" s="17">
        <v>0.75772165361718902</v>
      </c>
      <c r="AO996" s="17">
        <v>0.81315295642233498</v>
      </c>
      <c r="AP996" s="17">
        <v>0.83648559413168899</v>
      </c>
      <c r="AQ996" s="17">
        <v>0.70017834177233496</v>
      </c>
      <c r="AR996" s="17"/>
      <c r="AS996" s="17">
        <v>0.80397864593842505</v>
      </c>
      <c r="AT996" s="17">
        <v>0.75678021134950302</v>
      </c>
      <c r="AU996" s="17"/>
      <c r="AV996" s="17">
        <v>0.80874946166427597</v>
      </c>
      <c r="AW996" s="17">
        <v>0.73312552426010003</v>
      </c>
      <c r="AX996" s="17"/>
      <c r="AY996" s="17">
        <v>0.73259890313551301</v>
      </c>
      <c r="AZ996" s="17">
        <v>0.79577282630102097</v>
      </c>
      <c r="BA996" s="17">
        <v>0.80303527526615404</v>
      </c>
      <c r="BB996" s="17"/>
      <c r="BC996" s="17">
        <v>0.79734612995878595</v>
      </c>
      <c r="BD996" s="17">
        <v>0.76991516199459598</v>
      </c>
      <c r="BE996" s="17">
        <v>0.75156749270829704</v>
      </c>
      <c r="BF996" s="17"/>
      <c r="BG996" s="17">
        <v>0.78228316592268499</v>
      </c>
      <c r="BH996" s="17">
        <v>0.78745267905879901</v>
      </c>
      <c r="BI996" s="17"/>
      <c r="BJ996" s="17">
        <v>0.78834323264184603</v>
      </c>
      <c r="BK996" s="17">
        <v>0.78619828278612303</v>
      </c>
      <c r="BL996" s="17"/>
      <c r="BM996" s="17">
        <v>0.77054352599451004</v>
      </c>
      <c r="BN996" s="17">
        <v>0.79453198302768502</v>
      </c>
      <c r="BO996" s="17">
        <v>0.75521212521898895</v>
      </c>
      <c r="BP996" s="17">
        <v>0.71956070849967901</v>
      </c>
      <c r="BQ996" s="17">
        <v>0.73329481602164903</v>
      </c>
      <c r="BR996" s="17">
        <v>0.83278042166530897</v>
      </c>
      <c r="BS996" s="17">
        <v>0.72583615770341503</v>
      </c>
      <c r="BT996" s="17"/>
      <c r="BU996" s="17">
        <v>0.822123076468808</v>
      </c>
      <c r="BV996" s="17">
        <v>0.77354172584551195</v>
      </c>
      <c r="BW996" s="17"/>
      <c r="BX996" s="17">
        <v>0.80126771647131001</v>
      </c>
      <c r="BY996" s="17">
        <v>0.75090646928097005</v>
      </c>
      <c r="BZ996" s="17">
        <v>0.81367728549981799</v>
      </c>
      <c r="CA996" s="17">
        <v>0.79566168724770803</v>
      </c>
    </row>
    <row r="997" spans="2:79" x14ac:dyDescent="0.3">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c r="BD997" s="17"/>
      <c r="BE997" s="17"/>
      <c r="BF997" s="17"/>
      <c r="BG997" s="17"/>
      <c r="BH997" s="17"/>
      <c r="BI997" s="17"/>
      <c r="BJ997" s="17"/>
      <c r="BK997" s="17"/>
      <c r="BL997" s="17"/>
      <c r="BM997" s="17"/>
      <c r="BN997" s="17"/>
      <c r="BO997" s="17"/>
      <c r="BP997" s="17"/>
      <c r="BQ997" s="17"/>
      <c r="BR997" s="17"/>
      <c r="BS997" s="17"/>
      <c r="BT997" s="17"/>
      <c r="BU997" s="17"/>
      <c r="BV997" s="17"/>
      <c r="BW997" s="17"/>
      <c r="BX997" s="17"/>
      <c r="BY997" s="17"/>
      <c r="BZ997" s="17"/>
      <c r="CA997" s="17"/>
    </row>
    <row r="998" spans="2:79" x14ac:dyDescent="0.3">
      <c r="B998" s="6" t="s">
        <v>466</v>
      </c>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17"/>
      <c r="BB998" s="17"/>
      <c r="BC998" s="17"/>
      <c r="BD998" s="17"/>
      <c r="BE998" s="17"/>
      <c r="BF998" s="17"/>
      <c r="BG998" s="17"/>
      <c r="BH998" s="17"/>
      <c r="BI998" s="17"/>
      <c r="BJ998" s="17"/>
      <c r="BK998" s="17"/>
      <c r="BL998" s="17"/>
      <c r="BM998" s="17"/>
      <c r="BN998" s="17"/>
      <c r="BO998" s="17"/>
      <c r="BP998" s="17"/>
      <c r="BQ998" s="17"/>
      <c r="BR998" s="17"/>
      <c r="BS998" s="17"/>
      <c r="BT998" s="17"/>
      <c r="BU998" s="17"/>
      <c r="BV998" s="17"/>
      <c r="BW998" s="17"/>
      <c r="BX998" s="17"/>
      <c r="BY998" s="17"/>
      <c r="BZ998" s="17"/>
      <c r="CA998" s="17"/>
    </row>
    <row r="999" spans="2:79" x14ac:dyDescent="0.3">
      <c r="B999" s="24" t="s">
        <v>98</v>
      </c>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c r="BK999" s="17"/>
      <c r="BL999" s="17"/>
      <c r="BM999" s="17"/>
      <c r="BN999" s="17"/>
      <c r="BO999" s="17"/>
      <c r="BP999" s="17"/>
      <c r="BQ999" s="17"/>
      <c r="BR999" s="17"/>
      <c r="BS999" s="17"/>
      <c r="BT999" s="17"/>
      <c r="BU999" s="17"/>
      <c r="BV999" s="17"/>
      <c r="BW999" s="17"/>
      <c r="BX999" s="17"/>
      <c r="BY999" s="17"/>
      <c r="BZ999" s="17"/>
      <c r="CA999" s="17"/>
    </row>
    <row r="1000" spans="2:79" x14ac:dyDescent="0.3">
      <c r="B1000" t="s">
        <v>292</v>
      </c>
      <c r="C1000" s="17">
        <v>0.27517148294933003</v>
      </c>
      <c r="D1000" s="17">
        <v>0.248331111897963</v>
      </c>
      <c r="E1000" s="17">
        <v>0.30173866048578901</v>
      </c>
      <c r="F1000" s="17"/>
      <c r="G1000" s="17">
        <v>0.25652750196249802</v>
      </c>
      <c r="H1000" s="17">
        <v>0.35699539646468598</v>
      </c>
      <c r="I1000" s="17">
        <v>0.34753371032018898</v>
      </c>
      <c r="J1000" s="17">
        <v>0.25006707529078598</v>
      </c>
      <c r="K1000" s="17">
        <v>0.25306644207903001</v>
      </c>
      <c r="L1000" s="17">
        <v>0.197657064722114</v>
      </c>
      <c r="M1000" s="17"/>
      <c r="N1000" s="17">
        <v>0.30244137108704</v>
      </c>
      <c r="O1000" s="17">
        <v>0.26646173343365698</v>
      </c>
      <c r="P1000" s="17">
        <v>0.29063914732653701</v>
      </c>
      <c r="Q1000" s="17">
        <v>0.241097773966302</v>
      </c>
      <c r="R1000" s="17"/>
      <c r="S1000" s="17">
        <v>0.32829760082366399</v>
      </c>
      <c r="T1000" s="17">
        <v>0.26984157974891299</v>
      </c>
      <c r="U1000" s="17">
        <v>0.25255569681407802</v>
      </c>
      <c r="V1000" s="17">
        <v>0.22135505841226</v>
      </c>
      <c r="W1000" s="17">
        <v>0.19639082474674299</v>
      </c>
      <c r="X1000" s="17">
        <v>0.272770241698094</v>
      </c>
      <c r="Y1000" s="17">
        <v>0.23699678929072501</v>
      </c>
      <c r="Z1000" s="17">
        <v>0.221818589142176</v>
      </c>
      <c r="AA1000" s="17">
        <v>0.29210025467889</v>
      </c>
      <c r="AB1000" s="17">
        <v>0.28459953709140701</v>
      </c>
      <c r="AC1000" s="17">
        <v>0.29247959400518497</v>
      </c>
      <c r="AD1000" s="17">
        <v>0.51860317473256501</v>
      </c>
      <c r="AE1000" s="17"/>
      <c r="AF1000" s="17">
        <v>0.374642697624673</v>
      </c>
      <c r="AG1000" s="17">
        <v>0.258023990314243</v>
      </c>
      <c r="AH1000" s="17">
        <v>0.263370967487704</v>
      </c>
      <c r="AI1000" s="17">
        <v>0.19338339867569701</v>
      </c>
      <c r="AJ1000" s="17">
        <v>0.23506441345443599</v>
      </c>
      <c r="AK1000" s="17">
        <v>0.300869477459969</v>
      </c>
      <c r="AL1000" s="17"/>
      <c r="AM1000" s="17">
        <v>0.22673683092609501</v>
      </c>
      <c r="AN1000" s="17">
        <v>0.22189986331755299</v>
      </c>
      <c r="AO1000" s="17">
        <v>0.32554154651727901</v>
      </c>
      <c r="AP1000" s="17">
        <v>0.34421274409309799</v>
      </c>
      <c r="AQ1000" s="17">
        <v>0.45980512230522003</v>
      </c>
      <c r="AR1000" s="17"/>
      <c r="AS1000" s="17">
        <v>0.29129367424314101</v>
      </c>
      <c r="AT1000" s="17">
        <v>0.26465161840055901</v>
      </c>
      <c r="AU1000" s="17"/>
      <c r="AV1000" s="17">
        <v>0.28725188203999602</v>
      </c>
      <c r="AW1000" s="17">
        <v>0.28712863931050198</v>
      </c>
      <c r="AX1000" s="17"/>
      <c r="AY1000" s="17">
        <v>0.34282614137510597</v>
      </c>
      <c r="AZ1000" s="17">
        <v>0.25280016322784399</v>
      </c>
      <c r="BA1000" s="17">
        <v>0.20845448972255101</v>
      </c>
      <c r="BB1000" s="17"/>
      <c r="BC1000" s="17">
        <v>0.27636229857286199</v>
      </c>
      <c r="BD1000" s="17">
        <v>0.245807768190065</v>
      </c>
      <c r="BE1000" s="17">
        <v>0.30875236908708797</v>
      </c>
      <c r="BF1000" s="17"/>
      <c r="BG1000" s="17">
        <v>0.28999954293096503</v>
      </c>
      <c r="BH1000" s="17">
        <v>0.27257080242347598</v>
      </c>
      <c r="BI1000" s="17"/>
      <c r="BJ1000" s="17">
        <v>0.31600238110943502</v>
      </c>
      <c r="BK1000" s="17">
        <v>0.26352802477856802</v>
      </c>
      <c r="BL1000" s="17"/>
      <c r="BM1000" s="17">
        <v>0.32976620473381302</v>
      </c>
      <c r="BN1000" s="17">
        <v>0.24988494664909799</v>
      </c>
      <c r="BO1000" s="17">
        <v>0.37105824469988702</v>
      </c>
      <c r="BP1000" s="17">
        <v>0.23343054582127001</v>
      </c>
      <c r="BQ1000" s="17">
        <v>0.19296875719233</v>
      </c>
      <c r="BR1000" s="17">
        <v>0.19660672905085499</v>
      </c>
      <c r="BS1000" s="17">
        <v>0.23404894391848</v>
      </c>
      <c r="BT1000" s="17"/>
      <c r="BU1000" s="17">
        <v>0.28737823858344802</v>
      </c>
      <c r="BV1000" s="17">
        <v>0.413953207228691</v>
      </c>
      <c r="BW1000" s="17"/>
      <c r="BX1000" s="17">
        <v>0.30385571376619802</v>
      </c>
      <c r="BY1000" s="17">
        <v>0.27820445663725701</v>
      </c>
      <c r="BZ1000" s="17">
        <v>0.34547879893519101</v>
      </c>
      <c r="CA1000" s="17">
        <v>0.27352618383863297</v>
      </c>
    </row>
    <row r="1001" spans="2:79" x14ac:dyDescent="0.3">
      <c r="B1001" t="s">
        <v>293</v>
      </c>
      <c r="C1001" s="17">
        <v>0.457811559238751</v>
      </c>
      <c r="D1001" s="17">
        <v>0.47066141054428901</v>
      </c>
      <c r="E1001" s="17">
        <v>0.44447337733589498</v>
      </c>
      <c r="F1001" s="17"/>
      <c r="G1001" s="17">
        <v>0.478663657961033</v>
      </c>
      <c r="H1001" s="17">
        <v>0.413685307479285</v>
      </c>
      <c r="I1001" s="17">
        <v>0.39210015306865897</v>
      </c>
      <c r="J1001" s="17">
        <v>0.50193651590588695</v>
      </c>
      <c r="K1001" s="17">
        <v>0.41592357866107899</v>
      </c>
      <c r="L1001" s="17">
        <v>0.52546648090978199</v>
      </c>
      <c r="M1001" s="17"/>
      <c r="N1001" s="17">
        <v>0.49410694352845502</v>
      </c>
      <c r="O1001" s="17">
        <v>0.45725487854493302</v>
      </c>
      <c r="P1001" s="17">
        <v>0.42703400171752098</v>
      </c>
      <c r="Q1001" s="17">
        <v>0.44732337403526101</v>
      </c>
      <c r="R1001" s="17"/>
      <c r="S1001" s="17">
        <v>0.43180974615892198</v>
      </c>
      <c r="T1001" s="17">
        <v>0.46328849655340198</v>
      </c>
      <c r="U1001" s="17">
        <v>0.49197829049764302</v>
      </c>
      <c r="V1001" s="17">
        <v>0.45354173936322301</v>
      </c>
      <c r="W1001" s="17">
        <v>0.55887747190725101</v>
      </c>
      <c r="X1001" s="17">
        <v>0.414062649023268</v>
      </c>
      <c r="Y1001" s="17">
        <v>0.463878542976776</v>
      </c>
      <c r="Z1001" s="17">
        <v>0.48534857817589799</v>
      </c>
      <c r="AA1001" s="17">
        <v>0.45041100061091499</v>
      </c>
      <c r="AB1001" s="17">
        <v>0.490415753294696</v>
      </c>
      <c r="AC1001" s="17">
        <v>0.42115907559533</v>
      </c>
      <c r="AD1001" s="17">
        <v>0.30903819737864102</v>
      </c>
      <c r="AE1001" s="17"/>
      <c r="AF1001" s="17">
        <v>0.40628766021335999</v>
      </c>
      <c r="AG1001" s="17">
        <v>0.483010289114714</v>
      </c>
      <c r="AH1001" s="17">
        <v>0.45293147256140498</v>
      </c>
      <c r="AI1001" s="17">
        <v>0.489256237038529</v>
      </c>
      <c r="AJ1001" s="17">
        <v>0.46352617164863102</v>
      </c>
      <c r="AK1001" s="17">
        <v>0.46182805241650299</v>
      </c>
      <c r="AL1001" s="17"/>
      <c r="AM1001" s="17">
        <v>0.45882221121670802</v>
      </c>
      <c r="AN1001" s="17">
        <v>0.48510192710201</v>
      </c>
      <c r="AO1001" s="17">
        <v>0.45064730768250599</v>
      </c>
      <c r="AP1001" s="17">
        <v>0.48861604950846299</v>
      </c>
      <c r="AQ1001" s="17">
        <v>0.38333880846624002</v>
      </c>
      <c r="AR1001" s="17"/>
      <c r="AS1001" s="17">
        <v>0.47443810036574402</v>
      </c>
      <c r="AT1001" s="17">
        <v>0.44431113150160201</v>
      </c>
      <c r="AU1001" s="17"/>
      <c r="AV1001" s="17">
        <v>0.47402401105543002</v>
      </c>
      <c r="AW1001" s="17">
        <v>0.410955271444012</v>
      </c>
      <c r="AX1001" s="17"/>
      <c r="AY1001" s="17">
        <v>0.382029105721232</v>
      </c>
      <c r="AZ1001" s="17">
        <v>0.49150670522427098</v>
      </c>
      <c r="BA1001" s="17">
        <v>0.46345827700347297</v>
      </c>
      <c r="BB1001" s="17"/>
      <c r="BC1001" s="17">
        <v>0.46500071437402601</v>
      </c>
      <c r="BD1001" s="17">
        <v>0.468950209591461</v>
      </c>
      <c r="BE1001" s="17">
        <v>0.43014667633982701</v>
      </c>
      <c r="BF1001" s="17"/>
      <c r="BG1001" s="17">
        <v>0.42963664885290598</v>
      </c>
      <c r="BH1001" s="17">
        <v>0.47449750489079501</v>
      </c>
      <c r="BI1001" s="17"/>
      <c r="BJ1001" s="17">
        <v>0.46867238459611799</v>
      </c>
      <c r="BK1001" s="17">
        <v>0.45694115187887102</v>
      </c>
      <c r="BL1001" s="17"/>
      <c r="BM1001" s="17">
        <v>0.44006073890872999</v>
      </c>
      <c r="BN1001" s="17">
        <v>0.49413752375720099</v>
      </c>
      <c r="BO1001" s="17">
        <v>0.33947531727421598</v>
      </c>
      <c r="BP1001" s="17">
        <v>0.45016436631885398</v>
      </c>
      <c r="BQ1001" s="17">
        <v>0.545756278796108</v>
      </c>
      <c r="BR1001" s="17">
        <v>0.50022243142415701</v>
      </c>
      <c r="BS1001" s="17">
        <v>0.39638281861205399</v>
      </c>
      <c r="BT1001" s="17"/>
      <c r="BU1001" s="17">
        <v>0.45190536214413901</v>
      </c>
      <c r="BV1001" s="17">
        <v>0.35089579976243501</v>
      </c>
      <c r="BW1001" s="17"/>
      <c r="BX1001" s="17">
        <v>0.41392076703228797</v>
      </c>
      <c r="BY1001" s="17">
        <v>0.41980825504781699</v>
      </c>
      <c r="BZ1001" s="17">
        <v>0.46775126044725002</v>
      </c>
      <c r="CA1001" s="17">
        <v>0.46704813488059899</v>
      </c>
    </row>
    <row r="1002" spans="2:79" x14ac:dyDescent="0.3">
      <c r="B1002" t="s">
        <v>294</v>
      </c>
      <c r="C1002" s="17">
        <v>0.18375161689245401</v>
      </c>
      <c r="D1002" s="17">
        <v>0.19037297701139799</v>
      </c>
      <c r="E1002" s="17">
        <v>0.17730045651489401</v>
      </c>
      <c r="F1002" s="17"/>
      <c r="G1002" s="17">
        <v>0.18867605209135299</v>
      </c>
      <c r="H1002" s="17">
        <v>0.14965661047866299</v>
      </c>
      <c r="I1002" s="17">
        <v>0.17043122894145199</v>
      </c>
      <c r="J1002" s="17">
        <v>0.16863127751964699</v>
      </c>
      <c r="K1002" s="17">
        <v>0.22570903196919001</v>
      </c>
      <c r="L1002" s="17">
        <v>0.20299712112847201</v>
      </c>
      <c r="M1002" s="17"/>
      <c r="N1002" s="17">
        <v>0.146830585931191</v>
      </c>
      <c r="O1002" s="17">
        <v>0.19201095614823999</v>
      </c>
      <c r="P1002" s="17">
        <v>0.19383653039521601</v>
      </c>
      <c r="Q1002" s="17">
        <v>0.20453319486427099</v>
      </c>
      <c r="R1002" s="17"/>
      <c r="S1002" s="17">
        <v>0.17509975992245499</v>
      </c>
      <c r="T1002" s="17">
        <v>0.19343344079407901</v>
      </c>
      <c r="U1002" s="17">
        <v>0.13793678470128701</v>
      </c>
      <c r="V1002" s="17">
        <v>0.24138555142009799</v>
      </c>
      <c r="W1002" s="17">
        <v>0.178743369388076</v>
      </c>
      <c r="X1002" s="17">
        <v>0.21085365598723799</v>
      </c>
      <c r="Y1002" s="17">
        <v>0.22088635644655799</v>
      </c>
      <c r="Z1002" s="17">
        <v>0.19206773373531399</v>
      </c>
      <c r="AA1002" s="17">
        <v>0.18206461984766201</v>
      </c>
      <c r="AB1002" s="17">
        <v>0.14079165603674501</v>
      </c>
      <c r="AC1002" s="17">
        <v>0.16892481501005399</v>
      </c>
      <c r="AD1002" s="17">
        <v>0.111276825256042</v>
      </c>
      <c r="AE1002" s="17"/>
      <c r="AF1002" s="17">
        <v>0.15251748836510101</v>
      </c>
      <c r="AG1002" s="17">
        <v>0.18391476315309799</v>
      </c>
      <c r="AH1002" s="17">
        <v>0.20619612183741901</v>
      </c>
      <c r="AI1002" s="17">
        <v>0.209509693361046</v>
      </c>
      <c r="AJ1002" s="17">
        <v>0.19635559074119299</v>
      </c>
      <c r="AK1002" s="17">
        <v>0.14757194953290401</v>
      </c>
      <c r="AL1002" s="17"/>
      <c r="AM1002" s="17">
        <v>0.22101704901603</v>
      </c>
      <c r="AN1002" s="17">
        <v>0.18881980631373799</v>
      </c>
      <c r="AO1002" s="17">
        <v>0.15507506037941299</v>
      </c>
      <c r="AP1002" s="17">
        <v>0.125522499328867</v>
      </c>
      <c r="AQ1002" s="17">
        <v>0.111396366373002</v>
      </c>
      <c r="AR1002" s="17"/>
      <c r="AS1002" s="17">
        <v>0.166697954521217</v>
      </c>
      <c r="AT1002" s="17">
        <v>0.17720514503059201</v>
      </c>
      <c r="AU1002" s="17"/>
      <c r="AV1002" s="17">
        <v>0.171167508917621</v>
      </c>
      <c r="AW1002" s="17">
        <v>0.19536695081226901</v>
      </c>
      <c r="AX1002" s="17"/>
      <c r="AY1002" s="17">
        <v>0.173901668846101</v>
      </c>
      <c r="AZ1002" s="17">
        <v>0.18131477592079701</v>
      </c>
      <c r="BA1002" s="17">
        <v>0.23496061245456001</v>
      </c>
      <c r="BB1002" s="17"/>
      <c r="BC1002" s="17">
        <v>0.18036358583379999</v>
      </c>
      <c r="BD1002" s="17">
        <v>0.19761436636719901</v>
      </c>
      <c r="BE1002" s="17">
        <v>0.17312292221345099</v>
      </c>
      <c r="BF1002" s="17"/>
      <c r="BG1002" s="17">
        <v>0.17755073788463999</v>
      </c>
      <c r="BH1002" s="17">
        <v>0.18392944266355299</v>
      </c>
      <c r="BI1002" s="17"/>
      <c r="BJ1002" s="17">
        <v>0.139853130833136</v>
      </c>
      <c r="BK1002" s="17">
        <v>0.198105764911296</v>
      </c>
      <c r="BL1002" s="17"/>
      <c r="BM1002" s="17">
        <v>0.15873394669501401</v>
      </c>
      <c r="BN1002" s="17">
        <v>0.16589482438242401</v>
      </c>
      <c r="BO1002" s="17">
        <v>0.150323561764791</v>
      </c>
      <c r="BP1002" s="17">
        <v>0.14736133238299501</v>
      </c>
      <c r="BQ1002" s="17">
        <v>0.24091488749769099</v>
      </c>
      <c r="BR1002" s="17">
        <v>0.22707132979543199</v>
      </c>
      <c r="BS1002" s="17">
        <v>0.25873006246153002</v>
      </c>
      <c r="BT1002" s="17"/>
      <c r="BU1002" s="17">
        <v>0.191513525590253</v>
      </c>
      <c r="BV1002" s="17">
        <v>0.20041166138883701</v>
      </c>
      <c r="BW1002" s="17"/>
      <c r="BX1002" s="17">
        <v>0.199160778477735</v>
      </c>
      <c r="BY1002" s="17">
        <v>0.20104475164588001</v>
      </c>
      <c r="BZ1002" s="17">
        <v>0.143792976049744</v>
      </c>
      <c r="CA1002" s="17">
        <v>0.18053777940694199</v>
      </c>
    </row>
    <row r="1003" spans="2:79" x14ac:dyDescent="0.3">
      <c r="B1003" t="s">
        <v>295</v>
      </c>
      <c r="C1003" s="17">
        <v>4.3648113219972799E-2</v>
      </c>
      <c r="D1003" s="17">
        <v>4.7825923517426101E-2</v>
      </c>
      <c r="E1003" s="17">
        <v>3.9788023471388198E-2</v>
      </c>
      <c r="F1003" s="17"/>
      <c r="G1003" s="17">
        <v>3.9622470808296902E-2</v>
      </c>
      <c r="H1003" s="17">
        <v>4.8916209614249799E-2</v>
      </c>
      <c r="I1003" s="17">
        <v>3.6775219624186999E-2</v>
      </c>
      <c r="J1003" s="17">
        <v>3.5864295623057103E-2</v>
      </c>
      <c r="K1003" s="17">
        <v>5.3366253070593603E-2</v>
      </c>
      <c r="L1003" s="17">
        <v>4.7397648302171698E-2</v>
      </c>
      <c r="M1003" s="17"/>
      <c r="N1003" s="17">
        <v>3.5459051384419099E-2</v>
      </c>
      <c r="O1003" s="17">
        <v>4.4593736390127897E-2</v>
      </c>
      <c r="P1003" s="17">
        <v>5.5097789133595601E-2</v>
      </c>
      <c r="Q1003" s="17">
        <v>4.2661723967572299E-2</v>
      </c>
      <c r="R1003" s="17"/>
      <c r="S1003" s="17">
        <v>3.8327183328371602E-2</v>
      </c>
      <c r="T1003" s="17">
        <v>4.8255249096092898E-2</v>
      </c>
      <c r="U1003" s="17">
        <v>6.5658466161473097E-2</v>
      </c>
      <c r="V1003" s="17">
        <v>3.1363783759386803E-2</v>
      </c>
      <c r="W1003" s="17">
        <v>2.5824369135124099E-2</v>
      </c>
      <c r="X1003" s="17">
        <v>4.3997601973015103E-2</v>
      </c>
      <c r="Y1003" s="17">
        <v>4.4472776973383601E-2</v>
      </c>
      <c r="Z1003" s="17">
        <v>7.8629953947683795E-2</v>
      </c>
      <c r="AA1003" s="17">
        <v>3.4645556660815001E-2</v>
      </c>
      <c r="AB1003" s="17">
        <v>5.3672888400353301E-2</v>
      </c>
      <c r="AC1003" s="17">
        <v>4.3978926950027197E-2</v>
      </c>
      <c r="AD1003" s="17">
        <v>2.0862296219361198E-2</v>
      </c>
      <c r="AE1003" s="17"/>
      <c r="AF1003" s="17">
        <v>3.2788862931407398E-2</v>
      </c>
      <c r="AG1003" s="17">
        <v>4.6622390083866302E-2</v>
      </c>
      <c r="AH1003" s="17">
        <v>3.2493972400890497E-2</v>
      </c>
      <c r="AI1003" s="17">
        <v>5.7947253280626498E-2</v>
      </c>
      <c r="AJ1003" s="17">
        <v>4.70699146737137E-2</v>
      </c>
      <c r="AK1003" s="17">
        <v>5.1299065193137199E-2</v>
      </c>
      <c r="AL1003" s="17"/>
      <c r="AM1003" s="17">
        <v>4.30217912601897E-2</v>
      </c>
      <c r="AN1003" s="17">
        <v>5.1768289298112502E-2</v>
      </c>
      <c r="AO1003" s="17">
        <v>3.94653696202137E-2</v>
      </c>
      <c r="AP1003" s="17">
        <v>2.8483511753127001E-2</v>
      </c>
      <c r="AQ1003" s="17">
        <v>2.3019700171021201E-2</v>
      </c>
      <c r="AR1003" s="17"/>
      <c r="AS1003" s="17">
        <v>3.76565714607753E-2</v>
      </c>
      <c r="AT1003" s="17">
        <v>5.9735157218560403E-2</v>
      </c>
      <c r="AU1003" s="17"/>
      <c r="AV1003" s="17">
        <v>3.3602919486090198E-2</v>
      </c>
      <c r="AW1003" s="17">
        <v>6.4416610537724198E-2</v>
      </c>
      <c r="AX1003" s="17"/>
      <c r="AY1003" s="17">
        <v>4.77770080832952E-2</v>
      </c>
      <c r="AZ1003" s="17">
        <v>4.2755855910000001E-2</v>
      </c>
      <c r="BA1003" s="17">
        <v>4.17261221177187E-2</v>
      </c>
      <c r="BB1003" s="17"/>
      <c r="BC1003" s="17">
        <v>3.9442218729313298E-2</v>
      </c>
      <c r="BD1003" s="17">
        <v>3.99728687375542E-2</v>
      </c>
      <c r="BE1003" s="17">
        <v>5.7645553793005101E-2</v>
      </c>
      <c r="BF1003" s="17"/>
      <c r="BG1003" s="17">
        <v>5.3166752220285302E-2</v>
      </c>
      <c r="BH1003" s="17">
        <v>4.0413334110401301E-2</v>
      </c>
      <c r="BI1003" s="17"/>
      <c r="BJ1003" s="17">
        <v>3.6593409650492098E-2</v>
      </c>
      <c r="BK1003" s="17">
        <v>4.33298674188657E-2</v>
      </c>
      <c r="BL1003" s="17"/>
      <c r="BM1003" s="17">
        <v>4.0495816508138098E-2</v>
      </c>
      <c r="BN1003" s="17">
        <v>4.7069792011873501E-2</v>
      </c>
      <c r="BO1003" s="17">
        <v>6.8924696943454405E-2</v>
      </c>
      <c r="BP1003" s="17">
        <v>8.9988645838667294E-2</v>
      </c>
      <c r="BQ1003" s="17">
        <v>2.0360076513871599E-2</v>
      </c>
      <c r="BR1003" s="17">
        <v>3.88093811168254E-2</v>
      </c>
      <c r="BS1003" s="17">
        <v>3.7348191709770599E-2</v>
      </c>
      <c r="BT1003" s="17"/>
      <c r="BU1003" s="17">
        <v>5.1458363333875302E-2</v>
      </c>
      <c r="BV1003" s="17">
        <v>3.4739331620037298E-2</v>
      </c>
      <c r="BW1003" s="17"/>
      <c r="BX1003" s="17">
        <v>5.0506481045479001E-2</v>
      </c>
      <c r="BY1003" s="17">
        <v>6.4331713424615494E-2</v>
      </c>
      <c r="BZ1003" s="17">
        <v>2.4585242173667799E-2</v>
      </c>
      <c r="CA1003" s="17">
        <v>5.5971999362288201E-2</v>
      </c>
    </row>
    <row r="1004" spans="2:79" x14ac:dyDescent="0.3">
      <c r="B1004" t="s">
        <v>296</v>
      </c>
      <c r="C1004" s="17">
        <v>2.12299264192276E-2</v>
      </c>
      <c r="D1004" s="17">
        <v>2.9496838852941E-2</v>
      </c>
      <c r="E1004" s="17">
        <v>1.32709229946143E-2</v>
      </c>
      <c r="F1004" s="17"/>
      <c r="G1004" s="17">
        <v>2.3668738953779501E-2</v>
      </c>
      <c r="H1004" s="17">
        <v>1.84786090697425E-2</v>
      </c>
      <c r="I1004" s="17">
        <v>1.5975199723364201E-2</v>
      </c>
      <c r="J1004" s="17">
        <v>2.6669790644956101E-2</v>
      </c>
      <c r="K1004" s="17">
        <v>2.7111654267123399E-2</v>
      </c>
      <c r="L1004" s="17">
        <v>1.7758793214982901E-2</v>
      </c>
      <c r="M1004" s="17"/>
      <c r="N1004" s="17">
        <v>1.1922032019034899E-2</v>
      </c>
      <c r="O1004" s="17">
        <v>2.2581601763868302E-2</v>
      </c>
      <c r="P1004" s="17">
        <v>2.13029005247748E-2</v>
      </c>
      <c r="Q1004" s="17">
        <v>2.8717866400917402E-2</v>
      </c>
      <c r="R1004" s="17"/>
      <c r="S1004" s="17">
        <v>1.04630924748096E-2</v>
      </c>
      <c r="T1004" s="17">
        <v>1.07371507961869E-2</v>
      </c>
      <c r="U1004" s="17">
        <v>1.7340883339453699E-2</v>
      </c>
      <c r="V1004" s="17">
        <v>3.00863766711577E-2</v>
      </c>
      <c r="W1004" s="17">
        <v>3.2595433814612301E-2</v>
      </c>
      <c r="X1004" s="17">
        <v>3.5169893634119702E-2</v>
      </c>
      <c r="Y1004" s="17">
        <v>2.8328925705613399E-2</v>
      </c>
      <c r="Z1004" s="17">
        <v>1.0132004067488799E-2</v>
      </c>
      <c r="AA1004" s="17">
        <v>1.5641975863659899E-2</v>
      </c>
      <c r="AB1004" s="17">
        <v>2.4676872017027202E-2</v>
      </c>
      <c r="AC1004" s="17">
        <v>3.1966266105539001E-2</v>
      </c>
      <c r="AD1004" s="17">
        <v>2.01097532066958E-2</v>
      </c>
      <c r="AE1004" s="17"/>
      <c r="AF1004" s="17">
        <v>1.24908286748235E-2</v>
      </c>
      <c r="AG1004" s="17">
        <v>1.9570715571035201E-2</v>
      </c>
      <c r="AH1004" s="17">
        <v>1.71511072908049E-2</v>
      </c>
      <c r="AI1004" s="17">
        <v>2.81150923839915E-2</v>
      </c>
      <c r="AJ1004" s="17">
        <v>3.9797201488960501E-2</v>
      </c>
      <c r="AK1004" s="17">
        <v>1.9481629655825498E-2</v>
      </c>
      <c r="AL1004" s="17"/>
      <c r="AM1004" s="17">
        <v>2.7501892424041701E-2</v>
      </c>
      <c r="AN1004" s="17">
        <v>2.6080823401910098E-2</v>
      </c>
      <c r="AO1004" s="17">
        <v>1.39611854733078E-2</v>
      </c>
      <c r="AP1004" s="17">
        <v>9.4281988892713792E-3</v>
      </c>
      <c r="AQ1004" s="17">
        <v>2.24400026845172E-2</v>
      </c>
      <c r="AR1004" s="17"/>
      <c r="AS1004" s="17">
        <v>1.5235917861753099E-2</v>
      </c>
      <c r="AT1004" s="17">
        <v>3.24392849136452E-2</v>
      </c>
      <c r="AU1004" s="17"/>
      <c r="AV1004" s="17">
        <v>1.96203572728673E-2</v>
      </c>
      <c r="AW1004" s="17">
        <v>1.67859121733351E-2</v>
      </c>
      <c r="AX1004" s="17"/>
      <c r="AY1004" s="17">
        <v>2.8308783752495899E-2</v>
      </c>
      <c r="AZ1004" s="17">
        <v>1.6309309389453502E-2</v>
      </c>
      <c r="BA1004" s="17">
        <v>3.04061847028839E-2</v>
      </c>
      <c r="BB1004" s="17"/>
      <c r="BC1004" s="17">
        <v>1.8978834282983099E-2</v>
      </c>
      <c r="BD1004" s="17">
        <v>3.2452409773832597E-2</v>
      </c>
      <c r="BE1004" s="17">
        <v>1.4162751339940801E-2</v>
      </c>
      <c r="BF1004" s="17"/>
      <c r="BG1004" s="17">
        <v>2.1084154277881101E-2</v>
      </c>
      <c r="BH1004" s="17">
        <v>1.67037083561806E-2</v>
      </c>
      <c r="BI1004" s="17"/>
      <c r="BJ1004" s="17">
        <v>2.48217616655288E-2</v>
      </c>
      <c r="BK1004" s="17">
        <v>1.99500793117919E-2</v>
      </c>
      <c r="BL1004" s="17"/>
      <c r="BM1004" s="17">
        <v>1.54089824986512E-2</v>
      </c>
      <c r="BN1004" s="17">
        <v>1.92904022879135E-2</v>
      </c>
      <c r="BO1004" s="17">
        <v>5.0960956570101398E-2</v>
      </c>
      <c r="BP1004" s="17">
        <v>2.9268341728950199E-2</v>
      </c>
      <c r="BQ1004" s="17">
        <v>0</v>
      </c>
      <c r="BR1004" s="17">
        <v>2.57480992076628E-2</v>
      </c>
      <c r="BS1004" s="17">
        <v>3.7103572040559002E-2</v>
      </c>
      <c r="BT1004" s="17"/>
      <c r="BU1004" s="17">
        <v>1.7744510348284701E-2</v>
      </c>
      <c r="BV1004" s="17">
        <v>0</v>
      </c>
      <c r="BW1004" s="17"/>
      <c r="BX1004" s="17">
        <v>2.0424930960720001E-2</v>
      </c>
      <c r="BY1004" s="17">
        <v>3.0061479210982602E-2</v>
      </c>
      <c r="BZ1004" s="17">
        <v>7.12658588570198E-3</v>
      </c>
      <c r="CA1004" s="17">
        <v>1.9589025093037799E-2</v>
      </c>
    </row>
    <row r="1005" spans="2:79" x14ac:dyDescent="0.3">
      <c r="B1005" t="s">
        <v>96</v>
      </c>
      <c r="C1005" s="17">
        <v>1.8387301280265E-2</v>
      </c>
      <c r="D1005" s="17">
        <v>1.33117381759826E-2</v>
      </c>
      <c r="E1005" s="17">
        <v>2.3428559197418999E-2</v>
      </c>
      <c r="F1005" s="17"/>
      <c r="G1005" s="17">
        <v>1.2841578223039701E-2</v>
      </c>
      <c r="H1005" s="17">
        <v>1.22678668933729E-2</v>
      </c>
      <c r="I1005" s="17">
        <v>3.7184488322149101E-2</v>
      </c>
      <c r="J1005" s="17">
        <v>1.6831045015666801E-2</v>
      </c>
      <c r="K1005" s="17">
        <v>2.4823039952983999E-2</v>
      </c>
      <c r="L1005" s="17">
        <v>8.7228917224775604E-3</v>
      </c>
      <c r="M1005" s="17"/>
      <c r="N1005" s="17">
        <v>9.24001604986017E-3</v>
      </c>
      <c r="O1005" s="17">
        <v>1.7097093719173801E-2</v>
      </c>
      <c r="P1005" s="17">
        <v>1.2089630902355699E-2</v>
      </c>
      <c r="Q1005" s="17">
        <v>3.56660667656769E-2</v>
      </c>
      <c r="R1005" s="17"/>
      <c r="S1005" s="17">
        <v>1.6002617291777699E-2</v>
      </c>
      <c r="T1005" s="17">
        <v>1.44440830113261E-2</v>
      </c>
      <c r="U1005" s="17">
        <v>3.4529878486064799E-2</v>
      </c>
      <c r="V1005" s="17">
        <v>2.2267490373873901E-2</v>
      </c>
      <c r="W1005" s="17">
        <v>7.5685310081933903E-3</v>
      </c>
      <c r="X1005" s="17">
        <v>2.31459576842654E-2</v>
      </c>
      <c r="Y1005" s="17">
        <v>5.4366086069446299E-3</v>
      </c>
      <c r="Z1005" s="17">
        <v>1.20031409314394E-2</v>
      </c>
      <c r="AA1005" s="17">
        <v>2.5136592338059101E-2</v>
      </c>
      <c r="AB1005" s="17">
        <v>5.8432931597712902E-3</v>
      </c>
      <c r="AC1005" s="17">
        <v>4.1491322333865301E-2</v>
      </c>
      <c r="AD1005" s="17">
        <v>2.01097532066958E-2</v>
      </c>
      <c r="AE1005" s="17"/>
      <c r="AF1005" s="17">
        <v>2.1272462190635399E-2</v>
      </c>
      <c r="AG1005" s="17">
        <v>8.8578517630433194E-3</v>
      </c>
      <c r="AH1005" s="17">
        <v>2.7856358421777E-2</v>
      </c>
      <c r="AI1005" s="17">
        <v>2.1788325260109501E-2</v>
      </c>
      <c r="AJ1005" s="17">
        <v>1.8186707993066001E-2</v>
      </c>
      <c r="AK1005" s="17">
        <v>1.8949825741660899E-2</v>
      </c>
      <c r="AL1005" s="17"/>
      <c r="AM1005" s="17">
        <v>2.2900225156936301E-2</v>
      </c>
      <c r="AN1005" s="17">
        <v>2.6329290566676902E-2</v>
      </c>
      <c r="AO1005" s="17">
        <v>1.5309530327280199E-2</v>
      </c>
      <c r="AP1005" s="17">
        <v>3.73699642717314E-3</v>
      </c>
      <c r="AQ1005" s="17">
        <v>0</v>
      </c>
      <c r="AR1005" s="17"/>
      <c r="AS1005" s="17">
        <v>1.4677781547370599E-2</v>
      </c>
      <c r="AT1005" s="17">
        <v>2.1657662935041299E-2</v>
      </c>
      <c r="AU1005" s="17"/>
      <c r="AV1005" s="17">
        <v>1.4333321227995501E-2</v>
      </c>
      <c r="AW1005" s="17">
        <v>2.5346615722157899E-2</v>
      </c>
      <c r="AX1005" s="17"/>
      <c r="AY1005" s="17">
        <v>2.5157292221769999E-2</v>
      </c>
      <c r="AZ1005" s="17">
        <v>1.53131903276353E-2</v>
      </c>
      <c r="BA1005" s="17">
        <v>2.0994313998814001E-2</v>
      </c>
      <c r="BB1005" s="17"/>
      <c r="BC1005" s="17">
        <v>1.9852348207016E-2</v>
      </c>
      <c r="BD1005" s="17">
        <v>1.5202377339886899E-2</v>
      </c>
      <c r="BE1005" s="17">
        <v>1.6169727226687899E-2</v>
      </c>
      <c r="BF1005" s="17"/>
      <c r="BG1005" s="17">
        <v>2.85621638333226E-2</v>
      </c>
      <c r="BH1005" s="17">
        <v>1.1885207555593399E-2</v>
      </c>
      <c r="BI1005" s="17"/>
      <c r="BJ1005" s="17">
        <v>1.40569321452898E-2</v>
      </c>
      <c r="BK1005" s="17">
        <v>1.8145111700608198E-2</v>
      </c>
      <c r="BL1005" s="17"/>
      <c r="BM1005" s="17">
        <v>1.55343106556534E-2</v>
      </c>
      <c r="BN1005" s="17">
        <v>2.3722510911489102E-2</v>
      </c>
      <c r="BO1005" s="17">
        <v>1.92572227475502E-2</v>
      </c>
      <c r="BP1005" s="17">
        <v>4.9786767909264701E-2</v>
      </c>
      <c r="BQ1005" s="17">
        <v>0</v>
      </c>
      <c r="BR1005" s="17">
        <v>1.1542029405068399E-2</v>
      </c>
      <c r="BS1005" s="17">
        <v>3.6386411257606298E-2</v>
      </c>
      <c r="BT1005" s="17"/>
      <c r="BU1005" s="17">
        <v>0</v>
      </c>
      <c r="BV1005" s="17">
        <v>0</v>
      </c>
      <c r="BW1005" s="17"/>
      <c r="BX1005" s="17">
        <v>1.2131328717580299E-2</v>
      </c>
      <c r="BY1005" s="17">
        <v>6.5493440334478698E-3</v>
      </c>
      <c r="BZ1005" s="17">
        <v>1.1265136508445401E-2</v>
      </c>
      <c r="CA1005" s="17">
        <v>3.3268774185002E-3</v>
      </c>
    </row>
    <row r="1006" spans="2:79" x14ac:dyDescent="0.3">
      <c r="B1006" t="s">
        <v>297</v>
      </c>
      <c r="C1006" s="17">
        <v>0.73298304218808097</v>
      </c>
      <c r="D1006" s="17">
        <v>0.71899252244225198</v>
      </c>
      <c r="E1006" s="17">
        <v>0.74621203782168499</v>
      </c>
      <c r="F1006" s="17"/>
      <c r="G1006" s="17">
        <v>0.73519115992353101</v>
      </c>
      <c r="H1006" s="17">
        <v>0.77068070394397203</v>
      </c>
      <c r="I1006" s="17">
        <v>0.73963386338884796</v>
      </c>
      <c r="J1006" s="17">
        <v>0.75200359119667304</v>
      </c>
      <c r="K1006" s="17">
        <v>0.66899002074010905</v>
      </c>
      <c r="L1006" s="17">
        <v>0.72312354563189596</v>
      </c>
      <c r="M1006" s="17"/>
      <c r="N1006" s="17">
        <v>0.79654831461549502</v>
      </c>
      <c r="O1006" s="17">
        <v>0.72371661197859005</v>
      </c>
      <c r="P1006" s="17">
        <v>0.71767314904405799</v>
      </c>
      <c r="Q1006" s="17">
        <v>0.68842114800156196</v>
      </c>
      <c r="R1006" s="17"/>
      <c r="S1006" s="17">
        <v>0.76010734698258597</v>
      </c>
      <c r="T1006" s="17">
        <v>0.73313007630231497</v>
      </c>
      <c r="U1006" s="17">
        <v>0.74453398731172105</v>
      </c>
      <c r="V1006" s="17">
        <v>0.67489679777548295</v>
      </c>
      <c r="W1006" s="17">
        <v>0.75526829665399398</v>
      </c>
      <c r="X1006" s="17">
        <v>0.686832890721362</v>
      </c>
      <c r="Y1006" s="17">
        <v>0.70087533226750098</v>
      </c>
      <c r="Z1006" s="17">
        <v>0.70716716731807405</v>
      </c>
      <c r="AA1006" s="17">
        <v>0.742511255289804</v>
      </c>
      <c r="AB1006" s="17">
        <v>0.77501529038610295</v>
      </c>
      <c r="AC1006" s="17">
        <v>0.71363866960051403</v>
      </c>
      <c r="AD1006" s="17">
        <v>0.82764137211120503</v>
      </c>
      <c r="AE1006" s="17"/>
      <c r="AF1006" s="17">
        <v>0.780930357838033</v>
      </c>
      <c r="AG1006" s="17">
        <v>0.74103427942895705</v>
      </c>
      <c r="AH1006" s="17">
        <v>0.71630244004910903</v>
      </c>
      <c r="AI1006" s="17">
        <v>0.68263963571422603</v>
      </c>
      <c r="AJ1006" s="17">
        <v>0.69859058510306704</v>
      </c>
      <c r="AK1006" s="17">
        <v>0.76269752987647199</v>
      </c>
      <c r="AL1006" s="17"/>
      <c r="AM1006" s="17">
        <v>0.68555904214280206</v>
      </c>
      <c r="AN1006" s="17">
        <v>0.70700179041956301</v>
      </c>
      <c r="AO1006" s="17">
        <v>0.77618885419978501</v>
      </c>
      <c r="AP1006" s="17">
        <v>0.83282879360156103</v>
      </c>
      <c r="AQ1006" s="17">
        <v>0.84314393077145999</v>
      </c>
      <c r="AR1006" s="17"/>
      <c r="AS1006" s="17">
        <v>0.76573177460888397</v>
      </c>
      <c r="AT1006" s="17">
        <v>0.70896274990216102</v>
      </c>
      <c r="AU1006" s="17"/>
      <c r="AV1006" s="17">
        <v>0.76127589309542598</v>
      </c>
      <c r="AW1006" s="17">
        <v>0.69808391075451404</v>
      </c>
      <c r="AX1006" s="17"/>
      <c r="AY1006" s="17">
        <v>0.72485524709633797</v>
      </c>
      <c r="AZ1006" s="17">
        <v>0.74430686845211502</v>
      </c>
      <c r="BA1006" s="17">
        <v>0.67191276672602396</v>
      </c>
      <c r="BB1006" s="17"/>
      <c r="BC1006" s="17">
        <v>0.741363012946888</v>
      </c>
      <c r="BD1006" s="17">
        <v>0.71475797778152705</v>
      </c>
      <c r="BE1006" s="17">
        <v>0.73889904542691498</v>
      </c>
      <c r="BF1006" s="17"/>
      <c r="BG1006" s="17">
        <v>0.71963619178387095</v>
      </c>
      <c r="BH1006" s="17">
        <v>0.74706830731427198</v>
      </c>
      <c r="BI1006" s="17"/>
      <c r="BJ1006" s="17">
        <v>0.78467476570555394</v>
      </c>
      <c r="BK1006" s="17">
        <v>0.72046917665743904</v>
      </c>
      <c r="BL1006" s="17"/>
      <c r="BM1006" s="17">
        <v>0.769826943642543</v>
      </c>
      <c r="BN1006" s="17">
        <v>0.74402247040629998</v>
      </c>
      <c r="BO1006" s="17">
        <v>0.710533561974103</v>
      </c>
      <c r="BP1006" s="17">
        <v>0.68359491214012302</v>
      </c>
      <c r="BQ1006" s="17">
        <v>0.73872503598843797</v>
      </c>
      <c r="BR1006" s="17">
        <v>0.69682916047501198</v>
      </c>
      <c r="BS1006" s="17">
        <v>0.63043176253053401</v>
      </c>
      <c r="BT1006" s="17"/>
      <c r="BU1006" s="17">
        <v>0.73928360072758703</v>
      </c>
      <c r="BV1006" s="17">
        <v>0.76484900699112601</v>
      </c>
      <c r="BW1006" s="17"/>
      <c r="BX1006" s="17">
        <v>0.71777648079848599</v>
      </c>
      <c r="BY1006" s="17">
        <v>0.69801271168507395</v>
      </c>
      <c r="BZ1006" s="17">
        <v>0.81323005938244097</v>
      </c>
      <c r="CA1006" s="17">
        <v>0.74057431871923096</v>
      </c>
    </row>
    <row r="1007" spans="2:79" x14ac:dyDescent="0.3">
      <c r="B1007" t="s">
        <v>298</v>
      </c>
      <c r="C1007" s="17">
        <v>6.4878039639200399E-2</v>
      </c>
      <c r="D1007" s="17">
        <v>7.7322762370367101E-2</v>
      </c>
      <c r="E1007" s="17">
        <v>5.3058946466002503E-2</v>
      </c>
      <c r="F1007" s="17"/>
      <c r="G1007" s="17">
        <v>6.3291209762076403E-2</v>
      </c>
      <c r="H1007" s="17">
        <v>6.7394818683992205E-2</v>
      </c>
      <c r="I1007" s="17">
        <v>5.2750419347551203E-2</v>
      </c>
      <c r="J1007" s="17">
        <v>6.2534086268013198E-2</v>
      </c>
      <c r="K1007" s="17">
        <v>8.0477907337716995E-2</v>
      </c>
      <c r="L1007" s="17">
        <v>6.5156441517154606E-2</v>
      </c>
      <c r="M1007" s="17"/>
      <c r="N1007" s="17">
        <v>4.73810834034539E-2</v>
      </c>
      <c r="O1007" s="17">
        <v>6.7175338153996206E-2</v>
      </c>
      <c r="P1007" s="17">
        <v>7.6400689658370394E-2</v>
      </c>
      <c r="Q1007" s="17">
        <v>7.1379590368489607E-2</v>
      </c>
      <c r="R1007" s="17"/>
      <c r="S1007" s="17">
        <v>4.8790275803181203E-2</v>
      </c>
      <c r="T1007" s="17">
        <v>5.89923998922798E-2</v>
      </c>
      <c r="U1007" s="17">
        <v>8.2999349500926703E-2</v>
      </c>
      <c r="V1007" s="17">
        <v>6.14501604305445E-2</v>
      </c>
      <c r="W1007" s="17">
        <v>5.8419802949736498E-2</v>
      </c>
      <c r="X1007" s="17">
        <v>7.9167495607134805E-2</v>
      </c>
      <c r="Y1007" s="17">
        <v>7.2801702678996993E-2</v>
      </c>
      <c r="Z1007" s="17">
        <v>8.8761958015172504E-2</v>
      </c>
      <c r="AA1007" s="17">
        <v>5.0287532524474897E-2</v>
      </c>
      <c r="AB1007" s="17">
        <v>7.8349760417380496E-2</v>
      </c>
      <c r="AC1007" s="17">
        <v>7.5945193055566296E-2</v>
      </c>
      <c r="AD1007" s="17">
        <v>4.0972049426056999E-2</v>
      </c>
      <c r="AE1007" s="17"/>
      <c r="AF1007" s="17">
        <v>4.5279691606230903E-2</v>
      </c>
      <c r="AG1007" s="17">
        <v>6.6193105654901496E-2</v>
      </c>
      <c r="AH1007" s="17">
        <v>4.96450796916953E-2</v>
      </c>
      <c r="AI1007" s="17">
        <v>8.6062345664617998E-2</v>
      </c>
      <c r="AJ1007" s="17">
        <v>8.6867116162674202E-2</v>
      </c>
      <c r="AK1007" s="17">
        <v>7.0780694848962697E-2</v>
      </c>
      <c r="AL1007" s="17"/>
      <c r="AM1007" s="17">
        <v>7.05236836842313E-2</v>
      </c>
      <c r="AN1007" s="17">
        <v>7.7849112700022594E-2</v>
      </c>
      <c r="AO1007" s="17">
        <v>5.3426555093521497E-2</v>
      </c>
      <c r="AP1007" s="17">
        <v>3.79117106423984E-2</v>
      </c>
      <c r="AQ1007" s="17">
        <v>4.5459702855538499E-2</v>
      </c>
      <c r="AR1007" s="17"/>
      <c r="AS1007" s="17">
        <v>5.2892489322528401E-2</v>
      </c>
      <c r="AT1007" s="17">
        <v>9.2174442132205603E-2</v>
      </c>
      <c r="AU1007" s="17"/>
      <c r="AV1007" s="17">
        <v>5.3223276758957501E-2</v>
      </c>
      <c r="AW1007" s="17">
        <v>8.1202522711059294E-2</v>
      </c>
      <c r="AX1007" s="17"/>
      <c r="AY1007" s="17">
        <v>7.60857918357912E-2</v>
      </c>
      <c r="AZ1007" s="17">
        <v>5.90651652994535E-2</v>
      </c>
      <c r="BA1007" s="17">
        <v>7.2132306820602607E-2</v>
      </c>
      <c r="BB1007" s="17"/>
      <c r="BC1007" s="17">
        <v>5.8421053012296401E-2</v>
      </c>
      <c r="BD1007" s="17">
        <v>7.2425278511386804E-2</v>
      </c>
      <c r="BE1007" s="17">
        <v>7.1808305132945893E-2</v>
      </c>
      <c r="BF1007" s="17"/>
      <c r="BG1007" s="17">
        <v>7.4250906498166402E-2</v>
      </c>
      <c r="BH1007" s="17">
        <v>5.7117042466581898E-2</v>
      </c>
      <c r="BI1007" s="17"/>
      <c r="BJ1007" s="17">
        <v>6.1415171316020901E-2</v>
      </c>
      <c r="BK1007" s="17">
        <v>6.3279946730657594E-2</v>
      </c>
      <c r="BL1007" s="17"/>
      <c r="BM1007" s="17">
        <v>5.5904799006789303E-2</v>
      </c>
      <c r="BN1007" s="17">
        <v>6.6360194299786998E-2</v>
      </c>
      <c r="BO1007" s="17">
        <v>0.119885653513556</v>
      </c>
      <c r="BP1007" s="17">
        <v>0.119256987567617</v>
      </c>
      <c r="BQ1007" s="17">
        <v>2.0360076513871599E-2</v>
      </c>
      <c r="BR1007" s="17">
        <v>6.4557480324488201E-2</v>
      </c>
      <c r="BS1007" s="17">
        <v>7.4451763750329594E-2</v>
      </c>
      <c r="BT1007" s="17"/>
      <c r="BU1007" s="17">
        <v>6.9202873682159993E-2</v>
      </c>
      <c r="BV1007" s="17">
        <v>3.4739331620037298E-2</v>
      </c>
      <c r="BW1007" s="17"/>
      <c r="BX1007" s="17">
        <v>7.0931412006198999E-2</v>
      </c>
      <c r="BY1007" s="17">
        <v>9.4393192635598103E-2</v>
      </c>
      <c r="BZ1007" s="17">
        <v>3.1711828059369798E-2</v>
      </c>
      <c r="CA1007" s="17">
        <v>7.5561024455326004E-2</v>
      </c>
    </row>
    <row r="1008" spans="2:79" hidden="1" x14ac:dyDescent="0.3">
      <c r="B1008" t="s">
        <v>299</v>
      </c>
      <c r="C1008" s="17">
        <v>0.66810500254887994</v>
      </c>
      <c r="D1008" s="17">
        <v>0.64166976007188503</v>
      </c>
      <c r="E1008" s="17">
        <v>0.69315309135568204</v>
      </c>
      <c r="F1008" s="17"/>
      <c r="G1008" s="17">
        <v>0.67189995016145498</v>
      </c>
      <c r="H1008" s="17">
        <v>0.70328588525997904</v>
      </c>
      <c r="I1008" s="17">
        <v>0.68688344404129698</v>
      </c>
      <c r="J1008" s="17">
        <v>0.68946950492865899</v>
      </c>
      <c r="K1008" s="17">
        <v>0.58851211340239196</v>
      </c>
      <c r="L1008" s="17">
        <v>0.65796710411474102</v>
      </c>
      <c r="M1008" s="17"/>
      <c r="N1008" s="17">
        <v>0.74916723121204098</v>
      </c>
      <c r="O1008" s="17">
        <v>0.65654127382459404</v>
      </c>
      <c r="P1008" s="17">
        <v>0.641272459385688</v>
      </c>
      <c r="Q1008" s="17">
        <v>0.617041557633072</v>
      </c>
      <c r="R1008" s="17"/>
      <c r="S1008" s="17">
        <v>0.71131707117940501</v>
      </c>
      <c r="T1008" s="17">
        <v>0.67413767641003497</v>
      </c>
      <c r="U1008" s="17">
        <v>0.66153463781079502</v>
      </c>
      <c r="V1008" s="17">
        <v>0.61344663734493898</v>
      </c>
      <c r="W1008" s="17">
        <v>0.69684849370425805</v>
      </c>
      <c r="X1008" s="17">
        <v>0.60766539511422701</v>
      </c>
      <c r="Y1008" s="17">
        <v>0.62807362958850399</v>
      </c>
      <c r="Z1008" s="17">
        <v>0.61840520930290199</v>
      </c>
      <c r="AA1008" s="17">
        <v>0.69222372276532895</v>
      </c>
      <c r="AB1008" s="17">
        <v>0.696665529968723</v>
      </c>
      <c r="AC1008" s="17">
        <v>0.63769347654494801</v>
      </c>
      <c r="AD1008" s="17">
        <v>0.786669322685148</v>
      </c>
      <c r="AE1008" s="17"/>
      <c r="AF1008" s="17">
        <v>0.73565066623180198</v>
      </c>
      <c r="AG1008" s="17">
        <v>0.67484117377405495</v>
      </c>
      <c r="AH1008" s="17">
        <v>0.66665736035741396</v>
      </c>
      <c r="AI1008" s="17">
        <v>0.59657729004960802</v>
      </c>
      <c r="AJ1008" s="17">
        <v>0.61172346894039298</v>
      </c>
      <c r="AK1008" s="17">
        <v>0.69191683502751</v>
      </c>
      <c r="AL1008" s="17"/>
      <c r="AM1008" s="17">
        <v>0.61503535845857105</v>
      </c>
      <c r="AN1008" s="17">
        <v>0.62915267771953998</v>
      </c>
      <c r="AO1008" s="17">
        <v>0.722762299106263</v>
      </c>
      <c r="AP1008" s="17">
        <v>0.79491708295916297</v>
      </c>
      <c r="AQ1008" s="17">
        <v>0.79768422791592097</v>
      </c>
      <c r="AR1008" s="17"/>
      <c r="AS1008" s="17">
        <v>0.71283928528635598</v>
      </c>
      <c r="AT1008" s="17">
        <v>0.61678830776995497</v>
      </c>
      <c r="AU1008" s="17"/>
      <c r="AV1008" s="17">
        <v>0.70805261633646899</v>
      </c>
      <c r="AW1008" s="17">
        <v>0.61688138804345405</v>
      </c>
      <c r="AX1008" s="17"/>
      <c r="AY1008" s="17">
        <v>0.64876945526054697</v>
      </c>
      <c r="AZ1008" s="17">
        <v>0.68524170315266097</v>
      </c>
      <c r="BA1008" s="17">
        <v>0.59978045990542095</v>
      </c>
      <c r="BB1008" s="17"/>
      <c r="BC1008" s="17">
        <v>0.68294195993459095</v>
      </c>
      <c r="BD1008" s="17">
        <v>0.64233269927014003</v>
      </c>
      <c r="BE1008" s="17">
        <v>0.66709074029396898</v>
      </c>
      <c r="BF1008" s="17"/>
      <c r="BG1008" s="17">
        <v>0.64538528528570405</v>
      </c>
      <c r="BH1008" s="17">
        <v>0.68995126484768998</v>
      </c>
      <c r="BI1008" s="17"/>
      <c r="BJ1008" s="17">
        <v>0.72325959438953302</v>
      </c>
      <c r="BK1008" s="17">
        <v>0.65718922992678097</v>
      </c>
      <c r="BL1008" s="17"/>
      <c r="BM1008" s="17">
        <v>0.71392214463575399</v>
      </c>
      <c r="BN1008" s="17">
        <v>0.67766227610651297</v>
      </c>
      <c r="BO1008" s="17">
        <v>0.59064790846054704</v>
      </c>
      <c r="BP1008" s="17">
        <v>0.56433792457250598</v>
      </c>
      <c r="BQ1008" s="17">
        <v>0.71836495947456602</v>
      </c>
      <c r="BR1008" s="17">
        <v>0.63227168015052304</v>
      </c>
      <c r="BS1008" s="17">
        <v>0.55597999878020499</v>
      </c>
      <c r="BT1008" s="17"/>
      <c r="BU1008" s="17">
        <v>0.67008072704542698</v>
      </c>
      <c r="BV1008" s="17">
        <v>0.73010967537108895</v>
      </c>
      <c r="BW1008" s="17"/>
      <c r="BX1008" s="17">
        <v>0.64684506879228698</v>
      </c>
      <c r="BY1008" s="17">
        <v>0.60361951904947597</v>
      </c>
      <c r="BZ1008" s="17">
        <v>0.78151823132307097</v>
      </c>
      <c r="CA1008" s="17">
        <v>0.66501329426390499</v>
      </c>
    </row>
    <row r="1009" spans="2:79" x14ac:dyDescent="0.3">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c r="AT1009" s="17"/>
      <c r="AU1009" s="17"/>
      <c r="AV1009" s="17"/>
      <c r="AW1009" s="17"/>
      <c r="AX1009" s="17"/>
      <c r="AY1009" s="17"/>
      <c r="AZ1009" s="17"/>
      <c r="BA1009" s="17"/>
      <c r="BB1009" s="17"/>
      <c r="BC1009" s="17"/>
      <c r="BD1009" s="17"/>
      <c r="BE1009" s="17"/>
      <c r="BF1009" s="17"/>
      <c r="BG1009" s="17"/>
      <c r="BH1009" s="17"/>
      <c r="BI1009" s="17"/>
      <c r="BJ1009" s="17"/>
      <c r="BK1009" s="17"/>
      <c r="BL1009" s="17"/>
      <c r="BM1009" s="17"/>
      <c r="BN1009" s="17"/>
      <c r="BO1009" s="17"/>
      <c r="BP1009" s="17"/>
      <c r="BQ1009" s="17"/>
      <c r="BR1009" s="17"/>
      <c r="BS1009" s="17"/>
      <c r="BT1009" s="17"/>
      <c r="BU1009" s="17"/>
      <c r="BV1009" s="17"/>
      <c r="BW1009" s="17"/>
      <c r="BX1009" s="17"/>
      <c r="BY1009" s="17"/>
      <c r="BZ1009" s="17"/>
      <c r="CA1009" s="17"/>
    </row>
    <row r="1010" spans="2:79" x14ac:dyDescent="0.3">
      <c r="B1010" s="6" t="s">
        <v>467</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c r="BL1010" s="17"/>
      <c r="BM1010" s="17"/>
      <c r="BN1010" s="17"/>
      <c r="BO1010" s="17"/>
      <c r="BP1010" s="17"/>
      <c r="BQ1010" s="17"/>
      <c r="BR1010" s="17"/>
      <c r="BS1010" s="17"/>
      <c r="BT1010" s="17"/>
      <c r="BU1010" s="17"/>
      <c r="BV1010" s="17"/>
      <c r="BW1010" s="17"/>
      <c r="BX1010" s="17"/>
      <c r="BY1010" s="17"/>
      <c r="BZ1010" s="17"/>
      <c r="CA1010" s="17"/>
    </row>
    <row r="1011" spans="2:79" x14ac:dyDescent="0.3">
      <c r="B1011" s="24" t="s">
        <v>98</v>
      </c>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c r="BP1011" s="17"/>
      <c r="BQ1011" s="17"/>
      <c r="BR1011" s="17"/>
      <c r="BS1011" s="17"/>
      <c r="BT1011" s="17"/>
      <c r="BU1011" s="17"/>
      <c r="BV1011" s="17"/>
      <c r="BW1011" s="17"/>
      <c r="BX1011" s="17"/>
      <c r="BY1011" s="17"/>
      <c r="BZ1011" s="17"/>
      <c r="CA1011" s="17"/>
    </row>
    <row r="1012" spans="2:79" x14ac:dyDescent="0.3">
      <c r="B1012" t="s">
        <v>292</v>
      </c>
      <c r="C1012" s="17">
        <v>0.31480110213745899</v>
      </c>
      <c r="D1012" s="17">
        <v>0.28086544972247302</v>
      </c>
      <c r="E1012" s="17">
        <v>0.34637626471954802</v>
      </c>
      <c r="F1012" s="17"/>
      <c r="G1012" s="17">
        <v>0.35865230963843497</v>
      </c>
      <c r="H1012" s="17">
        <v>0.37414664258154701</v>
      </c>
      <c r="I1012" s="17">
        <v>0.32832496643633202</v>
      </c>
      <c r="J1012" s="17">
        <v>0.3366183944469</v>
      </c>
      <c r="K1012" s="17">
        <v>0.26562988734437298</v>
      </c>
      <c r="L1012" s="17">
        <v>0.24196799302708999</v>
      </c>
      <c r="M1012" s="17"/>
      <c r="N1012" s="17">
        <v>0.33214738550281703</v>
      </c>
      <c r="O1012" s="17">
        <v>0.27847012989465297</v>
      </c>
      <c r="P1012" s="17">
        <v>0.32408127777407902</v>
      </c>
      <c r="Q1012" s="17">
        <v>0.33266444417230001</v>
      </c>
      <c r="R1012" s="17"/>
      <c r="S1012" s="17">
        <v>0.36007531244840402</v>
      </c>
      <c r="T1012" s="17">
        <v>0.30042727037633798</v>
      </c>
      <c r="U1012" s="17">
        <v>0.31516756810073798</v>
      </c>
      <c r="V1012" s="17">
        <v>0.23081205226165499</v>
      </c>
      <c r="W1012" s="17">
        <v>0.30120580674494002</v>
      </c>
      <c r="X1012" s="17">
        <v>0.29250685434059998</v>
      </c>
      <c r="Y1012" s="17">
        <v>0.28170872144957398</v>
      </c>
      <c r="Z1012" s="17">
        <v>0.303627433294754</v>
      </c>
      <c r="AA1012" s="17">
        <v>0.34650629999275501</v>
      </c>
      <c r="AB1012" s="17">
        <v>0.28766549769976302</v>
      </c>
      <c r="AC1012" s="17">
        <v>0.36334657317230901</v>
      </c>
      <c r="AD1012" s="17">
        <v>0.50394835015469197</v>
      </c>
      <c r="AE1012" s="17"/>
      <c r="AF1012" s="17">
        <v>0.37014369620468102</v>
      </c>
      <c r="AG1012" s="17">
        <v>0.325848457641356</v>
      </c>
      <c r="AH1012" s="17">
        <v>0.29886941741440298</v>
      </c>
      <c r="AI1012" s="17">
        <v>0.27972509074915802</v>
      </c>
      <c r="AJ1012" s="17">
        <v>0.250869497998781</v>
      </c>
      <c r="AK1012" s="17">
        <v>0.29702243396594802</v>
      </c>
      <c r="AL1012" s="17"/>
      <c r="AM1012" s="17">
        <v>0.28026604120877502</v>
      </c>
      <c r="AN1012" s="17">
        <v>0.32512542853434701</v>
      </c>
      <c r="AO1012" s="17">
        <v>0.34128632684844801</v>
      </c>
      <c r="AP1012" s="17">
        <v>0.33455174716103597</v>
      </c>
      <c r="AQ1012" s="17">
        <v>0.48151992237598001</v>
      </c>
      <c r="AR1012" s="17"/>
      <c r="AS1012" s="17">
        <v>0.31228835755175599</v>
      </c>
      <c r="AT1012" s="17">
        <v>0.410221118663263</v>
      </c>
      <c r="AU1012" s="17"/>
      <c r="AV1012" s="17">
        <v>0.30350908538836502</v>
      </c>
      <c r="AW1012" s="17">
        <v>0.401079290151858</v>
      </c>
      <c r="AX1012" s="17"/>
      <c r="AY1012" s="17">
        <v>0.37423705379699301</v>
      </c>
      <c r="AZ1012" s="17">
        <v>0.29502714324744</v>
      </c>
      <c r="BA1012" s="17">
        <v>0.25685334118722097</v>
      </c>
      <c r="BB1012" s="17"/>
      <c r="BC1012" s="17">
        <v>0.31167518009386502</v>
      </c>
      <c r="BD1012" s="17">
        <v>0.28102311417586401</v>
      </c>
      <c r="BE1012" s="17">
        <v>0.356523922432397</v>
      </c>
      <c r="BF1012" s="17"/>
      <c r="BG1012" s="17">
        <v>0.36976651869661498</v>
      </c>
      <c r="BH1012" s="17">
        <v>0.29703423337819901</v>
      </c>
      <c r="BI1012" s="17"/>
      <c r="BJ1012" s="17">
        <v>0.338167947863038</v>
      </c>
      <c r="BK1012" s="17">
        <v>0.31344155774770699</v>
      </c>
      <c r="BL1012" s="17"/>
      <c r="BM1012" s="17">
        <v>0.323356818655131</v>
      </c>
      <c r="BN1012" s="17">
        <v>0.35035216295027599</v>
      </c>
      <c r="BO1012" s="17">
        <v>0.33137067479225601</v>
      </c>
      <c r="BP1012" s="17">
        <v>0.36409650736474303</v>
      </c>
      <c r="BQ1012" s="17">
        <v>0.35473397989698902</v>
      </c>
      <c r="BR1012" s="17">
        <v>0.225535188362287</v>
      </c>
      <c r="BS1012" s="17">
        <v>0.38226223199429499</v>
      </c>
      <c r="BT1012" s="17"/>
      <c r="BU1012" s="17">
        <v>0.34514028195817298</v>
      </c>
      <c r="BV1012" s="17">
        <v>0.44104936625305902</v>
      </c>
      <c r="BW1012" s="17"/>
      <c r="BX1012" s="17">
        <v>0.373821424628</v>
      </c>
      <c r="BY1012" s="17">
        <v>0.29927549311895402</v>
      </c>
      <c r="BZ1012" s="17">
        <v>0.39647735608208401</v>
      </c>
      <c r="CA1012" s="17">
        <v>0.254827530767889</v>
      </c>
    </row>
    <row r="1013" spans="2:79" x14ac:dyDescent="0.3">
      <c r="B1013" t="s">
        <v>293</v>
      </c>
      <c r="C1013" s="17">
        <v>0.45036483717524101</v>
      </c>
      <c r="D1013" s="17">
        <v>0.466158136414005</v>
      </c>
      <c r="E1013" s="17">
        <v>0.43532927556987999</v>
      </c>
      <c r="F1013" s="17"/>
      <c r="G1013" s="17">
        <v>0.42124545866309698</v>
      </c>
      <c r="H1013" s="17">
        <v>0.43646477544197798</v>
      </c>
      <c r="I1013" s="17">
        <v>0.44199381076614502</v>
      </c>
      <c r="J1013" s="17">
        <v>0.46933449038889802</v>
      </c>
      <c r="K1013" s="17">
        <v>0.42814315595223201</v>
      </c>
      <c r="L1013" s="17">
        <v>0.48732617297130398</v>
      </c>
      <c r="M1013" s="17"/>
      <c r="N1013" s="17">
        <v>0.46351454219572402</v>
      </c>
      <c r="O1013" s="17">
        <v>0.482267999971632</v>
      </c>
      <c r="P1013" s="17">
        <v>0.43058082763861599</v>
      </c>
      <c r="Q1013" s="17">
        <v>0.41756953188103502</v>
      </c>
      <c r="R1013" s="17"/>
      <c r="S1013" s="17">
        <v>0.38823130533795802</v>
      </c>
      <c r="T1013" s="17">
        <v>0.44324741609332602</v>
      </c>
      <c r="U1013" s="17">
        <v>0.422957550936231</v>
      </c>
      <c r="V1013" s="17">
        <v>0.52450453645524697</v>
      </c>
      <c r="W1013" s="17">
        <v>0.51864608839094095</v>
      </c>
      <c r="X1013" s="17">
        <v>0.42527541126867902</v>
      </c>
      <c r="Y1013" s="17">
        <v>0.46475467805300202</v>
      </c>
      <c r="Z1013" s="17">
        <v>0.49132516540898102</v>
      </c>
      <c r="AA1013" s="17">
        <v>0.452496701945998</v>
      </c>
      <c r="AB1013" s="17">
        <v>0.50634754105175095</v>
      </c>
      <c r="AC1013" s="17">
        <v>0.38964191787849201</v>
      </c>
      <c r="AD1013" s="17">
        <v>0.36965718437783501</v>
      </c>
      <c r="AE1013" s="17"/>
      <c r="AF1013" s="17">
        <v>0.45173108211152702</v>
      </c>
      <c r="AG1013" s="17">
        <v>0.43986136638770101</v>
      </c>
      <c r="AH1013" s="17">
        <v>0.46580369077293798</v>
      </c>
      <c r="AI1013" s="17">
        <v>0.44748271628646702</v>
      </c>
      <c r="AJ1013" s="17">
        <v>0.46152564424293102</v>
      </c>
      <c r="AK1013" s="17">
        <v>0.45014695147466099</v>
      </c>
      <c r="AL1013" s="17"/>
      <c r="AM1013" s="17">
        <v>0.45340934417260997</v>
      </c>
      <c r="AN1013" s="17">
        <v>0.40765955166587797</v>
      </c>
      <c r="AO1013" s="17">
        <v>0.45729021800094</v>
      </c>
      <c r="AP1013" s="17">
        <v>0.49884000174633197</v>
      </c>
      <c r="AQ1013" s="17">
        <v>0.35184459775348098</v>
      </c>
      <c r="AR1013" s="17"/>
      <c r="AS1013" s="17">
        <v>0.47202663875640999</v>
      </c>
      <c r="AT1013" s="17">
        <v>0.39523844601621499</v>
      </c>
      <c r="AU1013" s="17"/>
      <c r="AV1013" s="17">
        <v>0.46837497724825</v>
      </c>
      <c r="AW1013" s="17">
        <v>0.38117857116750598</v>
      </c>
      <c r="AX1013" s="17"/>
      <c r="AY1013" s="17">
        <v>0.39152302976398601</v>
      </c>
      <c r="AZ1013" s="17">
        <v>0.47066697564808302</v>
      </c>
      <c r="BA1013" s="17">
        <v>0.49215684610247901</v>
      </c>
      <c r="BB1013" s="17"/>
      <c r="BC1013" s="17">
        <v>0.43601306686209201</v>
      </c>
      <c r="BD1013" s="17">
        <v>0.48081188164148397</v>
      </c>
      <c r="BE1013" s="17">
        <v>0.46043944770338902</v>
      </c>
      <c r="BF1013" s="17"/>
      <c r="BG1013" s="17">
        <v>0.42195633041394298</v>
      </c>
      <c r="BH1013" s="17">
        <v>0.466964813746025</v>
      </c>
      <c r="BI1013" s="17"/>
      <c r="BJ1013" s="17">
        <v>0.46736435373972501</v>
      </c>
      <c r="BK1013" s="17">
        <v>0.447987572946072</v>
      </c>
      <c r="BL1013" s="17"/>
      <c r="BM1013" s="17">
        <v>0.45390311499807601</v>
      </c>
      <c r="BN1013" s="17">
        <v>0.44635897399636298</v>
      </c>
      <c r="BO1013" s="17">
        <v>0.41351380498405199</v>
      </c>
      <c r="BP1013" s="17">
        <v>0.43561525123081601</v>
      </c>
      <c r="BQ1013" s="17">
        <v>0.46111166413629001</v>
      </c>
      <c r="BR1013" s="17">
        <v>0.45795602026994198</v>
      </c>
      <c r="BS1013" s="17">
        <v>0.43892595735989998</v>
      </c>
      <c r="BT1013" s="17"/>
      <c r="BU1013" s="17">
        <v>0.53646918398210497</v>
      </c>
      <c r="BV1013" s="17">
        <v>0.39797214782447499</v>
      </c>
      <c r="BW1013" s="17"/>
      <c r="BX1013" s="17">
        <v>0.44685192593068301</v>
      </c>
      <c r="BY1013" s="17">
        <v>0.39708049193252398</v>
      </c>
      <c r="BZ1013" s="17">
        <v>0.45701605398971201</v>
      </c>
      <c r="CA1013" s="17">
        <v>0.468229434323437</v>
      </c>
    </row>
    <row r="1014" spans="2:79" x14ac:dyDescent="0.3">
      <c r="B1014" t="s">
        <v>294</v>
      </c>
      <c r="C1014" s="17">
        <v>0.15875143488117699</v>
      </c>
      <c r="D1014" s="17">
        <v>0.18508974418420501</v>
      </c>
      <c r="E1014" s="17">
        <v>0.13384281616796201</v>
      </c>
      <c r="F1014" s="17"/>
      <c r="G1014" s="17">
        <v>0.13551350860651301</v>
      </c>
      <c r="H1014" s="17">
        <v>0.128261296169904</v>
      </c>
      <c r="I1014" s="17">
        <v>0.13641995213753799</v>
      </c>
      <c r="J1014" s="17">
        <v>0.150725604265075</v>
      </c>
      <c r="K1014" s="17">
        <v>0.18340717388321801</v>
      </c>
      <c r="L1014" s="17">
        <v>0.20695252841898101</v>
      </c>
      <c r="M1014" s="17"/>
      <c r="N1014" s="17">
        <v>0.148874896133567</v>
      </c>
      <c r="O1014" s="17">
        <v>0.15543609505553699</v>
      </c>
      <c r="P1014" s="17">
        <v>0.16959808572010701</v>
      </c>
      <c r="Q1014" s="17">
        <v>0.15908810041478699</v>
      </c>
      <c r="R1014" s="17"/>
      <c r="S1014" s="17">
        <v>0.146385950310608</v>
      </c>
      <c r="T1014" s="17">
        <v>0.176349912357256</v>
      </c>
      <c r="U1014" s="17">
        <v>0.20446250318395701</v>
      </c>
      <c r="V1014" s="17">
        <v>0.16172061889713099</v>
      </c>
      <c r="W1014" s="17">
        <v>0.14028806074439201</v>
      </c>
      <c r="X1014" s="17">
        <v>0.18729673020057699</v>
      </c>
      <c r="Y1014" s="17">
        <v>0.180219104265359</v>
      </c>
      <c r="Z1014" s="17">
        <v>0.18248064751142501</v>
      </c>
      <c r="AA1014" s="17">
        <v>0.13295486133954901</v>
      </c>
      <c r="AB1014" s="17">
        <v>0.13877251979636501</v>
      </c>
      <c r="AC1014" s="17">
        <v>0.13885960922559301</v>
      </c>
      <c r="AD1014" s="17">
        <v>6.5312662834720606E-2</v>
      </c>
      <c r="AE1014" s="17"/>
      <c r="AF1014" s="17">
        <v>0.103382079002279</v>
      </c>
      <c r="AG1014" s="17">
        <v>0.16674275017996801</v>
      </c>
      <c r="AH1014" s="17">
        <v>0.16272243595191099</v>
      </c>
      <c r="AI1014" s="17">
        <v>0.19639307080910101</v>
      </c>
      <c r="AJ1014" s="17">
        <v>0.18474141329435001</v>
      </c>
      <c r="AK1014" s="17">
        <v>0.17215933846168199</v>
      </c>
      <c r="AL1014" s="17"/>
      <c r="AM1014" s="17">
        <v>0.188325008732146</v>
      </c>
      <c r="AN1014" s="17">
        <v>0.15321678310762901</v>
      </c>
      <c r="AO1014" s="17">
        <v>0.146956908268219</v>
      </c>
      <c r="AP1014" s="17">
        <v>0.13773593644849499</v>
      </c>
      <c r="AQ1014" s="17">
        <v>4.5954545395450901E-2</v>
      </c>
      <c r="AR1014" s="17"/>
      <c r="AS1014" s="17">
        <v>0.15019325030877501</v>
      </c>
      <c r="AT1014" s="17">
        <v>0.104223696838055</v>
      </c>
      <c r="AU1014" s="17"/>
      <c r="AV1014" s="17">
        <v>0.15595806273103199</v>
      </c>
      <c r="AW1014" s="17">
        <v>0.14222105170573701</v>
      </c>
      <c r="AX1014" s="17"/>
      <c r="AY1014" s="17">
        <v>0.15101668037100499</v>
      </c>
      <c r="AZ1014" s="17">
        <v>0.16145743833492401</v>
      </c>
      <c r="BA1014" s="17">
        <v>0.167064377916704</v>
      </c>
      <c r="BB1014" s="17"/>
      <c r="BC1014" s="17">
        <v>0.16972396492516001</v>
      </c>
      <c r="BD1014" s="17">
        <v>0.1598722563853</v>
      </c>
      <c r="BE1014" s="17">
        <v>0.126515439124537</v>
      </c>
      <c r="BF1014" s="17"/>
      <c r="BG1014" s="17">
        <v>0.13925018480572601</v>
      </c>
      <c r="BH1014" s="17">
        <v>0.16050860031237599</v>
      </c>
      <c r="BI1014" s="17"/>
      <c r="BJ1014" s="17">
        <v>0.129707829394518</v>
      </c>
      <c r="BK1014" s="17">
        <v>0.16396942821331001</v>
      </c>
      <c r="BL1014" s="17"/>
      <c r="BM1014" s="17">
        <v>0.15422176320939199</v>
      </c>
      <c r="BN1014" s="17">
        <v>0.12836848689358399</v>
      </c>
      <c r="BO1014" s="17">
        <v>0.165240734902837</v>
      </c>
      <c r="BP1014" s="17">
        <v>0.120491722353663</v>
      </c>
      <c r="BQ1014" s="17">
        <v>6.0381413429273501E-2</v>
      </c>
      <c r="BR1014" s="17">
        <v>0.23519186785326801</v>
      </c>
      <c r="BS1014" s="17">
        <v>0.111262966566714</v>
      </c>
      <c r="BT1014" s="17"/>
      <c r="BU1014" s="17">
        <v>6.98798023891265E-2</v>
      </c>
      <c r="BV1014" s="17">
        <v>0.13392727221211001</v>
      </c>
      <c r="BW1014" s="17"/>
      <c r="BX1014" s="17">
        <v>0.119951528793937</v>
      </c>
      <c r="BY1014" s="17">
        <v>0.21913535935060699</v>
      </c>
      <c r="BZ1014" s="17">
        <v>0.101884843425383</v>
      </c>
      <c r="CA1014" s="17">
        <v>0.19833223290329599</v>
      </c>
    </row>
    <row r="1015" spans="2:79" x14ac:dyDescent="0.3">
      <c r="B1015" t="s">
        <v>295</v>
      </c>
      <c r="C1015" s="17">
        <v>3.58362540663449E-2</v>
      </c>
      <c r="D1015" s="17">
        <v>3.40299703361331E-2</v>
      </c>
      <c r="E1015" s="17">
        <v>3.77745836255408E-2</v>
      </c>
      <c r="F1015" s="17"/>
      <c r="G1015" s="17">
        <v>3.8305380671302999E-2</v>
      </c>
      <c r="H1015" s="17">
        <v>2.5329852904617998E-2</v>
      </c>
      <c r="I1015" s="17">
        <v>4.4293216136461797E-2</v>
      </c>
      <c r="J1015" s="17">
        <v>2.1451589343499701E-2</v>
      </c>
      <c r="K1015" s="17">
        <v>5.8305293106015801E-2</v>
      </c>
      <c r="L1015" s="17">
        <v>3.2408197464564997E-2</v>
      </c>
      <c r="M1015" s="17"/>
      <c r="N1015" s="17">
        <v>3.1374355149731303E-2</v>
      </c>
      <c r="O1015" s="17">
        <v>4.5140439546418901E-2</v>
      </c>
      <c r="P1015" s="17">
        <v>3.0492249831034299E-2</v>
      </c>
      <c r="Q1015" s="17">
        <v>3.46258892426895E-2</v>
      </c>
      <c r="R1015" s="17"/>
      <c r="S1015" s="17">
        <v>5.0114712122925703E-2</v>
      </c>
      <c r="T1015" s="17">
        <v>5.2850292276270298E-2</v>
      </c>
      <c r="U1015" s="17">
        <v>1.7555394187351001E-2</v>
      </c>
      <c r="V1015" s="17">
        <v>5.0596520073170601E-2</v>
      </c>
      <c r="W1015" s="17">
        <v>5.6265444456349298E-3</v>
      </c>
      <c r="X1015" s="17">
        <v>1.6468625188566101E-2</v>
      </c>
      <c r="Y1015" s="17">
        <v>2.91291739424476E-2</v>
      </c>
      <c r="Z1015" s="17">
        <v>1.05636128534005E-2</v>
      </c>
      <c r="AA1015" s="17">
        <v>3.7709908990067098E-2</v>
      </c>
      <c r="AB1015" s="17">
        <v>3.6293858477588897E-2</v>
      </c>
      <c r="AC1015" s="17">
        <v>6.6401084181845399E-2</v>
      </c>
      <c r="AD1015" s="17">
        <v>2.0862296219361198E-2</v>
      </c>
      <c r="AE1015" s="17"/>
      <c r="AF1015" s="17">
        <v>3.2323210622076798E-2</v>
      </c>
      <c r="AG1015" s="17">
        <v>3.0346808723056801E-2</v>
      </c>
      <c r="AH1015" s="17">
        <v>2.8501010252320502E-2</v>
      </c>
      <c r="AI1015" s="17">
        <v>3.9808536634756697E-2</v>
      </c>
      <c r="AJ1015" s="17">
        <v>6.08797918125192E-2</v>
      </c>
      <c r="AK1015" s="17">
        <v>3.5240496260837098E-2</v>
      </c>
      <c r="AL1015" s="17"/>
      <c r="AM1015" s="17">
        <v>3.4660724167995198E-2</v>
      </c>
      <c r="AN1015" s="17">
        <v>4.9131898633789202E-2</v>
      </c>
      <c r="AO1015" s="17">
        <v>3.2383517281560602E-2</v>
      </c>
      <c r="AP1015" s="17">
        <v>1.5800084903399601E-2</v>
      </c>
      <c r="AQ1015" s="17">
        <v>8.3262182415400093E-2</v>
      </c>
      <c r="AR1015" s="17"/>
      <c r="AS1015" s="17">
        <v>3.1884563006381997E-2</v>
      </c>
      <c r="AT1015" s="17">
        <v>4.2882663128088798E-2</v>
      </c>
      <c r="AU1015" s="17"/>
      <c r="AV1015" s="17">
        <v>3.8138350201556502E-2</v>
      </c>
      <c r="AW1015" s="17">
        <v>2.5439918344202998E-2</v>
      </c>
      <c r="AX1015" s="17"/>
      <c r="AY1015" s="17">
        <v>3.6307636540988897E-2</v>
      </c>
      <c r="AZ1015" s="17">
        <v>3.6192648538430898E-2</v>
      </c>
      <c r="BA1015" s="17">
        <v>3.5406804645487601E-2</v>
      </c>
      <c r="BB1015" s="17"/>
      <c r="BC1015" s="17">
        <v>3.7565187288339803E-2</v>
      </c>
      <c r="BD1015" s="17">
        <v>4.0640800752293503E-2</v>
      </c>
      <c r="BE1015" s="17">
        <v>2.74378678429778E-2</v>
      </c>
      <c r="BF1015" s="17"/>
      <c r="BG1015" s="17">
        <v>3.09835616612044E-2</v>
      </c>
      <c r="BH1015" s="17">
        <v>3.8341137071473699E-2</v>
      </c>
      <c r="BI1015" s="17"/>
      <c r="BJ1015" s="17">
        <v>3.01685891352328E-2</v>
      </c>
      <c r="BK1015" s="17">
        <v>3.6307737386124597E-2</v>
      </c>
      <c r="BL1015" s="17"/>
      <c r="BM1015" s="17">
        <v>3.4387048883461897E-2</v>
      </c>
      <c r="BN1015" s="17">
        <v>3.5622297930722198E-2</v>
      </c>
      <c r="BO1015" s="17">
        <v>5.2897712498434203E-2</v>
      </c>
      <c r="BP1015" s="17">
        <v>2.0333991915433201E-2</v>
      </c>
      <c r="BQ1015" s="17">
        <v>4.0263787584096801E-2</v>
      </c>
      <c r="BR1015" s="17">
        <v>4.0039093675953902E-2</v>
      </c>
      <c r="BS1015" s="17">
        <v>2.84091967223861E-2</v>
      </c>
      <c r="BT1015" s="17"/>
      <c r="BU1015" s="17">
        <v>2.9161807848813701E-2</v>
      </c>
      <c r="BV1015" s="17">
        <v>1.17644584465149E-2</v>
      </c>
      <c r="BW1015" s="17"/>
      <c r="BX1015" s="17">
        <v>2.04973043256798E-2</v>
      </c>
      <c r="BY1015" s="17">
        <v>5.0276564255385299E-2</v>
      </c>
      <c r="BZ1015" s="17">
        <v>2.2519670828032599E-2</v>
      </c>
      <c r="CA1015" s="17">
        <v>4.5333109203492199E-2</v>
      </c>
    </row>
    <row r="1016" spans="2:79" x14ac:dyDescent="0.3">
      <c r="B1016" t="s">
        <v>296</v>
      </c>
      <c r="C1016" s="17">
        <v>1.4215049157468599E-2</v>
      </c>
      <c r="D1016" s="17">
        <v>1.5873174879485401E-2</v>
      </c>
      <c r="E1016" s="17">
        <v>1.2667715543766099E-2</v>
      </c>
      <c r="F1016" s="17"/>
      <c r="G1016" s="17">
        <v>9.4049856266086203E-3</v>
      </c>
      <c r="H1016" s="17">
        <v>1.47967964378262E-2</v>
      </c>
      <c r="I1016" s="17">
        <v>2.3560042323408199E-2</v>
      </c>
      <c r="J1016" s="17">
        <v>0</v>
      </c>
      <c r="K1016" s="17">
        <v>2.2564131150906101E-2</v>
      </c>
      <c r="L1016" s="17">
        <v>1.52477931599112E-2</v>
      </c>
      <c r="M1016" s="17"/>
      <c r="N1016" s="17">
        <v>9.0144671211757604E-3</v>
      </c>
      <c r="O1016" s="17">
        <v>1.22354304086571E-2</v>
      </c>
      <c r="P1016" s="17">
        <v>1.8530329726417799E-2</v>
      </c>
      <c r="Q1016" s="17">
        <v>1.84938835595343E-2</v>
      </c>
      <c r="R1016" s="17"/>
      <c r="S1016" s="17">
        <v>2.9623865046004401E-2</v>
      </c>
      <c r="T1016" s="17">
        <v>6.1095878588094997E-3</v>
      </c>
      <c r="U1016" s="17">
        <v>5.3850535030167002E-3</v>
      </c>
      <c r="V1016" s="17">
        <v>1.5702254174819401E-2</v>
      </c>
      <c r="W1016" s="17">
        <v>6.2555719936933599E-3</v>
      </c>
      <c r="X1016" s="17">
        <v>3.4469794931810398E-2</v>
      </c>
      <c r="Y1016" s="17">
        <v>2.14824091824352E-2</v>
      </c>
      <c r="Z1016" s="17">
        <v>0</v>
      </c>
      <c r="AA1016" s="17">
        <v>4.0212811310386901E-3</v>
      </c>
      <c r="AB1016" s="17">
        <v>1.25378967908388E-2</v>
      </c>
      <c r="AC1016" s="17">
        <v>0</v>
      </c>
      <c r="AD1016" s="17">
        <v>2.01097532066958E-2</v>
      </c>
      <c r="AE1016" s="17"/>
      <c r="AF1016" s="17">
        <v>2.1367493715501399E-2</v>
      </c>
      <c r="AG1016" s="17">
        <v>1.25844218622129E-2</v>
      </c>
      <c r="AH1016" s="17">
        <v>1.0135141427804599E-2</v>
      </c>
      <c r="AI1016" s="17">
        <v>1.51065130998393E-2</v>
      </c>
      <c r="AJ1016" s="17">
        <v>3.8945480246788899E-3</v>
      </c>
      <c r="AK1016" s="17">
        <v>1.8213631916417901E-2</v>
      </c>
      <c r="AL1016" s="17"/>
      <c r="AM1016" s="17">
        <v>1.6545423160111001E-2</v>
      </c>
      <c r="AN1016" s="17">
        <v>1.9234087051050699E-2</v>
      </c>
      <c r="AO1016" s="17">
        <v>7.0415438571805504E-3</v>
      </c>
      <c r="AP1016" s="17">
        <v>4.9885156116916103E-3</v>
      </c>
      <c r="AQ1016" s="17">
        <v>3.7418752059688601E-2</v>
      </c>
      <c r="AR1016" s="17"/>
      <c r="AS1016" s="17">
        <v>1.10277180701923E-2</v>
      </c>
      <c r="AT1016" s="17">
        <v>2.6181707737457899E-2</v>
      </c>
      <c r="AU1016" s="17"/>
      <c r="AV1016" s="17">
        <v>1.14769405744068E-2</v>
      </c>
      <c r="AW1016" s="17">
        <v>1.6958390717762398E-2</v>
      </c>
      <c r="AX1016" s="17"/>
      <c r="AY1016" s="17">
        <v>8.8718272441075698E-3</v>
      </c>
      <c r="AZ1016" s="17">
        <v>1.52113843665E-2</v>
      </c>
      <c r="BA1016" s="17">
        <v>2.41620602896719E-2</v>
      </c>
      <c r="BB1016" s="17"/>
      <c r="BC1016" s="17">
        <v>1.23655274539681E-2</v>
      </c>
      <c r="BD1016" s="17">
        <v>2.0067246827907399E-2</v>
      </c>
      <c r="BE1016" s="17">
        <v>1.12111036566054E-2</v>
      </c>
      <c r="BF1016" s="17"/>
      <c r="BG1016" s="17">
        <v>9.6187794251148297E-3</v>
      </c>
      <c r="BH1016" s="17">
        <v>1.50322991351145E-2</v>
      </c>
      <c r="BI1016" s="17"/>
      <c r="BJ1016" s="17">
        <v>1.2474272356025801E-2</v>
      </c>
      <c r="BK1016" s="17">
        <v>1.31304755989107E-2</v>
      </c>
      <c r="BL1016" s="17"/>
      <c r="BM1016" s="17">
        <v>1.33969289491559E-2</v>
      </c>
      <c r="BN1016" s="17">
        <v>1.62480449039074E-2</v>
      </c>
      <c r="BO1016" s="17">
        <v>0</v>
      </c>
      <c r="BP1016" s="17">
        <v>0</v>
      </c>
      <c r="BQ1016" s="17">
        <v>2.84435755034841E-2</v>
      </c>
      <c r="BR1016" s="17">
        <v>1.9612765722857899E-2</v>
      </c>
      <c r="BS1016" s="17">
        <v>8.9363762470254793E-3</v>
      </c>
      <c r="BT1016" s="17"/>
      <c r="BU1016" s="17">
        <v>0</v>
      </c>
      <c r="BV1016" s="17">
        <v>1.52867552638413E-2</v>
      </c>
      <c r="BW1016" s="17"/>
      <c r="BX1016" s="17">
        <v>1.5622723952990801E-2</v>
      </c>
      <c r="BY1016" s="17">
        <v>2.0428137836828199E-2</v>
      </c>
      <c r="BZ1016" s="17">
        <v>6.9685005602131101E-3</v>
      </c>
      <c r="CA1016" s="17">
        <v>1.7821730788007899E-2</v>
      </c>
    </row>
    <row r="1017" spans="2:79" x14ac:dyDescent="0.3">
      <c r="B1017" t="s">
        <v>96</v>
      </c>
      <c r="C1017" s="17">
        <v>2.6031322582308801E-2</v>
      </c>
      <c r="D1017" s="17">
        <v>1.7983524463698299E-2</v>
      </c>
      <c r="E1017" s="17">
        <v>3.4009344373303697E-2</v>
      </c>
      <c r="F1017" s="17"/>
      <c r="G1017" s="17">
        <v>3.6878356794042902E-2</v>
      </c>
      <c r="H1017" s="17">
        <v>2.1000636464126199E-2</v>
      </c>
      <c r="I1017" s="17">
        <v>2.54080122001153E-2</v>
      </c>
      <c r="J1017" s="17">
        <v>2.18699215556276E-2</v>
      </c>
      <c r="K1017" s="17">
        <v>4.1950358563255401E-2</v>
      </c>
      <c r="L1017" s="17">
        <v>1.6097314958148801E-2</v>
      </c>
      <c r="M1017" s="17"/>
      <c r="N1017" s="17">
        <v>1.5074353896984799E-2</v>
      </c>
      <c r="O1017" s="17">
        <v>2.6449905123101799E-2</v>
      </c>
      <c r="P1017" s="17">
        <v>2.6717229309745998E-2</v>
      </c>
      <c r="Q1017" s="17">
        <v>3.7558150729654398E-2</v>
      </c>
      <c r="R1017" s="17"/>
      <c r="S1017" s="17">
        <v>2.5568854734099099E-2</v>
      </c>
      <c r="T1017" s="17">
        <v>2.1015521037999699E-2</v>
      </c>
      <c r="U1017" s="17">
        <v>3.4471930088706498E-2</v>
      </c>
      <c r="V1017" s="17">
        <v>1.6664018137976699E-2</v>
      </c>
      <c r="W1017" s="17">
        <v>2.7977927680398699E-2</v>
      </c>
      <c r="X1017" s="17">
        <v>4.3982584069768002E-2</v>
      </c>
      <c r="Y1017" s="17">
        <v>2.2705913107182299E-2</v>
      </c>
      <c r="Z1017" s="17">
        <v>1.20031409314394E-2</v>
      </c>
      <c r="AA1017" s="17">
        <v>2.6310946600592199E-2</v>
      </c>
      <c r="AB1017" s="17">
        <v>1.8382686183693101E-2</v>
      </c>
      <c r="AC1017" s="17">
        <v>4.1750815541760203E-2</v>
      </c>
      <c r="AD1017" s="17">
        <v>2.01097532066958E-2</v>
      </c>
      <c r="AE1017" s="17"/>
      <c r="AF1017" s="17">
        <v>2.1052438343934901E-2</v>
      </c>
      <c r="AG1017" s="17">
        <v>2.4616195205704999E-2</v>
      </c>
      <c r="AH1017" s="17">
        <v>3.3968304180622799E-2</v>
      </c>
      <c r="AI1017" s="17">
        <v>2.1484072420678301E-2</v>
      </c>
      <c r="AJ1017" s="17">
        <v>3.8089104626740602E-2</v>
      </c>
      <c r="AK1017" s="17">
        <v>2.72171479204537E-2</v>
      </c>
      <c r="AL1017" s="17"/>
      <c r="AM1017" s="17">
        <v>2.6793458558363001E-2</v>
      </c>
      <c r="AN1017" s="17">
        <v>4.5632251007305301E-2</v>
      </c>
      <c r="AO1017" s="17">
        <v>1.50414857436524E-2</v>
      </c>
      <c r="AP1017" s="17">
        <v>8.0837141290469299E-3</v>
      </c>
      <c r="AQ1017" s="17">
        <v>0</v>
      </c>
      <c r="AR1017" s="17"/>
      <c r="AS1017" s="17">
        <v>2.2579472306485101E-2</v>
      </c>
      <c r="AT1017" s="17">
        <v>2.12523676169201E-2</v>
      </c>
      <c r="AU1017" s="17"/>
      <c r="AV1017" s="17">
        <v>2.2542583856389398E-2</v>
      </c>
      <c r="AW1017" s="17">
        <v>3.3122777912933603E-2</v>
      </c>
      <c r="AX1017" s="17"/>
      <c r="AY1017" s="17">
        <v>3.80437722829194E-2</v>
      </c>
      <c r="AZ1017" s="17">
        <v>2.1444409864622298E-2</v>
      </c>
      <c r="BA1017" s="17">
        <v>2.4356569858436199E-2</v>
      </c>
      <c r="BB1017" s="17"/>
      <c r="BC1017" s="17">
        <v>3.2657073376574801E-2</v>
      </c>
      <c r="BD1017" s="17">
        <v>1.7584700217151701E-2</v>
      </c>
      <c r="BE1017" s="17">
        <v>1.7872219240094099E-2</v>
      </c>
      <c r="BF1017" s="17"/>
      <c r="BG1017" s="17">
        <v>2.84246249973969E-2</v>
      </c>
      <c r="BH1017" s="17">
        <v>2.2118916356811701E-2</v>
      </c>
      <c r="BI1017" s="17"/>
      <c r="BJ1017" s="17">
        <v>2.2117007511459799E-2</v>
      </c>
      <c r="BK1017" s="17">
        <v>2.51632281078745E-2</v>
      </c>
      <c r="BL1017" s="17"/>
      <c r="BM1017" s="17">
        <v>2.07343253047826E-2</v>
      </c>
      <c r="BN1017" s="17">
        <v>2.3050033325146799E-2</v>
      </c>
      <c r="BO1017" s="17">
        <v>3.6977072822420597E-2</v>
      </c>
      <c r="BP1017" s="17">
        <v>5.9462527135344598E-2</v>
      </c>
      <c r="BQ1017" s="17">
        <v>5.5065579449866203E-2</v>
      </c>
      <c r="BR1017" s="17">
        <v>2.1665064115691E-2</v>
      </c>
      <c r="BS1017" s="17">
        <v>3.0203271109679099E-2</v>
      </c>
      <c r="BT1017" s="17"/>
      <c r="BU1017" s="17">
        <v>1.9348923821781602E-2</v>
      </c>
      <c r="BV1017" s="17">
        <v>0</v>
      </c>
      <c r="BW1017" s="17"/>
      <c r="BX1017" s="17">
        <v>2.3255092368709401E-2</v>
      </c>
      <c r="BY1017" s="17">
        <v>1.3803953505701599E-2</v>
      </c>
      <c r="BZ1017" s="17">
        <v>1.51335751145746E-2</v>
      </c>
      <c r="CA1017" s="17">
        <v>1.5455962013877099E-2</v>
      </c>
    </row>
    <row r="1018" spans="2:79" x14ac:dyDescent="0.3">
      <c r="B1018" t="s">
        <v>297</v>
      </c>
      <c r="C1018" s="17">
        <v>0.76516593931270105</v>
      </c>
      <c r="D1018" s="17">
        <v>0.74702358613647801</v>
      </c>
      <c r="E1018" s="17">
        <v>0.78170554028942796</v>
      </c>
      <c r="F1018" s="17"/>
      <c r="G1018" s="17">
        <v>0.77989776830153201</v>
      </c>
      <c r="H1018" s="17">
        <v>0.81061141802352499</v>
      </c>
      <c r="I1018" s="17">
        <v>0.77031877720247599</v>
      </c>
      <c r="J1018" s="17">
        <v>0.80595288483579797</v>
      </c>
      <c r="K1018" s="17">
        <v>0.69377304329660505</v>
      </c>
      <c r="L1018" s="17">
        <v>0.72929416599839403</v>
      </c>
      <c r="M1018" s="17"/>
      <c r="N1018" s="17">
        <v>0.79566192769854105</v>
      </c>
      <c r="O1018" s="17">
        <v>0.76073812986628497</v>
      </c>
      <c r="P1018" s="17">
        <v>0.75466210541269496</v>
      </c>
      <c r="Q1018" s="17">
        <v>0.75023397605333497</v>
      </c>
      <c r="R1018" s="17"/>
      <c r="S1018" s="17">
        <v>0.74830661778636298</v>
      </c>
      <c r="T1018" s="17">
        <v>0.74367468646966395</v>
      </c>
      <c r="U1018" s="17">
        <v>0.73812511903696898</v>
      </c>
      <c r="V1018" s="17">
        <v>0.75531658871690299</v>
      </c>
      <c r="W1018" s="17">
        <v>0.81985189513588097</v>
      </c>
      <c r="X1018" s="17">
        <v>0.71778226560927805</v>
      </c>
      <c r="Y1018" s="17">
        <v>0.74646339950257601</v>
      </c>
      <c r="Z1018" s="17">
        <v>0.79495259870373502</v>
      </c>
      <c r="AA1018" s="17">
        <v>0.79900300193875295</v>
      </c>
      <c r="AB1018" s="17">
        <v>0.79401303875151397</v>
      </c>
      <c r="AC1018" s="17">
        <v>0.75298849105080101</v>
      </c>
      <c r="AD1018" s="17">
        <v>0.87360553453252598</v>
      </c>
      <c r="AE1018" s="17"/>
      <c r="AF1018" s="17">
        <v>0.82187477831620803</v>
      </c>
      <c r="AG1018" s="17">
        <v>0.76570982402905696</v>
      </c>
      <c r="AH1018" s="17">
        <v>0.76467310818734102</v>
      </c>
      <c r="AI1018" s="17">
        <v>0.72720780703562404</v>
      </c>
      <c r="AJ1018" s="17">
        <v>0.71239514224171196</v>
      </c>
      <c r="AK1018" s="17">
        <v>0.74716938544060896</v>
      </c>
      <c r="AL1018" s="17"/>
      <c r="AM1018" s="17">
        <v>0.73367538538138499</v>
      </c>
      <c r="AN1018" s="17">
        <v>0.73278498020022498</v>
      </c>
      <c r="AO1018" s="17">
        <v>0.798576544849387</v>
      </c>
      <c r="AP1018" s="17">
        <v>0.833391748907367</v>
      </c>
      <c r="AQ1018" s="17">
        <v>0.83336452012946005</v>
      </c>
      <c r="AR1018" s="17"/>
      <c r="AS1018" s="17">
        <v>0.78431499630816603</v>
      </c>
      <c r="AT1018" s="17">
        <v>0.80545956467947799</v>
      </c>
      <c r="AU1018" s="17"/>
      <c r="AV1018" s="17">
        <v>0.77188406263661502</v>
      </c>
      <c r="AW1018" s="17">
        <v>0.78225786131936303</v>
      </c>
      <c r="AX1018" s="17"/>
      <c r="AY1018" s="17">
        <v>0.76576008356097902</v>
      </c>
      <c r="AZ1018" s="17">
        <v>0.76569411889552297</v>
      </c>
      <c r="BA1018" s="17">
        <v>0.74901018728970004</v>
      </c>
      <c r="BB1018" s="17"/>
      <c r="BC1018" s="17">
        <v>0.74768824695595704</v>
      </c>
      <c r="BD1018" s="17">
        <v>0.76183499581734804</v>
      </c>
      <c r="BE1018" s="17">
        <v>0.81696337013578602</v>
      </c>
      <c r="BF1018" s="17"/>
      <c r="BG1018" s="17">
        <v>0.79172284911055801</v>
      </c>
      <c r="BH1018" s="17">
        <v>0.76399904712422395</v>
      </c>
      <c r="BI1018" s="17"/>
      <c r="BJ1018" s="17">
        <v>0.80553230160276301</v>
      </c>
      <c r="BK1018" s="17">
        <v>0.76142913069378004</v>
      </c>
      <c r="BL1018" s="17"/>
      <c r="BM1018" s="17">
        <v>0.777259933653207</v>
      </c>
      <c r="BN1018" s="17">
        <v>0.79671113694663998</v>
      </c>
      <c r="BO1018" s="17">
        <v>0.74488447977630801</v>
      </c>
      <c r="BP1018" s="17">
        <v>0.79971175859555899</v>
      </c>
      <c r="BQ1018" s="17">
        <v>0.81584564403327897</v>
      </c>
      <c r="BR1018" s="17">
        <v>0.68349120863222901</v>
      </c>
      <c r="BS1018" s="17">
        <v>0.82118818935419502</v>
      </c>
      <c r="BT1018" s="17"/>
      <c r="BU1018" s="17">
        <v>0.881609465940278</v>
      </c>
      <c r="BV1018" s="17">
        <v>0.839021514077534</v>
      </c>
      <c r="BW1018" s="17"/>
      <c r="BX1018" s="17">
        <v>0.82067335055868296</v>
      </c>
      <c r="BY1018" s="17">
        <v>0.696355985051478</v>
      </c>
      <c r="BZ1018" s="17">
        <v>0.85349341007179602</v>
      </c>
      <c r="CA1018" s="17">
        <v>0.723056965091326</v>
      </c>
    </row>
    <row r="1019" spans="2:79" x14ac:dyDescent="0.3">
      <c r="B1019" t="s">
        <v>298</v>
      </c>
      <c r="C1019" s="17">
        <v>5.0051303223813501E-2</v>
      </c>
      <c r="D1019" s="17">
        <v>4.9903145215618401E-2</v>
      </c>
      <c r="E1019" s="17">
        <v>5.0442299169306801E-2</v>
      </c>
      <c r="F1019" s="17"/>
      <c r="G1019" s="17">
        <v>4.7710366297911699E-2</v>
      </c>
      <c r="H1019" s="17">
        <v>4.0126649342444198E-2</v>
      </c>
      <c r="I1019" s="17">
        <v>6.7853258459870003E-2</v>
      </c>
      <c r="J1019" s="17">
        <v>2.1451589343499701E-2</v>
      </c>
      <c r="K1019" s="17">
        <v>8.0869424256921896E-2</v>
      </c>
      <c r="L1019" s="17">
        <v>4.7655990624476202E-2</v>
      </c>
      <c r="M1019" s="17"/>
      <c r="N1019" s="17">
        <v>4.0388822270907003E-2</v>
      </c>
      <c r="O1019" s="17">
        <v>5.7375869955076098E-2</v>
      </c>
      <c r="P1019" s="17">
        <v>4.9022579557452102E-2</v>
      </c>
      <c r="Q1019" s="17">
        <v>5.3119772802223797E-2</v>
      </c>
      <c r="R1019" s="17"/>
      <c r="S1019" s="17">
        <v>7.9738577168930097E-2</v>
      </c>
      <c r="T1019" s="17">
        <v>5.8959880135079801E-2</v>
      </c>
      <c r="U1019" s="17">
        <v>2.29404476903677E-2</v>
      </c>
      <c r="V1019" s="17">
        <v>6.6298774247989994E-2</v>
      </c>
      <c r="W1019" s="17">
        <v>1.1882116439328299E-2</v>
      </c>
      <c r="X1019" s="17">
        <v>5.0938420120376499E-2</v>
      </c>
      <c r="Y1019" s="17">
        <v>5.0611583124882703E-2</v>
      </c>
      <c r="Z1019" s="17">
        <v>1.05636128534005E-2</v>
      </c>
      <c r="AA1019" s="17">
        <v>4.17311901211058E-2</v>
      </c>
      <c r="AB1019" s="17">
        <v>4.8831755268427597E-2</v>
      </c>
      <c r="AC1019" s="17">
        <v>6.6401084181845399E-2</v>
      </c>
      <c r="AD1019" s="17">
        <v>4.0972049426056999E-2</v>
      </c>
      <c r="AE1019" s="17"/>
      <c r="AF1019" s="17">
        <v>5.36907043375782E-2</v>
      </c>
      <c r="AG1019" s="17">
        <v>4.2931230585269702E-2</v>
      </c>
      <c r="AH1019" s="17">
        <v>3.8636151680125103E-2</v>
      </c>
      <c r="AI1019" s="17">
        <v>5.4915049734596003E-2</v>
      </c>
      <c r="AJ1019" s="17">
        <v>6.4774339837198103E-2</v>
      </c>
      <c r="AK1019" s="17">
        <v>5.3454128177254999E-2</v>
      </c>
      <c r="AL1019" s="17"/>
      <c r="AM1019" s="17">
        <v>5.1206147328106202E-2</v>
      </c>
      <c r="AN1019" s="17">
        <v>6.8365985684839897E-2</v>
      </c>
      <c r="AO1019" s="17">
        <v>3.9425061138741099E-2</v>
      </c>
      <c r="AP1019" s="17">
        <v>2.07886005150912E-2</v>
      </c>
      <c r="AQ1019" s="17">
        <v>0.120680934475089</v>
      </c>
      <c r="AR1019" s="17"/>
      <c r="AS1019" s="17">
        <v>4.2912281076574299E-2</v>
      </c>
      <c r="AT1019" s="17">
        <v>6.9064370865546704E-2</v>
      </c>
      <c r="AU1019" s="17"/>
      <c r="AV1019" s="17">
        <v>4.9615290775963397E-2</v>
      </c>
      <c r="AW1019" s="17">
        <v>4.23983090619654E-2</v>
      </c>
      <c r="AX1019" s="17"/>
      <c r="AY1019" s="17">
        <v>4.5179463785096498E-2</v>
      </c>
      <c r="AZ1019" s="17">
        <v>5.1404032904930903E-2</v>
      </c>
      <c r="BA1019" s="17">
        <v>5.9568864935159498E-2</v>
      </c>
      <c r="BB1019" s="17"/>
      <c r="BC1019" s="17">
        <v>4.9930714742308001E-2</v>
      </c>
      <c r="BD1019" s="17">
        <v>6.0708047580200902E-2</v>
      </c>
      <c r="BE1019" s="17">
        <v>3.8648971499583101E-2</v>
      </c>
      <c r="BF1019" s="17"/>
      <c r="BG1019" s="17">
        <v>4.0602341086319202E-2</v>
      </c>
      <c r="BH1019" s="17">
        <v>5.3373436206588201E-2</v>
      </c>
      <c r="BI1019" s="17"/>
      <c r="BJ1019" s="17">
        <v>4.2642861491258503E-2</v>
      </c>
      <c r="BK1019" s="17">
        <v>4.9438212985035201E-2</v>
      </c>
      <c r="BL1019" s="17"/>
      <c r="BM1019" s="17">
        <v>4.7783977832617799E-2</v>
      </c>
      <c r="BN1019" s="17">
        <v>5.1870342834629699E-2</v>
      </c>
      <c r="BO1019" s="17">
        <v>5.2897712498434203E-2</v>
      </c>
      <c r="BP1019" s="17">
        <v>2.0333991915433201E-2</v>
      </c>
      <c r="BQ1019" s="17">
        <v>6.8707363087580894E-2</v>
      </c>
      <c r="BR1019" s="17">
        <v>5.9651859398811798E-2</v>
      </c>
      <c r="BS1019" s="17">
        <v>3.73455729694116E-2</v>
      </c>
      <c r="BT1019" s="17"/>
      <c r="BU1019" s="17">
        <v>2.9161807848813701E-2</v>
      </c>
      <c r="BV1019" s="17">
        <v>2.7051213710356199E-2</v>
      </c>
      <c r="BW1019" s="17"/>
      <c r="BX1019" s="17">
        <v>3.6120028278670703E-2</v>
      </c>
      <c r="BY1019" s="17">
        <v>7.0704702092213495E-2</v>
      </c>
      <c r="BZ1019" s="17">
        <v>2.94881713882457E-2</v>
      </c>
      <c r="CA1019" s="17">
        <v>6.3154839991500095E-2</v>
      </c>
    </row>
    <row r="1020" spans="2:79" hidden="1" x14ac:dyDescent="0.3">
      <c r="B1020" t="s">
        <v>299</v>
      </c>
      <c r="C1020" s="17">
        <v>0.71511463608888703</v>
      </c>
      <c r="D1020" s="17">
        <v>0.69712044092086001</v>
      </c>
      <c r="E1020" s="17">
        <v>0.73126324112012098</v>
      </c>
      <c r="F1020" s="17"/>
      <c r="G1020" s="17">
        <v>0.73218740200362098</v>
      </c>
      <c r="H1020" s="17">
        <v>0.77048476868108096</v>
      </c>
      <c r="I1020" s="17">
        <v>0.70246551874260599</v>
      </c>
      <c r="J1020" s="17">
        <v>0.78450129549229797</v>
      </c>
      <c r="K1020" s="17">
        <v>0.61290361903968305</v>
      </c>
      <c r="L1020" s="17">
        <v>0.68163817537391802</v>
      </c>
      <c r="M1020" s="17"/>
      <c r="N1020" s="17">
        <v>0.75527310542763404</v>
      </c>
      <c r="O1020" s="17">
        <v>0.70336225991120804</v>
      </c>
      <c r="P1020" s="17">
        <v>0.70563952585524303</v>
      </c>
      <c r="Q1020" s="17">
        <v>0.69711420325111095</v>
      </c>
      <c r="R1020" s="17"/>
      <c r="S1020" s="17">
        <v>0.66856804061743302</v>
      </c>
      <c r="T1020" s="17">
        <v>0.68471480633458504</v>
      </c>
      <c r="U1020" s="17">
        <v>0.71518467134660102</v>
      </c>
      <c r="V1020" s="17">
        <v>0.68901781446891297</v>
      </c>
      <c r="W1020" s="17">
        <v>0.80796977869655295</v>
      </c>
      <c r="X1020" s="17">
        <v>0.66684384548890197</v>
      </c>
      <c r="Y1020" s="17">
        <v>0.695851816377693</v>
      </c>
      <c r="Z1020" s="17">
        <v>0.78438898585033401</v>
      </c>
      <c r="AA1020" s="17">
        <v>0.75727181181764702</v>
      </c>
      <c r="AB1020" s="17">
        <v>0.74518128348308599</v>
      </c>
      <c r="AC1020" s="17">
        <v>0.68658740686895603</v>
      </c>
      <c r="AD1020" s="17">
        <v>0.83263348510646895</v>
      </c>
      <c r="AE1020" s="17"/>
      <c r="AF1020" s="17">
        <v>0.76818407397862998</v>
      </c>
      <c r="AG1020" s="17">
        <v>0.72277859344378803</v>
      </c>
      <c r="AH1020" s="17">
        <v>0.726036956507216</v>
      </c>
      <c r="AI1020" s="17">
        <v>0.672292757301028</v>
      </c>
      <c r="AJ1020" s="17">
        <v>0.64762080240451403</v>
      </c>
      <c r="AK1020" s="17">
        <v>0.69371525726335403</v>
      </c>
      <c r="AL1020" s="17"/>
      <c r="AM1020" s="17">
        <v>0.68246923805327897</v>
      </c>
      <c r="AN1020" s="17">
        <v>0.664418994515385</v>
      </c>
      <c r="AO1020" s="17">
        <v>0.759151483710646</v>
      </c>
      <c r="AP1020" s="17">
        <v>0.81260314839227599</v>
      </c>
      <c r="AQ1020" s="17">
        <v>0.71268358565437095</v>
      </c>
      <c r="AR1020" s="17"/>
      <c r="AS1020" s="17">
        <v>0.74140271523159196</v>
      </c>
      <c r="AT1020" s="17">
        <v>0.73639519381393104</v>
      </c>
      <c r="AU1020" s="17"/>
      <c r="AV1020" s="17">
        <v>0.72226877186065197</v>
      </c>
      <c r="AW1020" s="17">
        <v>0.73985955225739797</v>
      </c>
      <c r="AX1020" s="17"/>
      <c r="AY1020" s="17">
        <v>0.72058061977588195</v>
      </c>
      <c r="AZ1020" s="17">
        <v>0.71429008599059196</v>
      </c>
      <c r="BA1020" s="17">
        <v>0.68944132235454103</v>
      </c>
      <c r="BB1020" s="17"/>
      <c r="BC1020" s="17">
        <v>0.697757532213649</v>
      </c>
      <c r="BD1020" s="17">
        <v>0.70112694823714705</v>
      </c>
      <c r="BE1020" s="17">
        <v>0.778314398636203</v>
      </c>
      <c r="BF1020" s="17"/>
      <c r="BG1020" s="17">
        <v>0.75112050802423802</v>
      </c>
      <c r="BH1020" s="17">
        <v>0.71062561091763599</v>
      </c>
      <c r="BI1020" s="17"/>
      <c r="BJ1020" s="17">
        <v>0.76288944011150495</v>
      </c>
      <c r="BK1020" s="17">
        <v>0.71199091770874501</v>
      </c>
      <c r="BL1020" s="17"/>
      <c r="BM1020" s="17">
        <v>0.72947595582058899</v>
      </c>
      <c r="BN1020" s="17">
        <v>0.74484079411200999</v>
      </c>
      <c r="BO1020" s="17">
        <v>0.691986767277874</v>
      </c>
      <c r="BP1020" s="17">
        <v>0.77937776668012604</v>
      </c>
      <c r="BQ1020" s="17">
        <v>0.74713828094569801</v>
      </c>
      <c r="BR1020" s="17">
        <v>0.623839349233417</v>
      </c>
      <c r="BS1020" s="17">
        <v>0.78384261638478403</v>
      </c>
      <c r="BT1020" s="17"/>
      <c r="BU1020" s="17">
        <v>0.85244765809146394</v>
      </c>
      <c r="BV1020" s="17">
        <v>0.81197030036717699</v>
      </c>
      <c r="BW1020" s="17"/>
      <c r="BX1020" s="17">
        <v>0.78455332228001196</v>
      </c>
      <c r="BY1020" s="17">
        <v>0.62565128295926398</v>
      </c>
      <c r="BZ1020" s="17">
        <v>0.82400523868355102</v>
      </c>
      <c r="CA1020" s="17">
        <v>0.65990212509982604</v>
      </c>
    </row>
    <row r="1021" spans="2:79" x14ac:dyDescent="0.3">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c r="BO1021" s="17"/>
      <c r="BP1021" s="17"/>
      <c r="BQ1021" s="17"/>
      <c r="BR1021" s="17"/>
      <c r="BS1021" s="17"/>
      <c r="BT1021" s="17"/>
      <c r="BU1021" s="17"/>
      <c r="BV1021" s="17"/>
      <c r="BW1021" s="17"/>
      <c r="BX1021" s="17"/>
      <c r="BY1021" s="17"/>
      <c r="BZ1021" s="17"/>
      <c r="CA1021" s="17"/>
    </row>
    <row r="1022" spans="2:79" x14ac:dyDescent="0.3">
      <c r="B1022" s="6" t="s">
        <v>468</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c r="BP1022" s="17"/>
      <c r="BQ1022" s="17"/>
      <c r="BR1022" s="17"/>
      <c r="BS1022" s="17"/>
      <c r="BT1022" s="17"/>
      <c r="BU1022" s="17"/>
      <c r="BV1022" s="17"/>
      <c r="BW1022" s="17"/>
      <c r="BX1022" s="17"/>
      <c r="BY1022" s="17"/>
      <c r="BZ1022" s="17"/>
      <c r="CA1022" s="17"/>
    </row>
    <row r="1023" spans="2:79" x14ac:dyDescent="0.3">
      <c r="B1023" s="24" t="s">
        <v>98</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c r="BM1023" s="17"/>
      <c r="BN1023" s="17"/>
      <c r="BO1023" s="17"/>
      <c r="BP1023" s="17"/>
      <c r="BQ1023" s="17"/>
      <c r="BR1023" s="17"/>
      <c r="BS1023" s="17"/>
      <c r="BT1023" s="17"/>
      <c r="BU1023" s="17"/>
      <c r="BV1023" s="17"/>
      <c r="BW1023" s="17"/>
      <c r="BX1023" s="17"/>
      <c r="BY1023" s="17"/>
      <c r="BZ1023" s="17"/>
      <c r="CA1023" s="17"/>
    </row>
    <row r="1024" spans="2:79" x14ac:dyDescent="0.3">
      <c r="B1024" t="s">
        <v>292</v>
      </c>
      <c r="C1024" s="17">
        <v>0.18693492471531301</v>
      </c>
      <c r="D1024" s="17">
        <v>0.17851520067888299</v>
      </c>
      <c r="E1024" s="17">
        <v>0.19399829218818801</v>
      </c>
      <c r="F1024" s="17"/>
      <c r="G1024" s="17">
        <v>0.24397007181202299</v>
      </c>
      <c r="H1024" s="17">
        <v>0.21625846429300499</v>
      </c>
      <c r="I1024" s="17">
        <v>0.19117008990970699</v>
      </c>
      <c r="J1024" s="17">
        <v>0.223678151226956</v>
      </c>
      <c r="K1024" s="17">
        <v>0.15211475902516999</v>
      </c>
      <c r="L1024" s="17">
        <v>0.115522957335832</v>
      </c>
      <c r="M1024" s="17"/>
      <c r="N1024" s="17">
        <v>0.17072576865213401</v>
      </c>
      <c r="O1024" s="17">
        <v>0.15776284047250799</v>
      </c>
      <c r="P1024" s="17">
        <v>0.18629409627271701</v>
      </c>
      <c r="Q1024" s="17">
        <v>0.236814488798651</v>
      </c>
      <c r="R1024" s="17"/>
      <c r="S1024" s="17">
        <v>0.19351731903132499</v>
      </c>
      <c r="T1024" s="17">
        <v>0.192989605533951</v>
      </c>
      <c r="U1024" s="17">
        <v>0.15610379626285201</v>
      </c>
      <c r="V1024" s="17">
        <v>0.181460330928231</v>
      </c>
      <c r="W1024" s="17">
        <v>0.18331728841316799</v>
      </c>
      <c r="X1024" s="17">
        <v>0.180823392237592</v>
      </c>
      <c r="Y1024" s="17">
        <v>0.124128223284361</v>
      </c>
      <c r="Z1024" s="17">
        <v>0.19498444057102399</v>
      </c>
      <c r="AA1024" s="17">
        <v>0.14424443479004001</v>
      </c>
      <c r="AB1024" s="17">
        <v>0.24435904997764399</v>
      </c>
      <c r="AC1024" s="17">
        <v>0.23747148763194001</v>
      </c>
      <c r="AD1024" s="17">
        <v>0.31269886313802597</v>
      </c>
      <c r="AE1024" s="17"/>
      <c r="AF1024" s="17">
        <v>0.25404131805059799</v>
      </c>
      <c r="AG1024" s="17">
        <v>0.14934067540312901</v>
      </c>
      <c r="AH1024" s="17">
        <v>0.19246328977637001</v>
      </c>
      <c r="AI1024" s="17">
        <v>0.15369911256555399</v>
      </c>
      <c r="AJ1024" s="17">
        <v>0.15998047854554201</v>
      </c>
      <c r="AK1024" s="17">
        <v>0.22856172943932199</v>
      </c>
      <c r="AL1024" s="17"/>
      <c r="AM1024" s="17">
        <v>0.186042093070028</v>
      </c>
      <c r="AN1024" s="17">
        <v>0.18981648364979001</v>
      </c>
      <c r="AO1024" s="17">
        <v>0.18637765288209401</v>
      </c>
      <c r="AP1024" s="17">
        <v>0.22017801588449701</v>
      </c>
      <c r="AQ1024" s="17">
        <v>0.33891029132751199</v>
      </c>
      <c r="AR1024" s="17"/>
      <c r="AS1024" s="17">
        <v>0.18458955781511999</v>
      </c>
      <c r="AT1024" s="17">
        <v>0.257158387203549</v>
      </c>
      <c r="AU1024" s="17"/>
      <c r="AV1024" s="17">
        <v>0.170591163542787</v>
      </c>
      <c r="AW1024" s="17">
        <v>0.26044734312726697</v>
      </c>
      <c r="AX1024" s="17"/>
      <c r="AY1024" s="17">
        <v>0.24882418785263399</v>
      </c>
      <c r="AZ1024" s="17">
        <v>0.16356087195011501</v>
      </c>
      <c r="BA1024" s="17">
        <v>0.159612982180346</v>
      </c>
      <c r="BB1024" s="17"/>
      <c r="BC1024" s="17">
        <v>0.17317992573712601</v>
      </c>
      <c r="BD1024" s="17">
        <v>0.15295060882886799</v>
      </c>
      <c r="BE1024" s="17">
        <v>0.26009773593484697</v>
      </c>
      <c r="BF1024" s="17"/>
      <c r="BG1024" s="17">
        <v>0.245164244591563</v>
      </c>
      <c r="BH1024" s="17">
        <v>0.165371945152335</v>
      </c>
      <c r="BI1024" s="17"/>
      <c r="BJ1024" s="17">
        <v>0.211251978198218</v>
      </c>
      <c r="BK1024" s="17">
        <v>0.183247150775667</v>
      </c>
      <c r="BL1024" s="17"/>
      <c r="BM1024" s="17">
        <v>0.197131209577944</v>
      </c>
      <c r="BN1024" s="17">
        <v>0.19420604965829799</v>
      </c>
      <c r="BO1024" s="17">
        <v>0.22084204282127201</v>
      </c>
      <c r="BP1024" s="17">
        <v>0.19735792361006299</v>
      </c>
      <c r="BQ1024" s="17">
        <v>0.21779063239957899</v>
      </c>
      <c r="BR1024" s="17">
        <v>0.105292437911577</v>
      </c>
      <c r="BS1024" s="17">
        <v>0.30301344540813802</v>
      </c>
      <c r="BT1024" s="17"/>
      <c r="BU1024" s="17">
        <v>0.17631605004044401</v>
      </c>
      <c r="BV1024" s="17">
        <v>0.22657450574784799</v>
      </c>
      <c r="BW1024" s="17"/>
      <c r="BX1024" s="17">
        <v>0.196530001029915</v>
      </c>
      <c r="BY1024" s="17">
        <v>0.146475808148365</v>
      </c>
      <c r="BZ1024" s="17">
        <v>0.25054808223035302</v>
      </c>
      <c r="CA1024" s="17">
        <v>0.14295337643188799</v>
      </c>
    </row>
    <row r="1025" spans="2:79" x14ac:dyDescent="0.3">
      <c r="B1025" t="s">
        <v>293</v>
      </c>
      <c r="C1025" s="17">
        <v>0.23780189488525799</v>
      </c>
      <c r="D1025" s="17">
        <v>0.250283659360299</v>
      </c>
      <c r="E1025" s="17">
        <v>0.225900667791847</v>
      </c>
      <c r="F1025" s="17"/>
      <c r="G1025" s="17">
        <v>0.36607860631817701</v>
      </c>
      <c r="H1025" s="17">
        <v>0.32941546334293997</v>
      </c>
      <c r="I1025" s="17">
        <v>0.22916803789337201</v>
      </c>
      <c r="J1025" s="17">
        <v>0.20560401492647101</v>
      </c>
      <c r="K1025" s="17">
        <v>0.17471787304642999</v>
      </c>
      <c r="L1025" s="17">
        <v>0.153743431261299</v>
      </c>
      <c r="M1025" s="17"/>
      <c r="N1025" s="17">
        <v>0.26222339853119497</v>
      </c>
      <c r="O1025" s="17">
        <v>0.20043539601163299</v>
      </c>
      <c r="P1025" s="17">
        <v>0.247580121751803</v>
      </c>
      <c r="Q1025" s="17">
        <v>0.24027640630435099</v>
      </c>
      <c r="R1025" s="17"/>
      <c r="S1025" s="17">
        <v>0.27674428542455198</v>
      </c>
      <c r="T1025" s="17">
        <v>0.20870254763738</v>
      </c>
      <c r="U1025" s="17">
        <v>0.17983318055845199</v>
      </c>
      <c r="V1025" s="17">
        <v>0.22378563860488099</v>
      </c>
      <c r="W1025" s="17">
        <v>0.26007312868239402</v>
      </c>
      <c r="X1025" s="17">
        <v>0.20525357125469401</v>
      </c>
      <c r="Y1025" s="17">
        <v>0.30407234682301998</v>
      </c>
      <c r="Z1025" s="17">
        <v>0.360306517852024</v>
      </c>
      <c r="AA1025" s="17">
        <v>0.26299145248754002</v>
      </c>
      <c r="AB1025" s="17">
        <v>0.17567657735033201</v>
      </c>
      <c r="AC1025" s="17">
        <v>0.19548242236305599</v>
      </c>
      <c r="AD1025" s="17">
        <v>0.250392574596147</v>
      </c>
      <c r="AE1025" s="17"/>
      <c r="AF1025" s="17">
        <v>0.29708592785597099</v>
      </c>
      <c r="AG1025" s="17">
        <v>0.243479428061908</v>
      </c>
      <c r="AH1025" s="17">
        <v>0.199122238387167</v>
      </c>
      <c r="AI1025" s="17">
        <v>0.224046499322199</v>
      </c>
      <c r="AJ1025" s="17">
        <v>0.17392538082310399</v>
      </c>
      <c r="AK1025" s="17">
        <v>0.214320603179637</v>
      </c>
      <c r="AL1025" s="17"/>
      <c r="AM1025" s="17">
        <v>0.20719192645151099</v>
      </c>
      <c r="AN1025" s="17">
        <v>0.239420304580373</v>
      </c>
      <c r="AO1025" s="17">
        <v>0.23127094919374799</v>
      </c>
      <c r="AP1025" s="17">
        <v>0.36630422873644403</v>
      </c>
      <c r="AQ1025" s="17">
        <v>0.138324140012553</v>
      </c>
      <c r="AR1025" s="17"/>
      <c r="AS1025" s="17">
        <v>0.246425351810624</v>
      </c>
      <c r="AT1025" s="17">
        <v>0.197993431388059</v>
      </c>
      <c r="AU1025" s="17"/>
      <c r="AV1025" s="17">
        <v>0.23480220055311499</v>
      </c>
      <c r="AW1025" s="17">
        <v>0.25553434862556001</v>
      </c>
      <c r="AX1025" s="17"/>
      <c r="AY1025" s="17">
        <v>0.244767252892517</v>
      </c>
      <c r="AZ1025" s="17">
        <v>0.245840932163295</v>
      </c>
      <c r="BA1025" s="17">
        <v>0.16635928287322099</v>
      </c>
      <c r="BB1025" s="17"/>
      <c r="BC1025" s="17">
        <v>0.23144179905519199</v>
      </c>
      <c r="BD1025" s="17">
        <v>0.23242533977433999</v>
      </c>
      <c r="BE1025" s="17">
        <v>0.25429296952170399</v>
      </c>
      <c r="BF1025" s="17"/>
      <c r="BG1025" s="17">
        <v>0.21096392919133999</v>
      </c>
      <c r="BH1025" s="17">
        <v>0.249765420350299</v>
      </c>
      <c r="BI1025" s="17"/>
      <c r="BJ1025" s="17">
        <v>0.29774340323737802</v>
      </c>
      <c r="BK1025" s="17">
        <v>0.21980934316383</v>
      </c>
      <c r="BL1025" s="17"/>
      <c r="BM1025" s="17">
        <v>0.26065266799626902</v>
      </c>
      <c r="BN1025" s="17">
        <v>0.30281591809622799</v>
      </c>
      <c r="BO1025" s="17">
        <v>0.21058094346041201</v>
      </c>
      <c r="BP1025" s="17">
        <v>0.27165474593775701</v>
      </c>
      <c r="BQ1025" s="17">
        <v>0.34785143084514603</v>
      </c>
      <c r="BR1025" s="17">
        <v>0.141486215502687</v>
      </c>
      <c r="BS1025" s="17">
        <v>0.15577339254459599</v>
      </c>
      <c r="BT1025" s="17"/>
      <c r="BU1025" s="17">
        <v>0.25201296402809897</v>
      </c>
      <c r="BV1025" s="17">
        <v>0.34390220903598201</v>
      </c>
      <c r="BW1025" s="17"/>
      <c r="BX1025" s="17">
        <v>0.23246236304023599</v>
      </c>
      <c r="BY1025" s="17">
        <v>0.23941785332773299</v>
      </c>
      <c r="BZ1025" s="17">
        <v>0.310477534077025</v>
      </c>
      <c r="CA1025" s="17">
        <v>0.25989259198987102</v>
      </c>
    </row>
    <row r="1026" spans="2:79" x14ac:dyDescent="0.3">
      <c r="B1026" t="s">
        <v>294</v>
      </c>
      <c r="C1026" s="17">
        <v>0.230849494011694</v>
      </c>
      <c r="D1026" s="17">
        <v>0.234250499971039</v>
      </c>
      <c r="E1026" s="17">
        <v>0.22771794313743701</v>
      </c>
      <c r="F1026" s="17"/>
      <c r="G1026" s="17">
        <v>0.20510932597596401</v>
      </c>
      <c r="H1026" s="17">
        <v>0.22292964825954001</v>
      </c>
      <c r="I1026" s="17">
        <v>0.227872922875902</v>
      </c>
      <c r="J1026" s="17">
        <v>0.19610687869087601</v>
      </c>
      <c r="K1026" s="17">
        <v>0.23232277876563801</v>
      </c>
      <c r="L1026" s="17">
        <v>0.28387207759473698</v>
      </c>
      <c r="M1026" s="17"/>
      <c r="N1026" s="17">
        <v>0.22800982202150699</v>
      </c>
      <c r="O1026" s="17">
        <v>0.24104638040096099</v>
      </c>
      <c r="P1026" s="17">
        <v>0.23566420300846899</v>
      </c>
      <c r="Q1026" s="17">
        <v>0.21841458779977399</v>
      </c>
      <c r="R1026" s="17"/>
      <c r="S1026" s="17">
        <v>0.22991760042409701</v>
      </c>
      <c r="T1026" s="17">
        <v>0.208448392312539</v>
      </c>
      <c r="U1026" s="17">
        <v>0.28014032390832799</v>
      </c>
      <c r="V1026" s="17">
        <v>0.273426691862036</v>
      </c>
      <c r="W1026" s="17">
        <v>0.27790963228479099</v>
      </c>
      <c r="X1026" s="17">
        <v>0.27205666904994302</v>
      </c>
      <c r="Y1026" s="17">
        <v>0.20580998648893001</v>
      </c>
      <c r="Z1026" s="17">
        <v>0.13099501562065199</v>
      </c>
      <c r="AA1026" s="17">
        <v>0.25448757965688901</v>
      </c>
      <c r="AB1026" s="17">
        <v>0.214138730877939</v>
      </c>
      <c r="AC1026" s="17">
        <v>0.15969792266713301</v>
      </c>
      <c r="AD1026" s="17">
        <v>0.120498019377242</v>
      </c>
      <c r="AE1026" s="17"/>
      <c r="AF1026" s="17">
        <v>0.2052454822133</v>
      </c>
      <c r="AG1026" s="17">
        <v>0.225240916134167</v>
      </c>
      <c r="AH1026" s="17">
        <v>0.231088219081129</v>
      </c>
      <c r="AI1026" s="17">
        <v>0.262801881903655</v>
      </c>
      <c r="AJ1026" s="17">
        <v>0.24492558027953801</v>
      </c>
      <c r="AK1026" s="17">
        <v>0.23172916188395201</v>
      </c>
      <c r="AL1026" s="17"/>
      <c r="AM1026" s="17">
        <v>0.242606573590681</v>
      </c>
      <c r="AN1026" s="17">
        <v>0.20256429020960201</v>
      </c>
      <c r="AO1026" s="17">
        <v>0.249580357284622</v>
      </c>
      <c r="AP1026" s="17">
        <v>0.20352276279136799</v>
      </c>
      <c r="AQ1026" s="17">
        <v>0.184259736108183</v>
      </c>
      <c r="AR1026" s="17"/>
      <c r="AS1026" s="17">
        <v>0.22221204082761101</v>
      </c>
      <c r="AT1026" s="17">
        <v>0.179017839243753</v>
      </c>
      <c r="AU1026" s="17"/>
      <c r="AV1026" s="17">
        <v>0.227067502121822</v>
      </c>
      <c r="AW1026" s="17">
        <v>0.18972529691647899</v>
      </c>
      <c r="AX1026" s="17"/>
      <c r="AY1026" s="17">
        <v>0.18164294977602799</v>
      </c>
      <c r="AZ1026" s="17">
        <v>0.252250120972974</v>
      </c>
      <c r="BA1026" s="17">
        <v>0.23123187547906199</v>
      </c>
      <c r="BB1026" s="17"/>
      <c r="BC1026" s="17">
        <v>0.23405384232574</v>
      </c>
      <c r="BD1026" s="17">
        <v>0.23995748387152899</v>
      </c>
      <c r="BE1026" s="17">
        <v>0.20851662045307101</v>
      </c>
      <c r="BF1026" s="17"/>
      <c r="BG1026" s="17">
        <v>0.20288589850070601</v>
      </c>
      <c r="BH1026" s="17">
        <v>0.240347032348393</v>
      </c>
      <c r="BI1026" s="17"/>
      <c r="BJ1026" s="17">
        <v>0.186155449729351</v>
      </c>
      <c r="BK1026" s="17">
        <v>0.239323431343342</v>
      </c>
      <c r="BL1026" s="17"/>
      <c r="BM1026" s="17">
        <v>0.21758953316709201</v>
      </c>
      <c r="BN1026" s="17">
        <v>0.194492230167299</v>
      </c>
      <c r="BO1026" s="17">
        <v>0.29334449953838299</v>
      </c>
      <c r="BP1026" s="17">
        <v>0.201979344940105</v>
      </c>
      <c r="BQ1026" s="17">
        <v>0.27214191854293601</v>
      </c>
      <c r="BR1026" s="17">
        <v>0.26702908847292101</v>
      </c>
      <c r="BS1026" s="17">
        <v>0.23577011022044</v>
      </c>
      <c r="BT1026" s="17"/>
      <c r="BU1026" s="17">
        <v>0.24729216840462001</v>
      </c>
      <c r="BV1026" s="17">
        <v>0.228144179307427</v>
      </c>
      <c r="BW1026" s="17"/>
      <c r="BX1026" s="17">
        <v>0.25375698783719303</v>
      </c>
      <c r="BY1026" s="17">
        <v>0.21388356825322899</v>
      </c>
      <c r="BZ1026" s="17">
        <v>0.221330903624673</v>
      </c>
      <c r="CA1026" s="17">
        <v>0.22725367806846899</v>
      </c>
    </row>
    <row r="1027" spans="2:79" x14ac:dyDescent="0.3">
      <c r="B1027" t="s">
        <v>295</v>
      </c>
      <c r="C1027" s="17">
        <v>0.124423200467306</v>
      </c>
      <c r="D1027" s="17">
        <v>0.112637826855936</v>
      </c>
      <c r="E1027" s="17">
        <v>0.13653139643978701</v>
      </c>
      <c r="F1027" s="17"/>
      <c r="G1027" s="17">
        <v>7.1951341199329194E-2</v>
      </c>
      <c r="H1027" s="17">
        <v>0.106936676475141</v>
      </c>
      <c r="I1027" s="17">
        <v>0.111765698353492</v>
      </c>
      <c r="J1027" s="17">
        <v>0.11594146177671701</v>
      </c>
      <c r="K1027" s="17">
        <v>0.13487926026539199</v>
      </c>
      <c r="L1027" s="17">
        <v>0.18354022594890501</v>
      </c>
      <c r="M1027" s="17"/>
      <c r="N1027" s="17">
        <v>0.14190604882958299</v>
      </c>
      <c r="O1027" s="17">
        <v>0.150546301854798</v>
      </c>
      <c r="P1027" s="17">
        <v>0.108514985649562</v>
      </c>
      <c r="Q1027" s="17">
        <v>9.2289178701551997E-2</v>
      </c>
      <c r="R1027" s="17"/>
      <c r="S1027" s="17">
        <v>0.132750966218111</v>
      </c>
      <c r="T1027" s="17">
        <v>0.15176971824934499</v>
      </c>
      <c r="U1027" s="17">
        <v>0.12523263606989901</v>
      </c>
      <c r="V1027" s="17">
        <v>0.108041477985077</v>
      </c>
      <c r="W1027" s="17">
        <v>0.106464134549988</v>
      </c>
      <c r="X1027" s="17">
        <v>0.10023565909747099</v>
      </c>
      <c r="Y1027" s="17">
        <v>0.121571900287875</v>
      </c>
      <c r="Z1027" s="17">
        <v>0.13102440012606201</v>
      </c>
      <c r="AA1027" s="17">
        <v>0.120363666148589</v>
      </c>
      <c r="AB1027" s="17">
        <v>0.11485064654063599</v>
      </c>
      <c r="AC1027" s="17">
        <v>0.15004593130109101</v>
      </c>
      <c r="AD1027" s="17">
        <v>0.12843817281456399</v>
      </c>
      <c r="AE1027" s="17"/>
      <c r="AF1027" s="17">
        <v>9.8325395353705894E-2</v>
      </c>
      <c r="AG1027" s="17">
        <v>0.134857920864207</v>
      </c>
      <c r="AH1027" s="17">
        <v>0.115122286282124</v>
      </c>
      <c r="AI1027" s="17">
        <v>0.14719270738923401</v>
      </c>
      <c r="AJ1027" s="17">
        <v>0.12547368295720601</v>
      </c>
      <c r="AK1027" s="17">
        <v>0.135287298102377</v>
      </c>
      <c r="AL1027" s="17"/>
      <c r="AM1027" s="17">
        <v>0.14757349432101199</v>
      </c>
      <c r="AN1027" s="17">
        <v>9.5443761507397404E-2</v>
      </c>
      <c r="AO1027" s="17">
        <v>0.135565046950236</v>
      </c>
      <c r="AP1027" s="17">
        <v>0.10371912534284899</v>
      </c>
      <c r="AQ1027" s="17">
        <v>0.14667598246998001</v>
      </c>
      <c r="AR1027" s="17"/>
      <c r="AS1027" s="17">
        <v>0.13595502219562899</v>
      </c>
      <c r="AT1027" s="17">
        <v>0.13486177493586299</v>
      </c>
      <c r="AU1027" s="17"/>
      <c r="AV1027" s="17">
        <v>0.14313882430001301</v>
      </c>
      <c r="AW1027" s="17">
        <v>0.102791172458341</v>
      </c>
      <c r="AX1027" s="17"/>
      <c r="AY1027" s="17">
        <v>0.11314334049631899</v>
      </c>
      <c r="AZ1027" s="17">
        <v>0.12608565922295201</v>
      </c>
      <c r="BA1027" s="17">
        <v>0.15156976328243199</v>
      </c>
      <c r="BB1027" s="17"/>
      <c r="BC1027" s="17">
        <v>0.127007333937803</v>
      </c>
      <c r="BD1027" s="17">
        <v>0.14012427780488201</v>
      </c>
      <c r="BE1027" s="17">
        <v>0.105383251332994</v>
      </c>
      <c r="BF1027" s="17"/>
      <c r="BG1027" s="17">
        <v>0.11565116096741999</v>
      </c>
      <c r="BH1027" s="17">
        <v>0.12996873218313801</v>
      </c>
      <c r="BI1027" s="17"/>
      <c r="BJ1027" s="17">
        <v>0.12936448644088899</v>
      </c>
      <c r="BK1027" s="17">
        <v>0.12563425115246701</v>
      </c>
      <c r="BL1027" s="17"/>
      <c r="BM1027" s="17">
        <v>0.11885661363220699</v>
      </c>
      <c r="BN1027" s="17">
        <v>0.10516114966762501</v>
      </c>
      <c r="BO1027" s="17">
        <v>8.7977757650145899E-2</v>
      </c>
      <c r="BP1027" s="17">
        <v>9.5848419392158796E-2</v>
      </c>
      <c r="BQ1027" s="17">
        <v>2.9451423217862E-2</v>
      </c>
      <c r="BR1027" s="17">
        <v>0.19500737101201701</v>
      </c>
      <c r="BS1027" s="17">
        <v>9.8592811167939998E-2</v>
      </c>
      <c r="BT1027" s="17"/>
      <c r="BU1027" s="17">
        <v>0.163209534054257</v>
      </c>
      <c r="BV1027" s="17">
        <v>7.0962088409307802E-2</v>
      </c>
      <c r="BW1027" s="17"/>
      <c r="BX1027" s="17">
        <v>0.12848374444562999</v>
      </c>
      <c r="BY1027" s="17">
        <v>0.13411540626507901</v>
      </c>
      <c r="BZ1027" s="17">
        <v>9.3994883516724706E-2</v>
      </c>
      <c r="CA1027" s="17">
        <v>0.146755758238058</v>
      </c>
    </row>
    <row r="1028" spans="2:79" x14ac:dyDescent="0.3">
      <c r="B1028" t="s">
        <v>296</v>
      </c>
      <c r="C1028" s="17">
        <v>0.15187028301716299</v>
      </c>
      <c r="D1028" s="17">
        <v>0.17019018424446899</v>
      </c>
      <c r="E1028" s="17">
        <v>0.13374278931832001</v>
      </c>
      <c r="F1028" s="17"/>
      <c r="G1028" s="17">
        <v>3.9179132685620802E-2</v>
      </c>
      <c r="H1028" s="17">
        <v>7.5512601443629299E-2</v>
      </c>
      <c r="I1028" s="17">
        <v>0.158138778283829</v>
      </c>
      <c r="J1028" s="17">
        <v>0.18031481590133</v>
      </c>
      <c r="K1028" s="17">
        <v>0.241013185993044</v>
      </c>
      <c r="L1028" s="17">
        <v>0.20068451041049001</v>
      </c>
      <c r="M1028" s="17"/>
      <c r="N1028" s="17">
        <v>0.14598335998489401</v>
      </c>
      <c r="O1028" s="17">
        <v>0.17664657521638599</v>
      </c>
      <c r="P1028" s="17">
        <v>0.165079912680827</v>
      </c>
      <c r="Q1028" s="17">
        <v>0.121348012121876</v>
      </c>
      <c r="R1028" s="17"/>
      <c r="S1028" s="17">
        <v>0.100807416881463</v>
      </c>
      <c r="T1028" s="17">
        <v>0.1698712216205</v>
      </c>
      <c r="U1028" s="17">
        <v>0.16521645681743699</v>
      </c>
      <c r="V1028" s="17">
        <v>0.17181395228236501</v>
      </c>
      <c r="W1028" s="17">
        <v>0.117674338525944</v>
      </c>
      <c r="X1028" s="17">
        <v>0.15985583431251599</v>
      </c>
      <c r="Y1028" s="17">
        <v>0.18775060780535999</v>
      </c>
      <c r="Z1028" s="17">
        <v>0.12771322430936499</v>
      </c>
      <c r="AA1028" s="17">
        <v>0.14975566655617401</v>
      </c>
      <c r="AB1028" s="17">
        <v>0.17141281036721101</v>
      </c>
      <c r="AC1028" s="17">
        <v>0.18201893050635801</v>
      </c>
      <c r="AD1028" s="17">
        <v>0.107002135363175</v>
      </c>
      <c r="AE1028" s="17"/>
      <c r="AF1028" s="17">
        <v>8.8712408715350605E-2</v>
      </c>
      <c r="AG1028" s="17">
        <v>0.182589026044431</v>
      </c>
      <c r="AH1028" s="17">
        <v>0.16910385173095799</v>
      </c>
      <c r="AI1028" s="17">
        <v>0.14159576629371401</v>
      </c>
      <c r="AJ1028" s="17">
        <v>0.22222096830643201</v>
      </c>
      <c r="AK1028" s="17">
        <v>0.13332865242049899</v>
      </c>
      <c r="AL1028" s="17"/>
      <c r="AM1028" s="17">
        <v>0.15753128530489899</v>
      </c>
      <c r="AN1028" s="17">
        <v>0.188660435602996</v>
      </c>
      <c r="AO1028" s="17">
        <v>0.13565827190954699</v>
      </c>
      <c r="AP1028" s="17">
        <v>6.7242160535050194E-2</v>
      </c>
      <c r="AQ1028" s="17">
        <v>0.12527310935657901</v>
      </c>
      <c r="AR1028" s="17"/>
      <c r="AS1028" s="17">
        <v>0.14923814920179601</v>
      </c>
      <c r="AT1028" s="17">
        <v>0.15504195774725499</v>
      </c>
      <c r="AU1028" s="17"/>
      <c r="AV1028" s="17">
        <v>0.166152475653982</v>
      </c>
      <c r="AW1028" s="17">
        <v>0.116263134444926</v>
      </c>
      <c r="AX1028" s="17"/>
      <c r="AY1028" s="17">
        <v>0.119758021543639</v>
      </c>
      <c r="AZ1028" s="17">
        <v>0.154333306354483</v>
      </c>
      <c r="BA1028" s="17">
        <v>0.231657451726684</v>
      </c>
      <c r="BB1028" s="17"/>
      <c r="BC1028" s="17">
        <v>0.15791285846720199</v>
      </c>
      <c r="BD1028" s="17">
        <v>0.16487861916979299</v>
      </c>
      <c r="BE1028" s="17">
        <v>0.12725161707275201</v>
      </c>
      <c r="BF1028" s="17"/>
      <c r="BG1028" s="17">
        <v>0.15634671985336901</v>
      </c>
      <c r="BH1028" s="17">
        <v>0.154058297123778</v>
      </c>
      <c r="BI1028" s="17"/>
      <c r="BJ1028" s="17">
        <v>0.12615111495801701</v>
      </c>
      <c r="BK1028" s="17">
        <v>0.161069982452442</v>
      </c>
      <c r="BL1028" s="17"/>
      <c r="BM1028" s="17">
        <v>0.154484392632219</v>
      </c>
      <c r="BN1028" s="17">
        <v>0.13921720692647899</v>
      </c>
      <c r="BO1028" s="17">
        <v>8.69340337280088E-2</v>
      </c>
      <c r="BP1028" s="17">
        <v>9.9420723752313506E-2</v>
      </c>
      <c r="BQ1028" s="17">
        <v>2.13328111101692E-2</v>
      </c>
      <c r="BR1028" s="17">
        <v>0.22046666184842001</v>
      </c>
      <c r="BS1028" s="17">
        <v>0.12535729668854501</v>
      </c>
      <c r="BT1028" s="17"/>
      <c r="BU1028" s="17">
        <v>0.14178806999893101</v>
      </c>
      <c r="BV1028" s="17">
        <v>0.11338896198631</v>
      </c>
      <c r="BW1028" s="17"/>
      <c r="BX1028" s="17">
        <v>0.113944529201881</v>
      </c>
      <c r="BY1028" s="17">
        <v>0.23328456207814099</v>
      </c>
      <c r="BZ1028" s="17">
        <v>7.9439570760378997E-2</v>
      </c>
      <c r="CA1028" s="17">
        <v>0.17539610801525299</v>
      </c>
    </row>
    <row r="1029" spans="2:79" x14ac:dyDescent="0.3">
      <c r="B1029" t="s">
        <v>96</v>
      </c>
      <c r="C1029" s="17">
        <v>6.8120202903265398E-2</v>
      </c>
      <c r="D1029" s="17">
        <v>5.41226288893744E-2</v>
      </c>
      <c r="E1029" s="17">
        <v>8.2108911124421202E-2</v>
      </c>
      <c r="F1029" s="17"/>
      <c r="G1029" s="17">
        <v>7.3711522008886102E-2</v>
      </c>
      <c r="H1029" s="17">
        <v>4.8947146185744299E-2</v>
      </c>
      <c r="I1029" s="17">
        <v>8.1884472683697501E-2</v>
      </c>
      <c r="J1029" s="17">
        <v>7.8354677477649404E-2</v>
      </c>
      <c r="K1029" s="17">
        <v>6.4952142904325605E-2</v>
      </c>
      <c r="L1029" s="17">
        <v>6.2636797448736903E-2</v>
      </c>
      <c r="M1029" s="17"/>
      <c r="N1029" s="17">
        <v>5.1151601980686599E-2</v>
      </c>
      <c r="O1029" s="17">
        <v>7.3562506043714601E-2</v>
      </c>
      <c r="P1029" s="17">
        <v>5.6866680636623299E-2</v>
      </c>
      <c r="Q1029" s="17">
        <v>9.0857326273795794E-2</v>
      </c>
      <c r="R1029" s="17"/>
      <c r="S1029" s="17">
        <v>6.6262412020451897E-2</v>
      </c>
      <c r="T1029" s="17">
        <v>6.8218514646286393E-2</v>
      </c>
      <c r="U1029" s="17">
        <v>9.3473606383031205E-2</v>
      </c>
      <c r="V1029" s="17">
        <v>4.1471908337410601E-2</v>
      </c>
      <c r="W1029" s="17">
        <v>5.4561477543714598E-2</v>
      </c>
      <c r="X1029" s="17">
        <v>8.1774874047783899E-2</v>
      </c>
      <c r="Y1029" s="17">
        <v>5.6666935310454303E-2</v>
      </c>
      <c r="Z1029" s="17">
        <v>5.4976401520873498E-2</v>
      </c>
      <c r="AA1029" s="17">
        <v>6.8157200360768E-2</v>
      </c>
      <c r="AB1029" s="17">
        <v>7.9562184886238493E-2</v>
      </c>
      <c r="AC1029" s="17">
        <v>7.5283305530423103E-2</v>
      </c>
      <c r="AD1029" s="17">
        <v>8.0970234710845398E-2</v>
      </c>
      <c r="AE1029" s="17"/>
      <c r="AF1029" s="17">
        <v>5.6589467811074302E-2</v>
      </c>
      <c r="AG1029" s="17">
        <v>6.4492033492156403E-2</v>
      </c>
      <c r="AH1029" s="17">
        <v>9.3100114742251605E-2</v>
      </c>
      <c r="AI1029" s="17">
        <v>7.0664032525644294E-2</v>
      </c>
      <c r="AJ1029" s="17">
        <v>7.3473909088177899E-2</v>
      </c>
      <c r="AK1029" s="17">
        <v>5.67725549742122E-2</v>
      </c>
      <c r="AL1029" s="17"/>
      <c r="AM1029" s="17">
        <v>5.9054627261870697E-2</v>
      </c>
      <c r="AN1029" s="17">
        <v>8.4094724449841798E-2</v>
      </c>
      <c r="AO1029" s="17">
        <v>6.1547721779753997E-2</v>
      </c>
      <c r="AP1029" s="17">
        <v>3.9033706709790901E-2</v>
      </c>
      <c r="AQ1029" s="17">
        <v>6.6556740725193506E-2</v>
      </c>
      <c r="AR1029" s="17"/>
      <c r="AS1029" s="17">
        <v>6.1579878149218802E-2</v>
      </c>
      <c r="AT1029" s="17">
        <v>7.5926609481520899E-2</v>
      </c>
      <c r="AU1029" s="17"/>
      <c r="AV1029" s="17">
        <v>5.82478338282807E-2</v>
      </c>
      <c r="AW1029" s="17">
        <v>7.5238704427428096E-2</v>
      </c>
      <c r="AX1029" s="17"/>
      <c r="AY1029" s="17">
        <v>9.1864247438863206E-2</v>
      </c>
      <c r="AZ1029" s="17">
        <v>5.79291093361822E-2</v>
      </c>
      <c r="BA1029" s="17">
        <v>5.9568644458255701E-2</v>
      </c>
      <c r="BB1029" s="17"/>
      <c r="BC1029" s="17">
        <v>7.6404240476935906E-2</v>
      </c>
      <c r="BD1029" s="17">
        <v>6.96636705505881E-2</v>
      </c>
      <c r="BE1029" s="17">
        <v>4.4457805684630598E-2</v>
      </c>
      <c r="BF1029" s="17"/>
      <c r="BG1029" s="17">
        <v>6.89880468956003E-2</v>
      </c>
      <c r="BH1029" s="17">
        <v>6.0488572842057199E-2</v>
      </c>
      <c r="BI1029" s="17"/>
      <c r="BJ1029" s="17">
        <v>4.9333567436147301E-2</v>
      </c>
      <c r="BK1029" s="17">
        <v>7.0915841112252201E-2</v>
      </c>
      <c r="BL1029" s="17"/>
      <c r="BM1029" s="17">
        <v>5.1285582994269101E-2</v>
      </c>
      <c r="BN1029" s="17">
        <v>6.4107445484071102E-2</v>
      </c>
      <c r="BO1029" s="17">
        <v>0.10032072280177801</v>
      </c>
      <c r="BP1029" s="17">
        <v>0.133738842367603</v>
      </c>
      <c r="BQ1029" s="17">
        <v>0.11143178388430899</v>
      </c>
      <c r="BR1029" s="17">
        <v>7.0718225252378294E-2</v>
      </c>
      <c r="BS1029" s="17">
        <v>8.1492943970340098E-2</v>
      </c>
      <c r="BT1029" s="17"/>
      <c r="BU1029" s="17">
        <v>1.9381213473651002E-2</v>
      </c>
      <c r="BV1029" s="17">
        <v>1.7028055513125199E-2</v>
      </c>
      <c r="BW1029" s="17"/>
      <c r="BX1029" s="17">
        <v>7.4822374445143794E-2</v>
      </c>
      <c r="BY1029" s="17">
        <v>3.2822801927452697E-2</v>
      </c>
      <c r="BZ1029" s="17">
        <v>4.4209025790845298E-2</v>
      </c>
      <c r="CA1029" s="17">
        <v>4.7748487256460602E-2</v>
      </c>
    </row>
    <row r="1030" spans="2:79" x14ac:dyDescent="0.3">
      <c r="B1030" t="s">
        <v>297</v>
      </c>
      <c r="C1030" s="17">
        <v>0.42473681960057003</v>
      </c>
      <c r="D1030" s="17">
        <v>0.42879886003918199</v>
      </c>
      <c r="E1030" s="17">
        <v>0.41989895998003501</v>
      </c>
      <c r="F1030" s="17"/>
      <c r="G1030" s="17">
        <v>0.61004867813019903</v>
      </c>
      <c r="H1030" s="17">
        <v>0.54567392763594502</v>
      </c>
      <c r="I1030" s="17">
        <v>0.420338127803079</v>
      </c>
      <c r="J1030" s="17">
        <v>0.42928216615342701</v>
      </c>
      <c r="K1030" s="17">
        <v>0.32683263207160002</v>
      </c>
      <c r="L1030" s="17">
        <v>0.26926638859713098</v>
      </c>
      <c r="M1030" s="17"/>
      <c r="N1030" s="17">
        <v>0.43294916718332899</v>
      </c>
      <c r="O1030" s="17">
        <v>0.35819823648414001</v>
      </c>
      <c r="P1030" s="17">
        <v>0.43387421802451898</v>
      </c>
      <c r="Q1030" s="17">
        <v>0.47709089510300201</v>
      </c>
      <c r="R1030" s="17"/>
      <c r="S1030" s="17">
        <v>0.470261604455877</v>
      </c>
      <c r="T1030" s="17">
        <v>0.40169215317133</v>
      </c>
      <c r="U1030" s="17">
        <v>0.33593697682130402</v>
      </c>
      <c r="V1030" s="17">
        <v>0.40524596953311198</v>
      </c>
      <c r="W1030" s="17">
        <v>0.44339041709556198</v>
      </c>
      <c r="X1030" s="17">
        <v>0.38607696349228598</v>
      </c>
      <c r="Y1030" s="17">
        <v>0.428200570107381</v>
      </c>
      <c r="Z1030" s="17">
        <v>0.55529095842304699</v>
      </c>
      <c r="AA1030" s="17">
        <v>0.40723588727757998</v>
      </c>
      <c r="AB1030" s="17">
        <v>0.420035627327976</v>
      </c>
      <c r="AC1030" s="17">
        <v>0.432953909994996</v>
      </c>
      <c r="AD1030" s="17">
        <v>0.56309143773417303</v>
      </c>
      <c r="AE1030" s="17"/>
      <c r="AF1030" s="17">
        <v>0.55112724590656903</v>
      </c>
      <c r="AG1030" s="17">
        <v>0.39282010346503698</v>
      </c>
      <c r="AH1030" s="17">
        <v>0.39158552816353598</v>
      </c>
      <c r="AI1030" s="17">
        <v>0.37774561188775302</v>
      </c>
      <c r="AJ1030" s="17">
        <v>0.33390585936864597</v>
      </c>
      <c r="AK1030" s="17">
        <v>0.44288233261895998</v>
      </c>
      <c r="AL1030" s="17"/>
      <c r="AM1030" s="17">
        <v>0.39323401952153803</v>
      </c>
      <c r="AN1030" s="17">
        <v>0.42923678823016298</v>
      </c>
      <c r="AO1030" s="17">
        <v>0.41764860207584098</v>
      </c>
      <c r="AP1030" s="17">
        <v>0.58648224462094101</v>
      </c>
      <c r="AQ1030" s="17">
        <v>0.47723443134006499</v>
      </c>
      <c r="AR1030" s="17"/>
      <c r="AS1030" s="17">
        <v>0.43101490962574401</v>
      </c>
      <c r="AT1030" s="17">
        <v>0.45515181859160803</v>
      </c>
      <c r="AU1030" s="17"/>
      <c r="AV1030" s="17">
        <v>0.40539336409590199</v>
      </c>
      <c r="AW1030" s="17">
        <v>0.51598169175282704</v>
      </c>
      <c r="AX1030" s="17"/>
      <c r="AY1030" s="17">
        <v>0.49359144074515099</v>
      </c>
      <c r="AZ1030" s="17">
        <v>0.40940180411340898</v>
      </c>
      <c r="BA1030" s="17">
        <v>0.32597226505356702</v>
      </c>
      <c r="BB1030" s="17"/>
      <c r="BC1030" s="17">
        <v>0.404621724792318</v>
      </c>
      <c r="BD1030" s="17">
        <v>0.38537594860320801</v>
      </c>
      <c r="BE1030" s="17">
        <v>0.51439070545655097</v>
      </c>
      <c r="BF1030" s="17"/>
      <c r="BG1030" s="17">
        <v>0.45612817378290399</v>
      </c>
      <c r="BH1030" s="17">
        <v>0.41513736550263403</v>
      </c>
      <c r="BI1030" s="17"/>
      <c r="BJ1030" s="17">
        <v>0.50899538143559597</v>
      </c>
      <c r="BK1030" s="17">
        <v>0.403056493939497</v>
      </c>
      <c r="BL1030" s="17"/>
      <c r="BM1030" s="17">
        <v>0.45778387757421302</v>
      </c>
      <c r="BN1030" s="17">
        <v>0.49702196775452601</v>
      </c>
      <c r="BO1030" s="17">
        <v>0.43142298628168402</v>
      </c>
      <c r="BP1030" s="17">
        <v>0.46901266954782</v>
      </c>
      <c r="BQ1030" s="17">
        <v>0.56564206324472399</v>
      </c>
      <c r="BR1030" s="17">
        <v>0.246778653414264</v>
      </c>
      <c r="BS1030" s="17">
        <v>0.45878683795273401</v>
      </c>
      <c r="BT1030" s="17"/>
      <c r="BU1030" s="17">
        <v>0.42832901406854201</v>
      </c>
      <c r="BV1030" s="17">
        <v>0.57047671478383</v>
      </c>
      <c r="BW1030" s="17"/>
      <c r="BX1030" s="17">
        <v>0.42899236407015201</v>
      </c>
      <c r="BY1030" s="17">
        <v>0.38589366147609799</v>
      </c>
      <c r="BZ1030" s="17">
        <v>0.56102561630737802</v>
      </c>
      <c r="CA1030" s="17">
        <v>0.40284596842176001</v>
      </c>
    </row>
    <row r="1031" spans="2:79" x14ac:dyDescent="0.3">
      <c r="B1031" t="s">
        <v>298</v>
      </c>
      <c r="C1031" s="17">
        <v>0.27629348348447003</v>
      </c>
      <c r="D1031" s="17">
        <v>0.28282801110040501</v>
      </c>
      <c r="E1031" s="17">
        <v>0.27027418575810702</v>
      </c>
      <c r="F1031" s="17"/>
      <c r="G1031" s="17">
        <v>0.11113047388495</v>
      </c>
      <c r="H1031" s="17">
        <v>0.182449277918771</v>
      </c>
      <c r="I1031" s="17">
        <v>0.26990447663732098</v>
      </c>
      <c r="J1031" s="17">
        <v>0.29625627767804702</v>
      </c>
      <c r="K1031" s="17">
        <v>0.37589244625843599</v>
      </c>
      <c r="L1031" s="17">
        <v>0.38422473635939403</v>
      </c>
      <c r="M1031" s="17"/>
      <c r="N1031" s="17">
        <v>0.287889408814478</v>
      </c>
      <c r="O1031" s="17">
        <v>0.327192877071185</v>
      </c>
      <c r="P1031" s="17">
        <v>0.27359489833038803</v>
      </c>
      <c r="Q1031" s="17">
        <v>0.213637190823428</v>
      </c>
      <c r="R1031" s="17"/>
      <c r="S1031" s="17">
        <v>0.233558383099574</v>
      </c>
      <c r="T1031" s="17">
        <v>0.32164093986984499</v>
      </c>
      <c r="U1031" s="17">
        <v>0.290449092887336</v>
      </c>
      <c r="V1031" s="17">
        <v>0.27985543026744097</v>
      </c>
      <c r="W1031" s="17">
        <v>0.22413847307593199</v>
      </c>
      <c r="X1031" s="17">
        <v>0.260091493409987</v>
      </c>
      <c r="Y1031" s="17">
        <v>0.30932250809323503</v>
      </c>
      <c r="Z1031" s="17">
        <v>0.25873762443542803</v>
      </c>
      <c r="AA1031" s="17">
        <v>0.27011933270476302</v>
      </c>
      <c r="AB1031" s="17">
        <v>0.28626345690784699</v>
      </c>
      <c r="AC1031" s="17">
        <v>0.33206486180744799</v>
      </c>
      <c r="AD1031" s="17">
        <v>0.235440308177739</v>
      </c>
      <c r="AE1031" s="17"/>
      <c r="AF1031" s="17">
        <v>0.18703780406905701</v>
      </c>
      <c r="AG1031" s="17">
        <v>0.317446946908639</v>
      </c>
      <c r="AH1031" s="17">
        <v>0.284226138013083</v>
      </c>
      <c r="AI1031" s="17">
        <v>0.28878847368294702</v>
      </c>
      <c r="AJ1031" s="17">
        <v>0.34769465126363902</v>
      </c>
      <c r="AK1031" s="17">
        <v>0.26861595052287601</v>
      </c>
      <c r="AL1031" s="17"/>
      <c r="AM1031" s="17">
        <v>0.30510477962590998</v>
      </c>
      <c r="AN1031" s="17">
        <v>0.28410419711039298</v>
      </c>
      <c r="AO1031" s="17">
        <v>0.27122331885978301</v>
      </c>
      <c r="AP1031" s="17">
        <v>0.17096128587789999</v>
      </c>
      <c r="AQ1031" s="17">
        <v>0.27194909182655902</v>
      </c>
      <c r="AR1031" s="17"/>
      <c r="AS1031" s="17">
        <v>0.285193171397426</v>
      </c>
      <c r="AT1031" s="17">
        <v>0.28990373268311798</v>
      </c>
      <c r="AU1031" s="17"/>
      <c r="AV1031" s="17">
        <v>0.30929129995399501</v>
      </c>
      <c r="AW1031" s="17">
        <v>0.21905430690326699</v>
      </c>
      <c r="AX1031" s="17"/>
      <c r="AY1031" s="17">
        <v>0.23290136203995801</v>
      </c>
      <c r="AZ1031" s="17">
        <v>0.28041896557743401</v>
      </c>
      <c r="BA1031" s="17">
        <v>0.383227215009116</v>
      </c>
      <c r="BB1031" s="17"/>
      <c r="BC1031" s="17">
        <v>0.28492019240500499</v>
      </c>
      <c r="BD1031" s="17">
        <v>0.30500289697467498</v>
      </c>
      <c r="BE1031" s="17">
        <v>0.23263486840574699</v>
      </c>
      <c r="BF1031" s="17"/>
      <c r="BG1031" s="17">
        <v>0.27199788082079002</v>
      </c>
      <c r="BH1031" s="17">
        <v>0.28402702930691598</v>
      </c>
      <c r="BI1031" s="17"/>
      <c r="BJ1031" s="17">
        <v>0.255515601398906</v>
      </c>
      <c r="BK1031" s="17">
        <v>0.28670423360490799</v>
      </c>
      <c r="BL1031" s="17"/>
      <c r="BM1031" s="17">
        <v>0.27334100626442598</v>
      </c>
      <c r="BN1031" s="17">
        <v>0.24437835659410301</v>
      </c>
      <c r="BO1031" s="17">
        <v>0.17491179137815499</v>
      </c>
      <c r="BP1031" s="17">
        <v>0.195269143144472</v>
      </c>
      <c r="BQ1031" s="17">
        <v>5.07842343280311E-2</v>
      </c>
      <c r="BR1031" s="17">
        <v>0.41547403286043699</v>
      </c>
      <c r="BS1031" s="17">
        <v>0.223950107856485</v>
      </c>
      <c r="BT1031" s="17"/>
      <c r="BU1031" s="17">
        <v>0.30499760405318699</v>
      </c>
      <c r="BV1031" s="17">
        <v>0.184351050395618</v>
      </c>
      <c r="BW1031" s="17"/>
      <c r="BX1031" s="17">
        <v>0.24242827364751199</v>
      </c>
      <c r="BY1031" s="17">
        <v>0.36739996834322097</v>
      </c>
      <c r="BZ1031" s="17">
        <v>0.17343445427710399</v>
      </c>
      <c r="CA1031" s="17">
        <v>0.32215186625331099</v>
      </c>
    </row>
    <row r="1032" spans="2:79" hidden="1" x14ac:dyDescent="0.3">
      <c r="B1032" t="s">
        <v>299</v>
      </c>
      <c r="C1032" s="17">
        <v>0.1484433361161</v>
      </c>
      <c r="D1032" s="17">
        <v>0.14597084893877699</v>
      </c>
      <c r="E1032" s="17">
        <v>0.14962477422192799</v>
      </c>
      <c r="F1032" s="17"/>
      <c r="G1032" s="17">
        <v>0.49891820424524902</v>
      </c>
      <c r="H1032" s="17">
        <v>0.363224649717174</v>
      </c>
      <c r="I1032" s="17">
        <v>0.15043365116575799</v>
      </c>
      <c r="J1032" s="17">
        <v>0.13302588847537999</v>
      </c>
      <c r="K1032" s="17">
        <v>-4.9059814186836102E-2</v>
      </c>
      <c r="L1032" s="17">
        <v>-0.11495834776226301</v>
      </c>
      <c r="M1032" s="17"/>
      <c r="N1032" s="17">
        <v>0.14505975836885099</v>
      </c>
      <c r="O1032" s="17">
        <v>3.1005359412955499E-2</v>
      </c>
      <c r="P1032" s="17">
        <v>0.16027931969413101</v>
      </c>
      <c r="Q1032" s="17">
        <v>0.26345370427957399</v>
      </c>
      <c r="R1032" s="17"/>
      <c r="S1032" s="17">
        <v>0.23670322135630301</v>
      </c>
      <c r="T1032" s="17">
        <v>8.0051213301485694E-2</v>
      </c>
      <c r="U1032" s="17">
        <v>4.5487883933967799E-2</v>
      </c>
      <c r="V1032" s="17">
        <v>0.12539053926567101</v>
      </c>
      <c r="W1032" s="17">
        <v>0.21925194401963</v>
      </c>
      <c r="X1032" s="17">
        <v>0.12598547008229899</v>
      </c>
      <c r="Y1032" s="17">
        <v>0.118878062014146</v>
      </c>
      <c r="Z1032" s="17">
        <v>0.29655333398762002</v>
      </c>
      <c r="AA1032" s="17">
        <v>0.13711655457281699</v>
      </c>
      <c r="AB1032" s="17">
        <v>0.13377217042013001</v>
      </c>
      <c r="AC1032" s="17">
        <v>0.100889048187548</v>
      </c>
      <c r="AD1032" s="17">
        <v>0.327651129556434</v>
      </c>
      <c r="AE1032" s="17"/>
      <c r="AF1032" s="17">
        <v>0.36408944183751302</v>
      </c>
      <c r="AG1032" s="17">
        <v>7.5373156556398799E-2</v>
      </c>
      <c r="AH1032" s="17">
        <v>0.107359390150454</v>
      </c>
      <c r="AI1032" s="17">
        <v>8.8957138204805303E-2</v>
      </c>
      <c r="AJ1032" s="17">
        <v>-1.3788791894993E-2</v>
      </c>
      <c r="AK1032" s="17">
        <v>0.174266382096084</v>
      </c>
      <c r="AL1032" s="17"/>
      <c r="AM1032" s="17">
        <v>8.8129239895627695E-2</v>
      </c>
      <c r="AN1032" s="17">
        <v>0.14513259111977</v>
      </c>
      <c r="AO1032" s="17">
        <v>0.14642528321605899</v>
      </c>
      <c r="AP1032" s="17">
        <v>0.41552095874304201</v>
      </c>
      <c r="AQ1032" s="17">
        <v>0.205285339513506</v>
      </c>
      <c r="AR1032" s="17"/>
      <c r="AS1032" s="17">
        <v>0.14582173822831901</v>
      </c>
      <c r="AT1032" s="17">
        <v>0.16524808590848999</v>
      </c>
      <c r="AU1032" s="17"/>
      <c r="AV1032" s="17">
        <v>9.6102064141906807E-2</v>
      </c>
      <c r="AW1032" s="17">
        <v>0.29692738484955999</v>
      </c>
      <c r="AX1032" s="17"/>
      <c r="AY1032" s="17">
        <v>0.26069007870519401</v>
      </c>
      <c r="AZ1032" s="17">
        <v>0.128982838535975</v>
      </c>
      <c r="BA1032" s="17">
        <v>-5.7254949955549299E-2</v>
      </c>
      <c r="BB1032" s="17"/>
      <c r="BC1032" s="17">
        <v>0.119701532387313</v>
      </c>
      <c r="BD1032" s="17">
        <v>8.0373051628533504E-2</v>
      </c>
      <c r="BE1032" s="17">
        <v>0.28175583705080498</v>
      </c>
      <c r="BF1032" s="17"/>
      <c r="BG1032" s="17">
        <v>0.184130292962114</v>
      </c>
      <c r="BH1032" s="17">
        <v>0.13111033619571799</v>
      </c>
      <c r="BI1032" s="17"/>
      <c r="BJ1032" s="17">
        <v>0.25347978003668997</v>
      </c>
      <c r="BK1032" s="17">
        <v>0.11635226033458899</v>
      </c>
      <c r="BL1032" s="17"/>
      <c r="BM1032" s="17">
        <v>0.18444287130978701</v>
      </c>
      <c r="BN1032" s="17">
        <v>0.252643611160423</v>
      </c>
      <c r="BO1032" s="17">
        <v>0.25651119490353003</v>
      </c>
      <c r="BP1032" s="17">
        <v>0.27374352640334698</v>
      </c>
      <c r="BQ1032" s="17">
        <v>0.51485782891669296</v>
      </c>
      <c r="BR1032" s="17">
        <v>-0.16869537944617199</v>
      </c>
      <c r="BS1032" s="17">
        <v>0.234836730096249</v>
      </c>
      <c r="BT1032" s="17"/>
      <c r="BU1032" s="17">
        <v>0.123331410015355</v>
      </c>
      <c r="BV1032" s="17">
        <v>0.386125664388212</v>
      </c>
      <c r="BW1032" s="17"/>
      <c r="BX1032" s="17">
        <v>0.18656409042263999</v>
      </c>
      <c r="BY1032" s="17">
        <v>1.8493693132877499E-2</v>
      </c>
      <c r="BZ1032" s="17">
        <v>0.38759116203027499</v>
      </c>
      <c r="CA1032" s="17">
        <v>8.0694102168448897E-2</v>
      </c>
    </row>
    <row r="1033" spans="2:79" x14ac:dyDescent="0.3">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c r="BH1033" s="17"/>
      <c r="BI1033" s="17"/>
      <c r="BJ1033" s="17"/>
      <c r="BK1033" s="17"/>
      <c r="BL1033" s="17"/>
      <c r="BM1033" s="17"/>
      <c r="BN1033" s="17"/>
      <c r="BO1033" s="17"/>
      <c r="BP1033" s="17"/>
      <c r="BQ1033" s="17"/>
      <c r="BR1033" s="17"/>
      <c r="BS1033" s="17"/>
      <c r="BT1033" s="17"/>
      <c r="BU1033" s="17"/>
      <c r="BV1033" s="17"/>
      <c r="BW1033" s="17"/>
      <c r="BX1033" s="17"/>
      <c r="BY1033" s="17"/>
      <c r="BZ1033" s="17"/>
      <c r="CA1033" s="17"/>
    </row>
    <row r="1034" spans="2:79" x14ac:dyDescent="0.3">
      <c r="B1034" s="6" t="s">
        <v>471</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c r="AT1034" s="17"/>
      <c r="AU1034" s="17"/>
      <c r="AV1034" s="17"/>
      <c r="AW1034" s="17"/>
      <c r="AX1034" s="17"/>
      <c r="AY1034" s="17"/>
      <c r="AZ1034" s="17"/>
      <c r="BA1034" s="17"/>
      <c r="BB1034" s="17"/>
      <c r="BC1034" s="17"/>
      <c r="BD1034" s="17"/>
      <c r="BE1034" s="17"/>
      <c r="BF1034" s="17"/>
      <c r="BG1034" s="17"/>
      <c r="BH1034" s="17"/>
      <c r="BI1034" s="17"/>
      <c r="BJ1034" s="17"/>
      <c r="BK1034" s="17"/>
      <c r="BL1034" s="17"/>
      <c r="BM1034" s="17"/>
      <c r="BN1034" s="17"/>
      <c r="BO1034" s="17"/>
      <c r="BP1034" s="17"/>
      <c r="BQ1034" s="17"/>
      <c r="BR1034" s="17"/>
      <c r="BS1034" s="17"/>
      <c r="BT1034" s="17"/>
      <c r="BU1034" s="17"/>
      <c r="BV1034" s="17"/>
      <c r="BW1034" s="17"/>
      <c r="BX1034" s="17"/>
      <c r="BY1034" s="17"/>
      <c r="BZ1034" s="17"/>
      <c r="CA1034" s="17"/>
    </row>
    <row r="1035" spans="2:79" x14ac:dyDescent="0.3">
      <c r="B1035" s="24" t="s">
        <v>333</v>
      </c>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7"/>
      <c r="AS1035" s="17"/>
      <c r="AT1035" s="17"/>
      <c r="AU1035" s="17"/>
      <c r="AV1035" s="17"/>
      <c r="AW1035" s="17"/>
      <c r="AX1035" s="17"/>
      <c r="AY1035" s="17"/>
      <c r="AZ1035" s="17"/>
      <c r="BA1035" s="17"/>
      <c r="BB1035" s="17"/>
      <c r="BC1035" s="17"/>
      <c r="BD1035" s="17"/>
      <c r="BE1035" s="17"/>
      <c r="BF1035" s="17"/>
      <c r="BG1035" s="17"/>
      <c r="BH1035" s="17"/>
      <c r="BI1035" s="17"/>
      <c r="BJ1035" s="17"/>
      <c r="BK1035" s="17"/>
      <c r="BL1035" s="17"/>
      <c r="BM1035" s="17"/>
      <c r="BN1035" s="17"/>
      <c r="BO1035" s="17"/>
      <c r="BP1035" s="17"/>
      <c r="BQ1035" s="17"/>
      <c r="BR1035" s="17"/>
      <c r="BS1035" s="17"/>
      <c r="BT1035" s="17"/>
      <c r="BU1035" s="17"/>
      <c r="BV1035" s="17"/>
      <c r="BW1035" s="17"/>
      <c r="BX1035" s="17"/>
      <c r="BY1035" s="17"/>
      <c r="BZ1035" s="17"/>
      <c r="CA1035" s="17"/>
    </row>
    <row r="1036" spans="2:79" x14ac:dyDescent="0.3">
      <c r="B1036" t="s">
        <v>407</v>
      </c>
      <c r="C1036" s="17">
        <v>0.262227702602428</v>
      </c>
      <c r="D1036" s="17">
        <v>0.23279025437935599</v>
      </c>
      <c r="E1036" s="17">
        <v>0.28721190912968703</v>
      </c>
      <c r="F1036" s="17"/>
      <c r="G1036" s="17">
        <v>0.25944039925330398</v>
      </c>
      <c r="H1036" s="17">
        <v>0.34427472529897202</v>
      </c>
      <c r="I1036" s="17">
        <v>0.33721108854484</v>
      </c>
      <c r="J1036" s="17">
        <v>0.18942424019865201</v>
      </c>
      <c r="K1036" s="17">
        <v>0.21993242755091899</v>
      </c>
      <c r="L1036" s="17">
        <v>0.21908089947399101</v>
      </c>
      <c r="M1036" s="17"/>
      <c r="N1036" s="17">
        <v>0.330664083448307</v>
      </c>
      <c r="O1036" s="17">
        <v>0.23640258777578699</v>
      </c>
      <c r="P1036" s="17">
        <v>0.24144770239568999</v>
      </c>
      <c r="Q1036" s="17">
        <v>0.24138886075461299</v>
      </c>
      <c r="R1036" s="17"/>
      <c r="S1036" s="17">
        <v>0.29928070703055398</v>
      </c>
      <c r="T1036" s="17">
        <v>0.24821596849852701</v>
      </c>
      <c r="U1036" s="17">
        <v>0.243448965479239</v>
      </c>
      <c r="V1036" s="17">
        <v>0.19090301909801599</v>
      </c>
      <c r="W1036" s="17">
        <v>0.28215664029535398</v>
      </c>
      <c r="X1036" s="17">
        <v>0.19218450086939201</v>
      </c>
      <c r="Y1036" s="17">
        <v>0.17524321369816701</v>
      </c>
      <c r="Z1036" s="17">
        <v>0.34125866227108098</v>
      </c>
      <c r="AA1036" s="17">
        <v>0.27331842865739903</v>
      </c>
      <c r="AB1036" s="17">
        <v>0.23238411660622901</v>
      </c>
      <c r="AC1036" s="17">
        <v>0.28728577070837202</v>
      </c>
      <c r="AD1036" s="17">
        <v>0.56694744651349205</v>
      </c>
      <c r="AE1036" s="17"/>
      <c r="AF1036" s="17">
        <v>0.34782250591473302</v>
      </c>
      <c r="AG1036" s="17">
        <v>0.24872946040739999</v>
      </c>
      <c r="AH1036" s="17">
        <v>0.18662329635612199</v>
      </c>
      <c r="AI1036" s="17">
        <v>0.22981885509938199</v>
      </c>
      <c r="AJ1036" s="17">
        <v>0.28167372615281</v>
      </c>
      <c r="AK1036" s="17">
        <v>0.21103209395122199</v>
      </c>
      <c r="AL1036" s="17"/>
      <c r="AM1036" s="17">
        <v>0.18078435679955099</v>
      </c>
      <c r="AN1036" s="17">
        <v>0.23613875890517499</v>
      </c>
      <c r="AO1036" s="17">
        <v>0.30464243552051701</v>
      </c>
      <c r="AP1036" s="17">
        <v>0.40049854478859698</v>
      </c>
      <c r="AQ1036" s="17">
        <v>0.48265592685707998</v>
      </c>
      <c r="AR1036" s="17"/>
      <c r="AS1036" s="17">
        <v>0.27433334603584703</v>
      </c>
      <c r="AT1036" s="17">
        <v>0.31419903705660801</v>
      </c>
      <c r="AU1036" s="17"/>
      <c r="AV1036" s="17">
        <v>0.24920390756881999</v>
      </c>
      <c r="AW1036" s="17">
        <v>0.33831611041371301</v>
      </c>
      <c r="AX1036" s="17"/>
      <c r="AY1036" s="17">
        <v>0.24238935483320201</v>
      </c>
      <c r="AZ1036" s="17">
        <v>0.28136026236909401</v>
      </c>
      <c r="BA1036" s="17">
        <v>0.19977853159078801</v>
      </c>
      <c r="BB1036" s="17"/>
      <c r="BC1036" s="17">
        <v>0.26352122341599499</v>
      </c>
      <c r="BD1036" s="17">
        <v>0.24774470077919</v>
      </c>
      <c r="BE1036" s="17">
        <v>0.27800066632959802</v>
      </c>
      <c r="BF1036" s="17"/>
      <c r="BG1036" s="17">
        <v>0.31540404057909799</v>
      </c>
      <c r="BH1036" s="17">
        <v>0.24652282118906599</v>
      </c>
      <c r="BI1036" s="17"/>
      <c r="BJ1036" s="17">
        <v>0.31538960321051501</v>
      </c>
      <c r="BK1036" s="17">
        <v>0.248417978378938</v>
      </c>
      <c r="BL1036" s="17"/>
      <c r="BM1036" s="17">
        <v>0.283913775003236</v>
      </c>
      <c r="BN1036" s="17">
        <v>0.28222558280108101</v>
      </c>
      <c r="BO1036" s="17">
        <v>0.27901466669005198</v>
      </c>
      <c r="BP1036" s="17">
        <v>0.25867821100473298</v>
      </c>
      <c r="BQ1036" s="17">
        <v>0.16348199631084101</v>
      </c>
      <c r="BR1036" s="17">
        <v>0.216559316941069</v>
      </c>
      <c r="BS1036" s="17">
        <v>0.25506921138310101</v>
      </c>
      <c r="BT1036" s="17"/>
      <c r="BU1036" s="17">
        <v>0.23029560686468001</v>
      </c>
      <c r="BV1036" s="17">
        <v>0.29976919746019298</v>
      </c>
      <c r="BW1036" s="17"/>
      <c r="BX1036" s="17">
        <v>0.21980255749532901</v>
      </c>
      <c r="BY1036" s="17">
        <v>0.23517799092279301</v>
      </c>
      <c r="BZ1036" s="17">
        <v>0.31814878608886399</v>
      </c>
      <c r="CA1036" s="17">
        <v>0.2277961664905</v>
      </c>
    </row>
    <row r="1037" spans="2:79" x14ac:dyDescent="0.3">
      <c r="B1037" t="s">
        <v>469</v>
      </c>
      <c r="C1037" s="17">
        <v>0.48590445901752199</v>
      </c>
      <c r="D1037" s="17">
        <v>0.49029646105425201</v>
      </c>
      <c r="E1037" s="17">
        <v>0.48354234579730399</v>
      </c>
      <c r="F1037" s="17"/>
      <c r="G1037" s="17">
        <v>0.484789593555638</v>
      </c>
      <c r="H1037" s="17">
        <v>0.46205802244098398</v>
      </c>
      <c r="I1037" s="17">
        <v>0.43710898045608199</v>
      </c>
      <c r="J1037" s="17">
        <v>0.49009669993528199</v>
      </c>
      <c r="K1037" s="17">
        <v>0.47270059469683501</v>
      </c>
      <c r="L1037" s="17">
        <v>0.557153325302987</v>
      </c>
      <c r="M1037" s="17"/>
      <c r="N1037" s="17">
        <v>0.48856650406234198</v>
      </c>
      <c r="O1037" s="17">
        <v>0.51321988656697404</v>
      </c>
      <c r="P1037" s="17">
        <v>0.47211595160036501</v>
      </c>
      <c r="Q1037" s="17">
        <v>0.45915675203780698</v>
      </c>
      <c r="R1037" s="17"/>
      <c r="S1037" s="17">
        <v>0.43809410960723</v>
      </c>
      <c r="T1037" s="17">
        <v>0.51574852606108101</v>
      </c>
      <c r="U1037" s="17">
        <v>0.509917199162507</v>
      </c>
      <c r="V1037" s="17">
        <v>0.48625527418352499</v>
      </c>
      <c r="W1037" s="17">
        <v>0.54111983618110604</v>
      </c>
      <c r="X1037" s="17">
        <v>0.52637240646458705</v>
      </c>
      <c r="Y1037" s="17">
        <v>0.52829616539897895</v>
      </c>
      <c r="Z1037" s="17">
        <v>0.44407426776310099</v>
      </c>
      <c r="AA1037" s="17">
        <v>0.49237323271977101</v>
      </c>
      <c r="AB1037" s="17">
        <v>0.52568260838429604</v>
      </c>
      <c r="AC1037" s="17">
        <v>0.44438501784807799</v>
      </c>
      <c r="AD1037" s="17">
        <v>0.23268320336605799</v>
      </c>
      <c r="AE1037" s="17"/>
      <c r="AF1037" s="17">
        <v>0.406865432379237</v>
      </c>
      <c r="AG1037" s="17">
        <v>0.49789324275918101</v>
      </c>
      <c r="AH1037" s="17">
        <v>0.57964954399714697</v>
      </c>
      <c r="AI1037" s="17">
        <v>0.53318817538740604</v>
      </c>
      <c r="AJ1037" s="17">
        <v>0.47220786430554601</v>
      </c>
      <c r="AK1037" s="17">
        <v>0.418676181761998</v>
      </c>
      <c r="AL1037" s="17"/>
      <c r="AM1037" s="17">
        <v>0.50570969446986502</v>
      </c>
      <c r="AN1037" s="17">
        <v>0.47657143375210598</v>
      </c>
      <c r="AO1037" s="17">
        <v>0.51178209563713395</v>
      </c>
      <c r="AP1037" s="17">
        <v>0.44663036288274699</v>
      </c>
      <c r="AQ1037" s="17">
        <v>0.33932449789913899</v>
      </c>
      <c r="AR1037" s="17"/>
      <c r="AS1037" s="17">
        <v>0.50740471026337297</v>
      </c>
      <c r="AT1037" s="17">
        <v>0.372154120380848</v>
      </c>
      <c r="AU1037" s="17"/>
      <c r="AV1037" s="17">
        <v>0.509735556647956</v>
      </c>
      <c r="AW1037" s="17">
        <v>0.43511040976713899</v>
      </c>
      <c r="AX1037" s="17"/>
      <c r="AY1037" s="17">
        <v>0.49347018366928302</v>
      </c>
      <c r="AZ1037" s="17">
        <v>0.47357946213451602</v>
      </c>
      <c r="BA1037" s="17">
        <v>0.52791544179118999</v>
      </c>
      <c r="BB1037" s="17"/>
      <c r="BC1037" s="17">
        <v>0.49403650612260602</v>
      </c>
      <c r="BD1037" s="17">
        <v>0.50082043459635806</v>
      </c>
      <c r="BE1037" s="17">
        <v>0.45131240645340598</v>
      </c>
      <c r="BF1037" s="17"/>
      <c r="BG1037" s="17">
        <v>0.44001070295023798</v>
      </c>
      <c r="BH1037" s="17">
        <v>0.50918890258197802</v>
      </c>
      <c r="BI1037" s="17"/>
      <c r="BJ1037" s="17">
        <v>0.50578438690150496</v>
      </c>
      <c r="BK1037" s="17">
        <v>0.48400878675326697</v>
      </c>
      <c r="BL1037" s="17"/>
      <c r="BM1037" s="17">
        <v>0.482694762086748</v>
      </c>
      <c r="BN1037" s="17">
        <v>0.47233514679766597</v>
      </c>
      <c r="BO1037" s="17">
        <v>0.397282597008702</v>
      </c>
      <c r="BP1037" s="17">
        <v>0.44806252159746202</v>
      </c>
      <c r="BQ1037" s="17">
        <v>0.45099887598550997</v>
      </c>
      <c r="BR1037" s="17">
        <v>0.53035752052223994</v>
      </c>
      <c r="BS1037" s="17">
        <v>0.51550041535969204</v>
      </c>
      <c r="BT1037" s="17"/>
      <c r="BU1037" s="17">
        <v>0.59250301723238796</v>
      </c>
      <c r="BV1037" s="17">
        <v>0.51782566857279799</v>
      </c>
      <c r="BW1037" s="17"/>
      <c r="BX1037" s="17">
        <v>0.52671719872996903</v>
      </c>
      <c r="BY1037" s="17">
        <v>0.48232821539645898</v>
      </c>
      <c r="BZ1037" s="17">
        <v>0.55221499093188198</v>
      </c>
      <c r="CA1037" s="17">
        <v>0.53942944075100896</v>
      </c>
    </row>
    <row r="1038" spans="2:79" x14ac:dyDescent="0.3">
      <c r="B1038" t="s">
        <v>409</v>
      </c>
      <c r="C1038" s="17">
        <v>0.167190446794305</v>
      </c>
      <c r="D1038" s="17">
        <v>0.20089520890036799</v>
      </c>
      <c r="E1038" s="17">
        <v>0.13536184930173401</v>
      </c>
      <c r="F1038" s="17"/>
      <c r="G1038" s="17">
        <v>0.20238384958872199</v>
      </c>
      <c r="H1038" s="17">
        <v>0.12099285884409899</v>
      </c>
      <c r="I1038" s="17">
        <v>0.14751794436426699</v>
      </c>
      <c r="J1038" s="17">
        <v>0.21074941554847801</v>
      </c>
      <c r="K1038" s="17">
        <v>0.186458637327274</v>
      </c>
      <c r="L1038" s="17">
        <v>0.15090475302711101</v>
      </c>
      <c r="M1038" s="17"/>
      <c r="N1038" s="17">
        <v>0.12591664980263501</v>
      </c>
      <c r="O1038" s="17">
        <v>0.16469936697239501</v>
      </c>
      <c r="P1038" s="17">
        <v>0.19445089308580699</v>
      </c>
      <c r="Q1038" s="17">
        <v>0.191392124192105</v>
      </c>
      <c r="R1038" s="17"/>
      <c r="S1038" s="17">
        <v>0.208895333136487</v>
      </c>
      <c r="T1038" s="17">
        <v>0.155229915083655</v>
      </c>
      <c r="U1038" s="17">
        <v>0.15189645603572099</v>
      </c>
      <c r="V1038" s="17">
        <v>0.22067412831573699</v>
      </c>
      <c r="W1038" s="17">
        <v>0.150929977537549</v>
      </c>
      <c r="X1038" s="17">
        <v>0.13296936754750499</v>
      </c>
      <c r="Y1038" s="17">
        <v>0.18630954078443401</v>
      </c>
      <c r="Z1038" s="17">
        <v>0.19298106641891599</v>
      </c>
      <c r="AA1038" s="17">
        <v>0.15704122772103399</v>
      </c>
      <c r="AB1038" s="17">
        <v>0.151513173284197</v>
      </c>
      <c r="AC1038" s="17">
        <v>0.19258985266912901</v>
      </c>
      <c r="AD1038" s="17">
        <v>3.2216870247835198E-2</v>
      </c>
      <c r="AE1038" s="17"/>
      <c r="AF1038" s="17">
        <v>0.159658148277108</v>
      </c>
      <c r="AG1038" s="17">
        <v>0.175428816351792</v>
      </c>
      <c r="AH1038" s="17">
        <v>0.166092470672876</v>
      </c>
      <c r="AI1038" s="17">
        <v>0.17643545602402499</v>
      </c>
      <c r="AJ1038" s="17">
        <v>0.107460157363665</v>
      </c>
      <c r="AK1038" s="17">
        <v>0.24269339822685301</v>
      </c>
      <c r="AL1038" s="17"/>
      <c r="AM1038" s="17">
        <v>0.21644570722949599</v>
      </c>
      <c r="AN1038" s="17">
        <v>0.18908372529902001</v>
      </c>
      <c r="AO1038" s="17">
        <v>0.132875194878535</v>
      </c>
      <c r="AP1038" s="17">
        <v>0.103793560203375</v>
      </c>
      <c r="AQ1038" s="17">
        <v>9.1030798243526806E-2</v>
      </c>
      <c r="AR1038" s="17"/>
      <c r="AS1038" s="17">
        <v>0.15636391241595701</v>
      </c>
      <c r="AT1038" s="17">
        <v>0.150774328811628</v>
      </c>
      <c r="AU1038" s="17"/>
      <c r="AV1038" s="17">
        <v>0.16849288598272499</v>
      </c>
      <c r="AW1038" s="17">
        <v>0.117297304105189</v>
      </c>
      <c r="AX1038" s="17"/>
      <c r="AY1038" s="17">
        <v>0.160997944252074</v>
      </c>
      <c r="AZ1038" s="17">
        <v>0.17080249143266299</v>
      </c>
      <c r="BA1038" s="17">
        <v>0.173895556689349</v>
      </c>
      <c r="BB1038" s="17"/>
      <c r="BC1038" s="17">
        <v>0.16347044829594001</v>
      </c>
      <c r="BD1038" s="17">
        <v>0.166526627237852</v>
      </c>
      <c r="BE1038" s="17">
        <v>0.17262167819514801</v>
      </c>
      <c r="BF1038" s="17"/>
      <c r="BG1038" s="17">
        <v>0.149540350305605</v>
      </c>
      <c r="BH1038" s="17">
        <v>0.167307709808485</v>
      </c>
      <c r="BI1038" s="17"/>
      <c r="BJ1038" s="17">
        <v>0.117318820772292</v>
      </c>
      <c r="BK1038" s="17">
        <v>0.180057891028293</v>
      </c>
      <c r="BL1038" s="17"/>
      <c r="BM1038" s="17">
        <v>0.156151373444534</v>
      </c>
      <c r="BN1038" s="17">
        <v>0.17427021531909401</v>
      </c>
      <c r="BO1038" s="17">
        <v>0.26780561156722399</v>
      </c>
      <c r="BP1038" s="17">
        <v>0.13785479494182501</v>
      </c>
      <c r="BQ1038" s="17">
        <v>0.30615555805783101</v>
      </c>
      <c r="BR1038" s="17">
        <v>0.177219124650728</v>
      </c>
      <c r="BS1038" s="17">
        <v>6.1119728081999301E-2</v>
      </c>
      <c r="BT1038" s="17"/>
      <c r="BU1038" s="17">
        <v>0.177201375902932</v>
      </c>
      <c r="BV1038" s="17">
        <v>9.95695677319728E-2</v>
      </c>
      <c r="BW1038" s="17"/>
      <c r="BX1038" s="17">
        <v>0.18506045515757399</v>
      </c>
      <c r="BY1038" s="17">
        <v>0.17499152653650901</v>
      </c>
      <c r="BZ1038" s="17">
        <v>9.4026635890219395E-2</v>
      </c>
      <c r="CA1038" s="17">
        <v>0.16565697579043601</v>
      </c>
    </row>
    <row r="1039" spans="2:79" x14ac:dyDescent="0.3">
      <c r="B1039" t="s">
        <v>470</v>
      </c>
      <c r="C1039" s="17">
        <v>2.9936220600574898E-2</v>
      </c>
      <c r="D1039" s="17">
        <v>3.2169756801847402E-2</v>
      </c>
      <c r="E1039" s="17">
        <v>2.7979073514232899E-2</v>
      </c>
      <c r="F1039" s="17"/>
      <c r="G1039" s="17">
        <v>1.40614252086631E-2</v>
      </c>
      <c r="H1039" s="17">
        <v>4.1068979787808199E-2</v>
      </c>
      <c r="I1039" s="17">
        <v>2.5379910655294598E-2</v>
      </c>
      <c r="J1039" s="17">
        <v>2.1904299922678699E-2</v>
      </c>
      <c r="K1039" s="17">
        <v>3.8862335044079203E-2</v>
      </c>
      <c r="L1039" s="17">
        <v>3.4375208520361598E-2</v>
      </c>
      <c r="M1039" s="17"/>
      <c r="N1039" s="17">
        <v>2.4336916758799499E-2</v>
      </c>
      <c r="O1039" s="17">
        <v>3.0355673323901499E-2</v>
      </c>
      <c r="P1039" s="17">
        <v>2.9429666552444399E-2</v>
      </c>
      <c r="Q1039" s="17">
        <v>3.6775793596296798E-2</v>
      </c>
      <c r="R1039" s="17"/>
      <c r="S1039" s="17">
        <v>1.26996095347172E-2</v>
      </c>
      <c r="T1039" s="17">
        <v>4.7023030079090103E-2</v>
      </c>
      <c r="U1039" s="17">
        <v>1.3086073575939E-2</v>
      </c>
      <c r="V1039" s="17">
        <v>2.2095814820740401E-2</v>
      </c>
      <c r="W1039" s="17">
        <v>0</v>
      </c>
      <c r="X1039" s="17">
        <v>7.0274339726724602E-2</v>
      </c>
      <c r="Y1039" s="17">
        <v>5.9780988147058102E-2</v>
      </c>
      <c r="Z1039" s="17">
        <v>2.1686003546902002E-2</v>
      </c>
      <c r="AA1039" s="17">
        <v>2.6254550044320701E-2</v>
      </c>
      <c r="AB1039" s="17">
        <v>0</v>
      </c>
      <c r="AC1039" s="17">
        <v>1.7932029405998799E-2</v>
      </c>
      <c r="AD1039" s="17">
        <v>0.10420063855329301</v>
      </c>
      <c r="AE1039" s="17"/>
      <c r="AF1039" s="17">
        <v>3.0582350530836199E-2</v>
      </c>
      <c r="AG1039" s="17">
        <v>2.99928027222882E-2</v>
      </c>
      <c r="AH1039" s="17">
        <v>3.1822902564040002E-2</v>
      </c>
      <c r="AI1039" s="17">
        <v>2.18725825909994E-2</v>
      </c>
      <c r="AJ1039" s="17">
        <v>2.5873024614424499E-2</v>
      </c>
      <c r="AK1039" s="17">
        <v>5.5527541658474802E-2</v>
      </c>
      <c r="AL1039" s="17"/>
      <c r="AM1039" s="17">
        <v>3.6878062645676203E-2</v>
      </c>
      <c r="AN1039" s="17">
        <v>4.0500794296286398E-2</v>
      </c>
      <c r="AO1039" s="17">
        <v>2.0585727738471699E-2</v>
      </c>
      <c r="AP1039" s="17">
        <v>1.7070892582910301E-2</v>
      </c>
      <c r="AQ1039" s="17">
        <v>4.6529732478195203E-2</v>
      </c>
      <c r="AR1039" s="17"/>
      <c r="AS1039" s="17">
        <v>2.79337744604801E-2</v>
      </c>
      <c r="AT1039" s="17">
        <v>4.2622113191588901E-2</v>
      </c>
      <c r="AU1039" s="17"/>
      <c r="AV1039" s="17">
        <v>2.9222267924617198E-2</v>
      </c>
      <c r="AW1039" s="17">
        <v>1.3323728339125601E-2</v>
      </c>
      <c r="AX1039" s="17"/>
      <c r="AY1039" s="17">
        <v>3.2737394926795498E-2</v>
      </c>
      <c r="AZ1039" s="17">
        <v>2.7147098302769901E-2</v>
      </c>
      <c r="BA1039" s="17">
        <v>4.3477008946095699E-2</v>
      </c>
      <c r="BB1039" s="17"/>
      <c r="BC1039" s="17">
        <v>2.61052121876875E-2</v>
      </c>
      <c r="BD1039" s="17">
        <v>3.8895558118969303E-2</v>
      </c>
      <c r="BE1039" s="17">
        <v>3.07730510204734E-2</v>
      </c>
      <c r="BF1039" s="17"/>
      <c r="BG1039" s="17">
        <v>2.1162371865221598E-2</v>
      </c>
      <c r="BH1039" s="17">
        <v>3.3263481928223003E-2</v>
      </c>
      <c r="BI1039" s="17"/>
      <c r="BJ1039" s="17">
        <v>1.98890003516634E-2</v>
      </c>
      <c r="BK1039" s="17">
        <v>3.0880348816957202E-2</v>
      </c>
      <c r="BL1039" s="17"/>
      <c r="BM1039" s="17">
        <v>3.4184406533742398E-2</v>
      </c>
      <c r="BN1039" s="17">
        <v>3.2643476377451401E-2</v>
      </c>
      <c r="BO1039" s="17">
        <v>0</v>
      </c>
      <c r="BP1039" s="17">
        <v>3.7731285512584298E-2</v>
      </c>
      <c r="BQ1039" s="17">
        <v>2.3336156919004501E-2</v>
      </c>
      <c r="BR1039" s="17">
        <v>2.58488133426042E-2</v>
      </c>
      <c r="BS1039" s="17">
        <v>2.76554939184704E-2</v>
      </c>
      <c r="BT1039" s="17"/>
      <c r="BU1039" s="17">
        <v>0</v>
      </c>
      <c r="BV1039" s="17">
        <v>4.5914538870148201E-2</v>
      </c>
      <c r="BW1039" s="17"/>
      <c r="BX1039" s="17">
        <v>1.4881459230091E-2</v>
      </c>
      <c r="BY1039" s="17">
        <v>6.0686380370943399E-2</v>
      </c>
      <c r="BZ1039" s="17">
        <v>1.6981806483982499E-2</v>
      </c>
      <c r="CA1039" s="17">
        <v>2.9502601347113199E-2</v>
      </c>
    </row>
    <row r="1040" spans="2:79" x14ac:dyDescent="0.3">
      <c r="B1040" t="s">
        <v>411</v>
      </c>
      <c r="C1040" s="17">
        <v>1.02447066803168E-2</v>
      </c>
      <c r="D1040" s="17">
        <v>1.1684582738428401E-2</v>
      </c>
      <c r="E1040" s="17">
        <v>8.9099973792385496E-3</v>
      </c>
      <c r="F1040" s="17"/>
      <c r="G1040" s="17">
        <v>7.9215370403761705E-3</v>
      </c>
      <c r="H1040" s="17">
        <v>6.9720473708914203E-3</v>
      </c>
      <c r="I1040" s="17">
        <v>1.8796113961332701E-2</v>
      </c>
      <c r="J1040" s="17">
        <v>0</v>
      </c>
      <c r="K1040" s="17">
        <v>1.2214682250871901E-2</v>
      </c>
      <c r="L1040" s="17">
        <v>1.42112449555452E-2</v>
      </c>
      <c r="M1040" s="17"/>
      <c r="N1040" s="17">
        <v>1.5257114740906101E-2</v>
      </c>
      <c r="O1040" s="17">
        <v>1.6293487235949401E-2</v>
      </c>
      <c r="P1040" s="17">
        <v>0</v>
      </c>
      <c r="Q1040" s="17">
        <v>4.80534579277485E-3</v>
      </c>
      <c r="R1040" s="17"/>
      <c r="S1040" s="17">
        <v>7.5749645723712398E-3</v>
      </c>
      <c r="T1040" s="17">
        <v>5.2752109819649198E-3</v>
      </c>
      <c r="U1040" s="17">
        <v>0</v>
      </c>
      <c r="V1040" s="17">
        <v>1.105606981763E-2</v>
      </c>
      <c r="W1040" s="17">
        <v>1.2984591908273399E-2</v>
      </c>
      <c r="X1040" s="17">
        <v>0</v>
      </c>
      <c r="Y1040" s="17">
        <v>1.1231178197882E-2</v>
      </c>
      <c r="Z1040" s="17">
        <v>0</v>
      </c>
      <c r="AA1040" s="17">
        <v>9.33086142232477E-3</v>
      </c>
      <c r="AB1040" s="17">
        <v>4.0054643912399601E-2</v>
      </c>
      <c r="AC1040" s="17">
        <v>0</v>
      </c>
      <c r="AD1040" s="17">
        <v>3.1975920659660498E-2</v>
      </c>
      <c r="AE1040" s="17"/>
      <c r="AF1040" s="17">
        <v>8.82206480009139E-3</v>
      </c>
      <c r="AG1040" s="17">
        <v>7.43969630694834E-3</v>
      </c>
      <c r="AH1040" s="17">
        <v>0</v>
      </c>
      <c r="AI1040" s="17">
        <v>1.10309751912929E-2</v>
      </c>
      <c r="AJ1040" s="17">
        <v>1.7430386446745098E-2</v>
      </c>
      <c r="AK1040" s="17">
        <v>3.7379033400996103E-2</v>
      </c>
      <c r="AL1040" s="17"/>
      <c r="AM1040" s="17">
        <v>8.4624619871348002E-3</v>
      </c>
      <c r="AN1040" s="17">
        <v>4.6026448416049198E-3</v>
      </c>
      <c r="AO1040" s="17">
        <v>1.16464277136331E-2</v>
      </c>
      <c r="AP1040" s="17">
        <v>9.4386866343737601E-3</v>
      </c>
      <c r="AQ1040" s="17">
        <v>0</v>
      </c>
      <c r="AR1040" s="17"/>
      <c r="AS1040" s="17">
        <v>4.3546002299890496E-3</v>
      </c>
      <c r="AT1040" s="17">
        <v>1.39394620979178E-2</v>
      </c>
      <c r="AU1040" s="17"/>
      <c r="AV1040" s="17">
        <v>5.8595502754334302E-3</v>
      </c>
      <c r="AW1040" s="17">
        <v>0</v>
      </c>
      <c r="AX1040" s="17"/>
      <c r="AY1040" s="17">
        <v>1.1602668821970301E-2</v>
      </c>
      <c r="AZ1040" s="17">
        <v>7.8816116781923705E-3</v>
      </c>
      <c r="BA1040" s="17">
        <v>2.3359186797815502E-2</v>
      </c>
      <c r="BB1040" s="17"/>
      <c r="BC1040" s="17">
        <v>7.0643525151569599E-3</v>
      </c>
      <c r="BD1040" s="17">
        <v>1.6791416825558202E-2</v>
      </c>
      <c r="BE1040" s="17">
        <v>1.16477269330764E-2</v>
      </c>
      <c r="BF1040" s="17"/>
      <c r="BG1040" s="17">
        <v>5.4705224769342397E-3</v>
      </c>
      <c r="BH1040" s="17">
        <v>9.6053513712540395E-3</v>
      </c>
      <c r="BI1040" s="17"/>
      <c r="BJ1040" s="17">
        <v>1.8862203421757699E-2</v>
      </c>
      <c r="BK1040" s="17">
        <v>7.8766088705712507E-3</v>
      </c>
      <c r="BL1040" s="17"/>
      <c r="BM1040" s="17">
        <v>1.1314361220008E-2</v>
      </c>
      <c r="BN1040" s="17">
        <v>0</v>
      </c>
      <c r="BO1040" s="17">
        <v>0</v>
      </c>
      <c r="BP1040" s="17">
        <v>0</v>
      </c>
      <c r="BQ1040" s="17">
        <v>0</v>
      </c>
      <c r="BR1040" s="17">
        <v>2.0362210679438299E-2</v>
      </c>
      <c r="BS1040" s="17">
        <v>1.8710666494584E-2</v>
      </c>
      <c r="BT1040" s="17"/>
      <c r="BU1040" s="17">
        <v>0</v>
      </c>
      <c r="BV1040" s="17">
        <v>0</v>
      </c>
      <c r="BW1040" s="17"/>
      <c r="BX1040" s="17">
        <v>9.5021898027968597E-3</v>
      </c>
      <c r="BY1040" s="17">
        <v>1.02542868935875E-2</v>
      </c>
      <c r="BZ1040" s="17">
        <v>2.7944288406959602E-3</v>
      </c>
      <c r="CA1040" s="17">
        <v>1.7150835032333601E-2</v>
      </c>
    </row>
    <row r="1041" spans="2:79" x14ac:dyDescent="0.3">
      <c r="B1041" t="s">
        <v>101</v>
      </c>
      <c r="C1041" s="17">
        <v>4.4496464304852698E-2</v>
      </c>
      <c r="D1041" s="17">
        <v>3.2163736125748001E-2</v>
      </c>
      <c r="E1041" s="17">
        <v>5.6994824877802698E-2</v>
      </c>
      <c r="F1041" s="17"/>
      <c r="G1041" s="17">
        <v>3.1403195353296699E-2</v>
      </c>
      <c r="H1041" s="17">
        <v>2.4633366257244799E-2</v>
      </c>
      <c r="I1041" s="17">
        <v>3.39859620181839E-2</v>
      </c>
      <c r="J1041" s="17">
        <v>8.7825344394909896E-2</v>
      </c>
      <c r="K1041" s="17">
        <v>6.9831323130021702E-2</v>
      </c>
      <c r="L1041" s="17">
        <v>2.4274568720003099E-2</v>
      </c>
      <c r="M1041" s="17"/>
      <c r="N1041" s="17">
        <v>1.5258731187010301E-2</v>
      </c>
      <c r="O1041" s="17">
        <v>3.9028998124993698E-2</v>
      </c>
      <c r="P1041" s="17">
        <v>6.25557863656932E-2</v>
      </c>
      <c r="Q1041" s="17">
        <v>6.6481123626404001E-2</v>
      </c>
      <c r="R1041" s="17"/>
      <c r="S1041" s="17">
        <v>3.3455276118640402E-2</v>
      </c>
      <c r="T1041" s="17">
        <v>2.8507349295682102E-2</v>
      </c>
      <c r="U1041" s="17">
        <v>8.1651305746593905E-2</v>
      </c>
      <c r="V1041" s="17">
        <v>6.9015693764351196E-2</v>
      </c>
      <c r="W1041" s="17">
        <v>1.28089540777164E-2</v>
      </c>
      <c r="X1041" s="17">
        <v>7.8199385391790902E-2</v>
      </c>
      <c r="Y1041" s="17">
        <v>3.9138913773479701E-2</v>
      </c>
      <c r="Z1041" s="17">
        <v>0</v>
      </c>
      <c r="AA1041" s="17">
        <v>4.1681699435150502E-2</v>
      </c>
      <c r="AB1041" s="17">
        <v>5.0365457812878198E-2</v>
      </c>
      <c r="AC1041" s="17">
        <v>5.7807329368421999E-2</v>
      </c>
      <c r="AD1041" s="17">
        <v>3.1975920659660498E-2</v>
      </c>
      <c r="AE1041" s="17"/>
      <c r="AF1041" s="17">
        <v>4.6249498097994599E-2</v>
      </c>
      <c r="AG1041" s="17">
        <v>4.0515981452390402E-2</v>
      </c>
      <c r="AH1041" s="17">
        <v>3.5811786409814597E-2</v>
      </c>
      <c r="AI1041" s="17">
        <v>2.7653955706894901E-2</v>
      </c>
      <c r="AJ1041" s="17">
        <v>9.5354841116809502E-2</v>
      </c>
      <c r="AK1041" s="17">
        <v>3.4691751000455601E-2</v>
      </c>
      <c r="AL1041" s="17"/>
      <c r="AM1041" s="17">
        <v>5.17197168682779E-2</v>
      </c>
      <c r="AN1041" s="17">
        <v>5.3102642905808198E-2</v>
      </c>
      <c r="AO1041" s="17">
        <v>1.84681185117096E-2</v>
      </c>
      <c r="AP1041" s="17">
        <v>2.2567952907997499E-2</v>
      </c>
      <c r="AQ1041" s="17">
        <v>4.0459044522058903E-2</v>
      </c>
      <c r="AR1041" s="17"/>
      <c r="AS1041" s="17">
        <v>2.96096565943543E-2</v>
      </c>
      <c r="AT1041" s="17">
        <v>0.106310938461409</v>
      </c>
      <c r="AU1041" s="17"/>
      <c r="AV1041" s="17">
        <v>3.7485831600447002E-2</v>
      </c>
      <c r="AW1041" s="17">
        <v>9.5952447374833105E-2</v>
      </c>
      <c r="AX1041" s="17"/>
      <c r="AY1041" s="17">
        <v>5.8802453496676101E-2</v>
      </c>
      <c r="AZ1041" s="17">
        <v>3.9229074082764999E-2</v>
      </c>
      <c r="BA1041" s="17">
        <v>3.15742741847619E-2</v>
      </c>
      <c r="BB1041" s="17"/>
      <c r="BC1041" s="17">
        <v>4.5802257462614397E-2</v>
      </c>
      <c r="BD1041" s="17">
        <v>2.9221262442071998E-2</v>
      </c>
      <c r="BE1041" s="17">
        <v>5.5644471068298298E-2</v>
      </c>
      <c r="BF1041" s="17"/>
      <c r="BG1041" s="17">
        <v>6.8412011822903199E-2</v>
      </c>
      <c r="BH1041" s="17">
        <v>3.4111733120994199E-2</v>
      </c>
      <c r="BI1041" s="17"/>
      <c r="BJ1041" s="17">
        <v>2.27559853422667E-2</v>
      </c>
      <c r="BK1041" s="17">
        <v>4.8758386151973601E-2</v>
      </c>
      <c r="BL1041" s="17"/>
      <c r="BM1041" s="17">
        <v>3.1741321711731697E-2</v>
      </c>
      <c r="BN1041" s="17">
        <v>3.8525578704707499E-2</v>
      </c>
      <c r="BO1041" s="17">
        <v>5.5897124734021801E-2</v>
      </c>
      <c r="BP1041" s="17">
        <v>0.117673186943396</v>
      </c>
      <c r="BQ1041" s="17">
        <v>5.6027412726814101E-2</v>
      </c>
      <c r="BR1041" s="17">
        <v>2.9653013863920399E-2</v>
      </c>
      <c r="BS1041" s="17">
        <v>0.121944484762153</v>
      </c>
      <c r="BT1041" s="17"/>
      <c r="BU1041" s="17">
        <v>0</v>
      </c>
      <c r="BV1041" s="17">
        <v>3.6921027364887997E-2</v>
      </c>
      <c r="BW1041" s="17"/>
      <c r="BX1041" s="17">
        <v>4.4036139584239901E-2</v>
      </c>
      <c r="BY1041" s="17">
        <v>3.6561599879708001E-2</v>
      </c>
      <c r="BZ1041" s="17">
        <v>1.5833351764355501E-2</v>
      </c>
      <c r="CA1041" s="17">
        <v>2.04639805886082E-2</v>
      </c>
    </row>
    <row r="1042" spans="2:79" x14ac:dyDescent="0.3">
      <c r="B1042" t="s">
        <v>412</v>
      </c>
      <c r="C1042" s="17">
        <v>0.74813216161995</v>
      </c>
      <c r="D1042" s="17">
        <v>0.72308671543360803</v>
      </c>
      <c r="E1042" s="17">
        <v>0.77075425492699201</v>
      </c>
      <c r="F1042" s="17"/>
      <c r="G1042" s="17">
        <v>0.74422999280894198</v>
      </c>
      <c r="H1042" s="17">
        <v>0.806332747739956</v>
      </c>
      <c r="I1042" s="17">
        <v>0.77432006900092198</v>
      </c>
      <c r="J1042" s="17">
        <v>0.67952094013393405</v>
      </c>
      <c r="K1042" s="17">
        <v>0.69263302224775303</v>
      </c>
      <c r="L1042" s="17">
        <v>0.77623422477697901</v>
      </c>
      <c r="M1042" s="17"/>
      <c r="N1042" s="17">
        <v>0.81923058751064903</v>
      </c>
      <c r="O1042" s="17">
        <v>0.74962247434275997</v>
      </c>
      <c r="P1042" s="17">
        <v>0.71356365399605504</v>
      </c>
      <c r="Q1042" s="17">
        <v>0.70054561279242</v>
      </c>
      <c r="R1042" s="17"/>
      <c r="S1042" s="17">
        <v>0.73737481663778404</v>
      </c>
      <c r="T1042" s="17">
        <v>0.76396449455960802</v>
      </c>
      <c r="U1042" s="17">
        <v>0.75336616464174599</v>
      </c>
      <c r="V1042" s="17">
        <v>0.67715829328154098</v>
      </c>
      <c r="W1042" s="17">
        <v>0.82327647647646096</v>
      </c>
      <c r="X1042" s="17">
        <v>0.71855690733397903</v>
      </c>
      <c r="Y1042" s="17">
        <v>0.70353937909714603</v>
      </c>
      <c r="Z1042" s="17">
        <v>0.78533293003418203</v>
      </c>
      <c r="AA1042" s="17">
        <v>0.76569166137717004</v>
      </c>
      <c r="AB1042" s="17">
        <v>0.75806672499052496</v>
      </c>
      <c r="AC1042" s="17">
        <v>0.73167078855644996</v>
      </c>
      <c r="AD1042" s="17">
        <v>0.79963064987955101</v>
      </c>
      <c r="AE1042" s="17"/>
      <c r="AF1042" s="17">
        <v>0.75468793829396996</v>
      </c>
      <c r="AG1042" s="17">
        <v>0.74662270316658097</v>
      </c>
      <c r="AH1042" s="17">
        <v>0.76627284035327003</v>
      </c>
      <c r="AI1042" s="17">
        <v>0.76300703048678797</v>
      </c>
      <c r="AJ1042" s="17">
        <v>0.75388159045835501</v>
      </c>
      <c r="AK1042" s="17">
        <v>0.62970827571321997</v>
      </c>
      <c r="AL1042" s="17"/>
      <c r="AM1042" s="17">
        <v>0.68649405126941498</v>
      </c>
      <c r="AN1042" s="17">
        <v>0.71271019265728097</v>
      </c>
      <c r="AO1042" s="17">
        <v>0.81642453115765101</v>
      </c>
      <c r="AP1042" s="17">
        <v>0.84712890767134397</v>
      </c>
      <c r="AQ1042" s="17">
        <v>0.82198042475621902</v>
      </c>
      <c r="AR1042" s="17"/>
      <c r="AS1042" s="17">
        <v>0.78173805629922</v>
      </c>
      <c r="AT1042" s="17">
        <v>0.68635315743745695</v>
      </c>
      <c r="AU1042" s="17"/>
      <c r="AV1042" s="17">
        <v>0.75893946421677705</v>
      </c>
      <c r="AW1042" s="17">
        <v>0.77342652018085201</v>
      </c>
      <c r="AX1042" s="17"/>
      <c r="AY1042" s="17">
        <v>0.73585953850248398</v>
      </c>
      <c r="AZ1042" s="17">
        <v>0.75493972450361002</v>
      </c>
      <c r="BA1042" s="17">
        <v>0.72769397338197805</v>
      </c>
      <c r="BB1042" s="17"/>
      <c r="BC1042" s="17">
        <v>0.75755772953860201</v>
      </c>
      <c r="BD1042" s="17">
        <v>0.74856513537554803</v>
      </c>
      <c r="BE1042" s="17">
        <v>0.72931307278300395</v>
      </c>
      <c r="BF1042" s="17"/>
      <c r="BG1042" s="17">
        <v>0.75541474352933602</v>
      </c>
      <c r="BH1042" s="17">
        <v>0.75571172377104401</v>
      </c>
      <c r="BI1042" s="17"/>
      <c r="BJ1042" s="17">
        <v>0.82117399011201997</v>
      </c>
      <c r="BK1042" s="17">
        <v>0.73242676513220495</v>
      </c>
      <c r="BL1042" s="17"/>
      <c r="BM1042" s="17">
        <v>0.766608537089984</v>
      </c>
      <c r="BN1042" s="17">
        <v>0.75456072959874698</v>
      </c>
      <c r="BO1042" s="17">
        <v>0.67629726369875398</v>
      </c>
      <c r="BP1042" s="17">
        <v>0.70674073260219406</v>
      </c>
      <c r="BQ1042" s="17">
        <v>0.61448087229635096</v>
      </c>
      <c r="BR1042" s="17">
        <v>0.74691683746330895</v>
      </c>
      <c r="BS1042" s="17">
        <v>0.77056962674279295</v>
      </c>
      <c r="BT1042" s="17"/>
      <c r="BU1042" s="17">
        <v>0.82279862409706706</v>
      </c>
      <c r="BV1042" s="17">
        <v>0.81759486603299103</v>
      </c>
      <c r="BW1042" s="17"/>
      <c r="BX1042" s="17">
        <v>0.74651975622529798</v>
      </c>
      <c r="BY1042" s="17">
        <v>0.71750620631925299</v>
      </c>
      <c r="BZ1042" s="17">
        <v>0.87036377702074696</v>
      </c>
      <c r="CA1042" s="17">
        <v>0.76722560724150901</v>
      </c>
    </row>
    <row r="1043" spans="2:79" x14ac:dyDescent="0.3">
      <c r="B1043" t="s">
        <v>413</v>
      </c>
      <c r="C1043" s="17">
        <v>4.0180927280891697E-2</v>
      </c>
      <c r="D1043" s="17">
        <v>4.38543395402759E-2</v>
      </c>
      <c r="E1043" s="17">
        <v>3.6889070893471501E-2</v>
      </c>
      <c r="F1043" s="17"/>
      <c r="G1043" s="17">
        <v>2.1982962249039301E-2</v>
      </c>
      <c r="H1043" s="17">
        <v>4.8041027158699699E-2</v>
      </c>
      <c r="I1043" s="17">
        <v>4.4176024616627299E-2</v>
      </c>
      <c r="J1043" s="17">
        <v>2.1904299922678699E-2</v>
      </c>
      <c r="K1043" s="17">
        <v>5.1077017294951101E-2</v>
      </c>
      <c r="L1043" s="17">
        <v>4.8586453475906802E-2</v>
      </c>
      <c r="M1043" s="17"/>
      <c r="N1043" s="17">
        <v>3.9594031499705598E-2</v>
      </c>
      <c r="O1043" s="17">
        <v>4.6649160559850897E-2</v>
      </c>
      <c r="P1043" s="17">
        <v>2.9429666552444399E-2</v>
      </c>
      <c r="Q1043" s="17">
        <v>4.1581139389071597E-2</v>
      </c>
      <c r="R1043" s="17"/>
      <c r="S1043" s="17">
        <v>2.0274574107088401E-2</v>
      </c>
      <c r="T1043" s="17">
        <v>5.2298241061054997E-2</v>
      </c>
      <c r="U1043" s="17">
        <v>1.3086073575939E-2</v>
      </c>
      <c r="V1043" s="17">
        <v>3.3151884638370301E-2</v>
      </c>
      <c r="W1043" s="17">
        <v>1.2984591908273399E-2</v>
      </c>
      <c r="X1043" s="17">
        <v>7.0274339726724602E-2</v>
      </c>
      <c r="Y1043" s="17">
        <v>7.1012166344940106E-2</v>
      </c>
      <c r="Z1043" s="17">
        <v>2.1686003546902002E-2</v>
      </c>
      <c r="AA1043" s="17">
        <v>3.5585411466645497E-2</v>
      </c>
      <c r="AB1043" s="17">
        <v>4.0054643912399601E-2</v>
      </c>
      <c r="AC1043" s="17">
        <v>1.7932029405998799E-2</v>
      </c>
      <c r="AD1043" s="17">
        <v>0.13617655921295299</v>
      </c>
      <c r="AE1043" s="17"/>
      <c r="AF1043" s="17">
        <v>3.9404415330927603E-2</v>
      </c>
      <c r="AG1043" s="17">
        <v>3.7432499029236503E-2</v>
      </c>
      <c r="AH1043" s="17">
        <v>3.1822902564040002E-2</v>
      </c>
      <c r="AI1043" s="17">
        <v>3.2903557782292397E-2</v>
      </c>
      <c r="AJ1043" s="17">
        <v>4.3303411061169701E-2</v>
      </c>
      <c r="AK1043" s="17">
        <v>9.2906575059470906E-2</v>
      </c>
      <c r="AL1043" s="17"/>
      <c r="AM1043" s="17">
        <v>4.5340524632810998E-2</v>
      </c>
      <c r="AN1043" s="17">
        <v>4.5103439137891298E-2</v>
      </c>
      <c r="AO1043" s="17">
        <v>3.2232155452104699E-2</v>
      </c>
      <c r="AP1043" s="17">
        <v>2.6509579217284002E-2</v>
      </c>
      <c r="AQ1043" s="17">
        <v>4.6529732478195203E-2</v>
      </c>
      <c r="AR1043" s="17"/>
      <c r="AS1043" s="17">
        <v>3.2288374690469197E-2</v>
      </c>
      <c r="AT1043" s="17">
        <v>5.6561575289506803E-2</v>
      </c>
      <c r="AU1043" s="17"/>
      <c r="AV1043" s="17">
        <v>3.5081818200050602E-2</v>
      </c>
      <c r="AW1043" s="17">
        <v>1.3323728339125601E-2</v>
      </c>
      <c r="AX1043" s="17"/>
      <c r="AY1043" s="17">
        <v>4.4340063748765798E-2</v>
      </c>
      <c r="AZ1043" s="17">
        <v>3.5028709980962303E-2</v>
      </c>
      <c r="BA1043" s="17">
        <v>6.6836195743911198E-2</v>
      </c>
      <c r="BB1043" s="17"/>
      <c r="BC1043" s="17">
        <v>3.3169564702844503E-2</v>
      </c>
      <c r="BD1043" s="17">
        <v>5.5686974944527602E-2</v>
      </c>
      <c r="BE1043" s="17">
        <v>4.2420777953549801E-2</v>
      </c>
      <c r="BF1043" s="17"/>
      <c r="BG1043" s="17">
        <v>2.6632894342155902E-2</v>
      </c>
      <c r="BH1043" s="17">
        <v>4.2868833299477001E-2</v>
      </c>
      <c r="BI1043" s="17"/>
      <c r="BJ1043" s="17">
        <v>3.8751203773421103E-2</v>
      </c>
      <c r="BK1043" s="17">
        <v>3.8756957687528501E-2</v>
      </c>
      <c r="BL1043" s="17"/>
      <c r="BM1043" s="17">
        <v>4.5498767753750398E-2</v>
      </c>
      <c r="BN1043" s="17">
        <v>3.2643476377451401E-2</v>
      </c>
      <c r="BO1043" s="17">
        <v>0</v>
      </c>
      <c r="BP1043" s="17">
        <v>3.7731285512584298E-2</v>
      </c>
      <c r="BQ1043" s="17">
        <v>2.3336156919004501E-2</v>
      </c>
      <c r="BR1043" s="17">
        <v>4.6211024022042399E-2</v>
      </c>
      <c r="BS1043" s="17">
        <v>4.63661604130544E-2</v>
      </c>
      <c r="BT1043" s="17"/>
      <c r="BU1043" s="17">
        <v>0</v>
      </c>
      <c r="BV1043" s="17">
        <v>4.5914538870148201E-2</v>
      </c>
      <c r="BW1043" s="17"/>
      <c r="BX1043" s="17">
        <v>2.43836490328878E-2</v>
      </c>
      <c r="BY1043" s="17">
        <v>7.0940667264530799E-2</v>
      </c>
      <c r="BZ1043" s="17">
        <v>1.9776235324678398E-2</v>
      </c>
      <c r="CA1043" s="17">
        <v>4.6653436379446897E-2</v>
      </c>
    </row>
    <row r="1044" spans="2:79" hidden="1" x14ac:dyDescent="0.3">
      <c r="B1044" t="s">
        <v>299</v>
      </c>
      <c r="C1044" s="17">
        <v>0.70795123433905804</v>
      </c>
      <c r="D1044" s="17">
        <v>0.67923237589333196</v>
      </c>
      <c r="E1044" s="17">
        <v>0.73386518403351997</v>
      </c>
      <c r="F1044" s="17"/>
      <c r="G1044" s="17">
        <v>0.72224703055990302</v>
      </c>
      <c r="H1044" s="17">
        <v>0.75829172058125704</v>
      </c>
      <c r="I1044" s="17">
        <v>0.73014404438429403</v>
      </c>
      <c r="J1044" s="17">
        <v>0.65761664021125499</v>
      </c>
      <c r="K1044" s="17">
        <v>0.64155600495280196</v>
      </c>
      <c r="L1044" s="17">
        <v>0.72764777130107205</v>
      </c>
      <c r="M1044" s="17"/>
      <c r="N1044" s="17">
        <v>0.77963655601094395</v>
      </c>
      <c r="O1044" s="17">
        <v>0.70297331378290995</v>
      </c>
      <c r="P1044" s="17">
        <v>0.68413398744361098</v>
      </c>
      <c r="Q1044" s="17">
        <v>0.65896447340334796</v>
      </c>
      <c r="R1044" s="17"/>
      <c r="S1044" s="17">
        <v>0.71710024253069504</v>
      </c>
      <c r="T1044" s="17">
        <v>0.71166625349855295</v>
      </c>
      <c r="U1044" s="17">
        <v>0.74028009106580706</v>
      </c>
      <c r="V1044" s="17">
        <v>0.64400640864317105</v>
      </c>
      <c r="W1044" s="17">
        <v>0.81029188456818702</v>
      </c>
      <c r="X1044" s="17">
        <v>0.648282567607254</v>
      </c>
      <c r="Y1044" s="17">
        <v>0.63252721275220603</v>
      </c>
      <c r="Z1044" s="17">
        <v>0.76364692648728005</v>
      </c>
      <c r="AA1044" s="17">
        <v>0.73010624991052397</v>
      </c>
      <c r="AB1044" s="17">
        <v>0.71801208107812498</v>
      </c>
      <c r="AC1044" s="17">
        <v>0.71373875915045104</v>
      </c>
      <c r="AD1044" s="17">
        <v>0.663454090666597</v>
      </c>
      <c r="AE1044" s="17"/>
      <c r="AF1044" s="17">
        <v>0.71528352296304198</v>
      </c>
      <c r="AG1044" s="17">
        <v>0.70919020413734501</v>
      </c>
      <c r="AH1044" s="17">
        <v>0.73444993778922996</v>
      </c>
      <c r="AI1044" s="17">
        <v>0.73010347270449605</v>
      </c>
      <c r="AJ1044" s="17">
        <v>0.71057817939718604</v>
      </c>
      <c r="AK1044" s="17">
        <v>0.53680170065374899</v>
      </c>
      <c r="AL1044" s="17"/>
      <c r="AM1044" s="17">
        <v>0.64115352663660496</v>
      </c>
      <c r="AN1044" s="17">
        <v>0.66760675351939003</v>
      </c>
      <c r="AO1044" s="17">
        <v>0.78419237570554601</v>
      </c>
      <c r="AP1044" s="17">
        <v>0.82061932845405905</v>
      </c>
      <c r="AQ1044" s="17">
        <v>0.77545069227802399</v>
      </c>
      <c r="AR1044" s="17"/>
      <c r="AS1044" s="17">
        <v>0.74944968160875003</v>
      </c>
      <c r="AT1044" s="17">
        <v>0.62979158214794995</v>
      </c>
      <c r="AU1044" s="17"/>
      <c r="AV1044" s="17">
        <v>0.72385764601672598</v>
      </c>
      <c r="AW1044" s="17">
        <v>0.76010279184172602</v>
      </c>
      <c r="AX1044" s="17"/>
      <c r="AY1044" s="17">
        <v>0.691519474753718</v>
      </c>
      <c r="AZ1044" s="17">
        <v>0.71991101452264805</v>
      </c>
      <c r="BA1044" s="17">
        <v>0.66085777763806697</v>
      </c>
      <c r="BB1044" s="17"/>
      <c r="BC1044" s="17">
        <v>0.72438816483575696</v>
      </c>
      <c r="BD1044" s="17">
        <v>0.69287816043102102</v>
      </c>
      <c r="BE1044" s="17">
        <v>0.68689229482945402</v>
      </c>
      <c r="BF1044" s="17"/>
      <c r="BG1044" s="17">
        <v>0.72878184918718003</v>
      </c>
      <c r="BH1044" s="17">
        <v>0.71284289047156701</v>
      </c>
      <c r="BI1044" s="17"/>
      <c r="BJ1044" s="17">
        <v>0.78242278633859896</v>
      </c>
      <c r="BK1044" s="17">
        <v>0.69366980744467699</v>
      </c>
      <c r="BL1044" s="17"/>
      <c r="BM1044" s="17">
        <v>0.72110976933623305</v>
      </c>
      <c r="BN1044" s="17">
        <v>0.72191725322129596</v>
      </c>
      <c r="BO1044" s="17">
        <v>0.67629726369875398</v>
      </c>
      <c r="BP1044" s="17">
        <v>0.66900944708960997</v>
      </c>
      <c r="BQ1044" s="17">
        <v>0.59114471537734603</v>
      </c>
      <c r="BR1044" s="17">
        <v>0.70070581344126703</v>
      </c>
      <c r="BS1044" s="17">
        <v>0.72420346632973898</v>
      </c>
      <c r="BT1044" s="17"/>
      <c r="BU1044" s="17">
        <v>0.82279862409706706</v>
      </c>
      <c r="BV1044" s="17">
        <v>0.77168032716284296</v>
      </c>
      <c r="BW1044" s="17"/>
      <c r="BX1044" s="17">
        <v>0.72213610719241095</v>
      </c>
      <c r="BY1044" s="17">
        <v>0.64656553905472203</v>
      </c>
      <c r="BZ1044" s="17">
        <v>0.85058754169606798</v>
      </c>
      <c r="CA1044" s="17">
        <v>0.72057217086206204</v>
      </c>
    </row>
    <row r="1045" spans="2:79" x14ac:dyDescent="0.3">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c r="AO1045" s="17"/>
      <c r="AP1045" s="17"/>
      <c r="AQ1045" s="17"/>
      <c r="AR1045" s="17"/>
      <c r="AS1045" s="17"/>
      <c r="AT1045" s="17"/>
      <c r="AU1045" s="17"/>
      <c r="AV1045" s="17"/>
      <c r="AW1045" s="17"/>
      <c r="AX1045" s="17"/>
      <c r="AY1045" s="17"/>
      <c r="AZ1045" s="17"/>
      <c r="BA1045" s="17"/>
      <c r="BB1045" s="17"/>
      <c r="BC1045" s="17"/>
      <c r="BD1045" s="17"/>
      <c r="BE1045" s="17"/>
      <c r="BF1045" s="17"/>
      <c r="BG1045" s="17"/>
      <c r="BH1045" s="17"/>
      <c r="BI1045" s="17"/>
      <c r="BJ1045" s="17"/>
      <c r="BK1045" s="17"/>
      <c r="BL1045" s="17"/>
      <c r="BM1045" s="17"/>
      <c r="BN1045" s="17"/>
      <c r="BO1045" s="17"/>
      <c r="BP1045" s="17"/>
      <c r="BQ1045" s="17"/>
      <c r="BR1045" s="17"/>
      <c r="BS1045" s="17"/>
      <c r="BT1045" s="17"/>
      <c r="BU1045" s="17"/>
      <c r="BV1045" s="17"/>
      <c r="BW1045" s="17"/>
      <c r="BX1045" s="17"/>
      <c r="BY1045" s="17"/>
      <c r="BZ1045" s="17"/>
      <c r="CA1045" s="17"/>
    </row>
    <row r="1046" spans="2:79" x14ac:dyDescent="0.3">
      <c r="B1046" s="6" t="s">
        <v>472</v>
      </c>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c r="BE1046" s="17"/>
      <c r="BF1046" s="17"/>
      <c r="BG1046" s="17"/>
      <c r="BH1046" s="17"/>
      <c r="BI1046" s="17"/>
      <c r="BJ1046" s="17"/>
      <c r="BK1046" s="17"/>
      <c r="BL1046" s="17"/>
      <c r="BM1046" s="17"/>
      <c r="BN1046" s="17"/>
      <c r="BO1046" s="17"/>
      <c r="BP1046" s="17"/>
      <c r="BQ1046" s="17"/>
      <c r="BR1046" s="17"/>
      <c r="BS1046" s="17"/>
      <c r="BT1046" s="17"/>
      <c r="BU1046" s="17"/>
      <c r="BV1046" s="17"/>
      <c r="BW1046" s="17"/>
      <c r="BX1046" s="17"/>
      <c r="BY1046" s="17"/>
      <c r="BZ1046" s="17"/>
      <c r="CA1046" s="17"/>
    </row>
    <row r="1047" spans="2:79" x14ac:dyDescent="0.3">
      <c r="B1047" s="24" t="s">
        <v>333</v>
      </c>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c r="BE1047" s="17"/>
      <c r="BF1047" s="17"/>
      <c r="BG1047" s="17"/>
      <c r="BH1047" s="17"/>
      <c r="BI1047" s="17"/>
      <c r="BJ1047" s="17"/>
      <c r="BK1047" s="17"/>
      <c r="BL1047" s="17"/>
      <c r="BM1047" s="17"/>
      <c r="BN1047" s="17"/>
      <c r="BO1047" s="17"/>
      <c r="BP1047" s="17"/>
      <c r="BQ1047" s="17"/>
      <c r="BR1047" s="17"/>
      <c r="BS1047" s="17"/>
      <c r="BT1047" s="17"/>
      <c r="BU1047" s="17"/>
      <c r="BV1047" s="17"/>
      <c r="BW1047" s="17"/>
      <c r="BX1047" s="17"/>
      <c r="BY1047" s="17"/>
      <c r="BZ1047" s="17"/>
      <c r="CA1047" s="17"/>
    </row>
    <row r="1048" spans="2:79" x14ac:dyDescent="0.3">
      <c r="B1048" t="s">
        <v>407</v>
      </c>
      <c r="C1048" s="17">
        <v>0.23208121990130401</v>
      </c>
      <c r="D1048" s="17">
        <v>0.22325104680232299</v>
      </c>
      <c r="E1048" s="17">
        <v>0.241073829093256</v>
      </c>
      <c r="F1048" s="17"/>
      <c r="G1048" s="17">
        <v>0.26619923663774298</v>
      </c>
      <c r="H1048" s="17">
        <v>0.30945174462884401</v>
      </c>
      <c r="I1048" s="17">
        <v>0.20424624149878401</v>
      </c>
      <c r="J1048" s="17">
        <v>0.25617749455441902</v>
      </c>
      <c r="K1048" s="17">
        <v>0.150561851012737</v>
      </c>
      <c r="L1048" s="17">
        <v>0.20134490771244301</v>
      </c>
      <c r="M1048" s="17"/>
      <c r="N1048" s="17">
        <v>0.29352726118997602</v>
      </c>
      <c r="O1048" s="17">
        <v>0.187264969112694</v>
      </c>
      <c r="P1048" s="17">
        <v>0.233922416716146</v>
      </c>
      <c r="Q1048" s="17">
        <v>0.21389507771925401</v>
      </c>
      <c r="R1048" s="17"/>
      <c r="S1048" s="17">
        <v>0.26766586266874498</v>
      </c>
      <c r="T1048" s="17">
        <v>0.217607905709995</v>
      </c>
      <c r="U1048" s="17">
        <v>0.187176045481108</v>
      </c>
      <c r="V1048" s="17">
        <v>0.242552048404026</v>
      </c>
      <c r="W1048" s="17">
        <v>0.21453807676040601</v>
      </c>
      <c r="X1048" s="17">
        <v>0.22253587501955699</v>
      </c>
      <c r="Y1048" s="17">
        <v>0.20616454994634201</v>
      </c>
      <c r="Z1048" s="17">
        <v>0.199994650044859</v>
      </c>
      <c r="AA1048" s="17">
        <v>0.27813326094872398</v>
      </c>
      <c r="AB1048" s="17">
        <v>0.223522787114906</v>
      </c>
      <c r="AC1048" s="17">
        <v>0.22281512228271999</v>
      </c>
      <c r="AD1048" s="17">
        <v>0.29157628437113597</v>
      </c>
      <c r="AE1048" s="17"/>
      <c r="AF1048" s="17">
        <v>0.32050059381171497</v>
      </c>
      <c r="AG1048" s="17">
        <v>0.198986283485172</v>
      </c>
      <c r="AH1048" s="17">
        <v>0.24427162160100899</v>
      </c>
      <c r="AI1048" s="17">
        <v>0.16978556243892701</v>
      </c>
      <c r="AJ1048" s="17">
        <v>0.15728313653836301</v>
      </c>
      <c r="AK1048" s="17">
        <v>0.32904495592017402</v>
      </c>
      <c r="AL1048" s="17"/>
      <c r="AM1048" s="17">
        <v>0.19526362788147</v>
      </c>
      <c r="AN1048" s="17">
        <v>0.185975211461854</v>
      </c>
      <c r="AO1048" s="17">
        <v>0.27006755217767803</v>
      </c>
      <c r="AP1048" s="17">
        <v>0.33166154437518602</v>
      </c>
      <c r="AQ1048" s="17">
        <v>0.52352319223803301</v>
      </c>
      <c r="AR1048" s="17"/>
      <c r="AS1048" s="17">
        <v>0.255691528153703</v>
      </c>
      <c r="AT1048" s="17">
        <v>0.25288012354616102</v>
      </c>
      <c r="AU1048" s="17"/>
      <c r="AV1048" s="17">
        <v>0.24889674288435401</v>
      </c>
      <c r="AW1048" s="17">
        <v>0.26493380754726498</v>
      </c>
      <c r="AX1048" s="17"/>
      <c r="AY1048" s="17">
        <v>0.267080103990054</v>
      </c>
      <c r="AZ1048" s="17">
        <v>0.22493895469655201</v>
      </c>
      <c r="BA1048" s="17">
        <v>0.16125582456349699</v>
      </c>
      <c r="BB1048" s="17"/>
      <c r="BC1048" s="17">
        <v>0.21558370412124001</v>
      </c>
      <c r="BD1048" s="17">
        <v>0.22116189466131</v>
      </c>
      <c r="BE1048" s="17">
        <v>0.28297509519630498</v>
      </c>
      <c r="BF1048" s="17"/>
      <c r="BG1048" s="17">
        <v>0.240643201005003</v>
      </c>
      <c r="BH1048" s="17">
        <v>0.23150685854519601</v>
      </c>
      <c r="BI1048" s="17"/>
      <c r="BJ1048" s="17">
        <v>0.27999142902920698</v>
      </c>
      <c r="BK1048" s="17">
        <v>0.21857163503466401</v>
      </c>
      <c r="BL1048" s="17"/>
      <c r="BM1048" s="17">
        <v>0.262965538420318</v>
      </c>
      <c r="BN1048" s="17">
        <v>0.20179785414479601</v>
      </c>
      <c r="BO1048" s="17">
        <v>0.29566162516137801</v>
      </c>
      <c r="BP1048" s="17">
        <v>0.194062763074279</v>
      </c>
      <c r="BQ1048" s="17">
        <v>0.27782683944407699</v>
      </c>
      <c r="BR1048" s="17">
        <v>0.17976960893062399</v>
      </c>
      <c r="BS1048" s="17">
        <v>0.214244983782999</v>
      </c>
      <c r="BT1048" s="17"/>
      <c r="BU1048" s="17">
        <v>0.27777361980381998</v>
      </c>
      <c r="BV1048" s="17">
        <v>0.39590759497524303</v>
      </c>
      <c r="BW1048" s="17"/>
      <c r="BX1048" s="17">
        <v>0.24729506869511</v>
      </c>
      <c r="BY1048" s="17">
        <v>0.229361735690954</v>
      </c>
      <c r="BZ1048" s="17">
        <v>0.297692916604886</v>
      </c>
      <c r="CA1048" s="17">
        <v>0.21453212116523601</v>
      </c>
    </row>
    <row r="1049" spans="2:79" x14ac:dyDescent="0.3">
      <c r="B1049" t="s">
        <v>469</v>
      </c>
      <c r="C1049" s="17">
        <v>0.46633879099244702</v>
      </c>
      <c r="D1049" s="17">
        <v>0.46931909676026501</v>
      </c>
      <c r="E1049" s="17">
        <v>0.462412486459857</v>
      </c>
      <c r="F1049" s="17"/>
      <c r="G1049" s="17">
        <v>0.47824117784141701</v>
      </c>
      <c r="H1049" s="17">
        <v>0.395496580227304</v>
      </c>
      <c r="I1049" s="17">
        <v>0.54992728155727599</v>
      </c>
      <c r="J1049" s="17">
        <v>0.44314985199328899</v>
      </c>
      <c r="K1049" s="17">
        <v>0.49199345357135099</v>
      </c>
      <c r="L1049" s="17">
        <v>0.45136814944407799</v>
      </c>
      <c r="M1049" s="17"/>
      <c r="N1049" s="17">
        <v>0.47777032300415601</v>
      </c>
      <c r="O1049" s="17">
        <v>0.55039095861721199</v>
      </c>
      <c r="P1049" s="17">
        <v>0.389941042153504</v>
      </c>
      <c r="Q1049" s="17">
        <v>0.43025550022939801</v>
      </c>
      <c r="R1049" s="17"/>
      <c r="S1049" s="17">
        <v>0.46596694781959602</v>
      </c>
      <c r="T1049" s="17">
        <v>0.49105748994655501</v>
      </c>
      <c r="U1049" s="17">
        <v>0.50628019424693105</v>
      </c>
      <c r="V1049" s="17">
        <v>0.39017526738844899</v>
      </c>
      <c r="W1049" s="17">
        <v>0.45075706843234498</v>
      </c>
      <c r="X1049" s="17">
        <v>0.470013203622003</v>
      </c>
      <c r="Y1049" s="17">
        <v>0.46345937555272398</v>
      </c>
      <c r="Z1049" s="17">
        <v>0.51691172630580495</v>
      </c>
      <c r="AA1049" s="17">
        <v>0.46454893281515902</v>
      </c>
      <c r="AB1049" s="17">
        <v>0.45421806487803201</v>
      </c>
      <c r="AC1049" s="17">
        <v>0.488331225569472</v>
      </c>
      <c r="AD1049" s="17">
        <v>0.488070920644325</v>
      </c>
      <c r="AE1049" s="17"/>
      <c r="AF1049" s="17">
        <v>0.434703656318363</v>
      </c>
      <c r="AG1049" s="17">
        <v>0.49557413967578201</v>
      </c>
      <c r="AH1049" s="17">
        <v>0.44165733677237501</v>
      </c>
      <c r="AI1049" s="17">
        <v>0.47171380790211298</v>
      </c>
      <c r="AJ1049" s="17">
        <v>0.49793610720148901</v>
      </c>
      <c r="AK1049" s="17">
        <v>0.43928237237650097</v>
      </c>
      <c r="AL1049" s="17"/>
      <c r="AM1049" s="17">
        <v>0.47332445680935697</v>
      </c>
      <c r="AN1049" s="17">
        <v>0.50577470557437698</v>
      </c>
      <c r="AO1049" s="17">
        <v>0.48410959840374701</v>
      </c>
      <c r="AP1049" s="17">
        <v>0.46983194833150199</v>
      </c>
      <c r="AQ1049" s="17">
        <v>0.30977136831609797</v>
      </c>
      <c r="AR1049" s="17"/>
      <c r="AS1049" s="17">
        <v>0.46985144019545499</v>
      </c>
      <c r="AT1049" s="17">
        <v>0.447094051318356</v>
      </c>
      <c r="AU1049" s="17"/>
      <c r="AV1049" s="17">
        <v>0.47272902462336602</v>
      </c>
      <c r="AW1049" s="17">
        <v>0.44949248575397699</v>
      </c>
      <c r="AX1049" s="17"/>
      <c r="AY1049" s="17">
        <v>0.44128359481984197</v>
      </c>
      <c r="AZ1049" s="17">
        <v>0.47459570815740199</v>
      </c>
      <c r="BA1049" s="17">
        <v>0.49008102312777002</v>
      </c>
      <c r="BB1049" s="17"/>
      <c r="BC1049" s="17">
        <v>0.46999601368694199</v>
      </c>
      <c r="BD1049" s="17">
        <v>0.47200214819617797</v>
      </c>
      <c r="BE1049" s="17">
        <v>0.46131540532245602</v>
      </c>
      <c r="BF1049" s="17"/>
      <c r="BG1049" s="17">
        <v>0.45333324362153699</v>
      </c>
      <c r="BH1049" s="17">
        <v>0.47608168460137901</v>
      </c>
      <c r="BI1049" s="17"/>
      <c r="BJ1049" s="17">
        <v>0.494981481101881</v>
      </c>
      <c r="BK1049" s="17">
        <v>0.46027453172216898</v>
      </c>
      <c r="BL1049" s="17"/>
      <c r="BM1049" s="17">
        <v>0.48401667464883402</v>
      </c>
      <c r="BN1049" s="17">
        <v>0.465860667523675</v>
      </c>
      <c r="BO1049" s="17">
        <v>0.38670707820301098</v>
      </c>
      <c r="BP1049" s="17">
        <v>0.40123355964253599</v>
      </c>
      <c r="BQ1049" s="17">
        <v>0.56720785572993704</v>
      </c>
      <c r="BR1049" s="17">
        <v>0.46763755360757597</v>
      </c>
      <c r="BS1049" s="17">
        <v>0.37629019039352402</v>
      </c>
      <c r="BT1049" s="17"/>
      <c r="BU1049" s="17">
        <v>0.52775734694930998</v>
      </c>
      <c r="BV1049" s="17">
        <v>0.40056763702090697</v>
      </c>
      <c r="BW1049" s="17"/>
      <c r="BX1049" s="17">
        <v>0.45995199008715598</v>
      </c>
      <c r="BY1049" s="17">
        <v>0.44893882062935198</v>
      </c>
      <c r="BZ1049" s="17">
        <v>0.49688016020586301</v>
      </c>
      <c r="CA1049" s="17">
        <v>0.47059127886343399</v>
      </c>
    </row>
    <row r="1050" spans="2:79" x14ac:dyDescent="0.3">
      <c r="B1050" t="s">
        <v>409</v>
      </c>
      <c r="C1050" s="17">
        <v>0.21885868952792401</v>
      </c>
      <c r="D1050" s="17">
        <v>0.23497596372438001</v>
      </c>
      <c r="E1050" s="17">
        <v>0.20370236311060599</v>
      </c>
      <c r="F1050" s="17"/>
      <c r="G1050" s="17">
        <v>0.19421138293392801</v>
      </c>
      <c r="H1050" s="17">
        <v>0.18662348333919801</v>
      </c>
      <c r="I1050" s="17">
        <v>0.16315774040193301</v>
      </c>
      <c r="J1050" s="17">
        <v>0.25885630890433098</v>
      </c>
      <c r="K1050" s="17">
        <v>0.23357970063875799</v>
      </c>
      <c r="L1050" s="17">
        <v>0.26135272621946998</v>
      </c>
      <c r="M1050" s="17"/>
      <c r="N1050" s="17">
        <v>0.17794962480656901</v>
      </c>
      <c r="O1050" s="17">
        <v>0.19316261972766099</v>
      </c>
      <c r="P1050" s="17">
        <v>0.274269573089649</v>
      </c>
      <c r="Q1050" s="17">
        <v>0.24142173874970399</v>
      </c>
      <c r="R1050" s="17"/>
      <c r="S1050" s="17">
        <v>0.18709530624687501</v>
      </c>
      <c r="T1050" s="17">
        <v>0.18557493955623</v>
      </c>
      <c r="U1050" s="17">
        <v>0.28445317350031901</v>
      </c>
      <c r="V1050" s="17">
        <v>0.27006297354640202</v>
      </c>
      <c r="W1050" s="17">
        <v>0.25596620837615702</v>
      </c>
      <c r="X1050" s="17">
        <v>0.20535467544015901</v>
      </c>
      <c r="Y1050" s="17">
        <v>0.20296821340732599</v>
      </c>
      <c r="Z1050" s="17">
        <v>0.22021805230910799</v>
      </c>
      <c r="AA1050" s="17">
        <v>0.20658911934618401</v>
      </c>
      <c r="AB1050" s="17">
        <v>0.26468304228644202</v>
      </c>
      <c r="AC1050" s="17">
        <v>0.16895132166844001</v>
      </c>
      <c r="AD1050" s="17">
        <v>0.108921713380771</v>
      </c>
      <c r="AE1050" s="17"/>
      <c r="AF1050" s="17">
        <v>0.18771382181644899</v>
      </c>
      <c r="AG1050" s="17">
        <v>0.20866033990331401</v>
      </c>
      <c r="AH1050" s="17">
        <v>0.23992787164881799</v>
      </c>
      <c r="AI1050" s="17">
        <v>0.26850771380220201</v>
      </c>
      <c r="AJ1050" s="17">
        <v>0.23283452280612801</v>
      </c>
      <c r="AK1050" s="17">
        <v>0.16020237903691201</v>
      </c>
      <c r="AL1050" s="17"/>
      <c r="AM1050" s="17">
        <v>0.226725158830968</v>
      </c>
      <c r="AN1050" s="17">
        <v>0.22162829699137801</v>
      </c>
      <c r="AO1050" s="17">
        <v>0.183766167210694</v>
      </c>
      <c r="AP1050" s="17">
        <v>0.16316037061017799</v>
      </c>
      <c r="AQ1050" s="17">
        <v>9.3310772626710795E-2</v>
      </c>
      <c r="AR1050" s="17"/>
      <c r="AS1050" s="17">
        <v>0.194825493477643</v>
      </c>
      <c r="AT1050" s="17">
        <v>0.20908203743913001</v>
      </c>
      <c r="AU1050" s="17"/>
      <c r="AV1050" s="17">
        <v>0.20668026223741101</v>
      </c>
      <c r="AW1050" s="17">
        <v>0.20699645439972</v>
      </c>
      <c r="AX1050" s="17"/>
      <c r="AY1050" s="17">
        <v>0.196163449790171</v>
      </c>
      <c r="AZ1050" s="17">
        <v>0.22240102301013701</v>
      </c>
      <c r="BA1050" s="17">
        <v>0.27348524502412402</v>
      </c>
      <c r="BB1050" s="17"/>
      <c r="BC1050" s="17">
        <v>0.232052565074061</v>
      </c>
      <c r="BD1050" s="17">
        <v>0.21720276071540301</v>
      </c>
      <c r="BE1050" s="17">
        <v>0.179405061253882</v>
      </c>
      <c r="BF1050" s="17"/>
      <c r="BG1050" s="17">
        <v>0.218284434212561</v>
      </c>
      <c r="BH1050" s="17">
        <v>0.21607735219684601</v>
      </c>
      <c r="BI1050" s="17"/>
      <c r="BJ1050" s="17">
        <v>0.152573142171188</v>
      </c>
      <c r="BK1050" s="17">
        <v>0.23765875684542101</v>
      </c>
      <c r="BL1050" s="17"/>
      <c r="BM1050" s="17">
        <v>0.18651888943230899</v>
      </c>
      <c r="BN1050" s="17">
        <v>0.241533396165445</v>
      </c>
      <c r="BO1050" s="17">
        <v>0.262967324911829</v>
      </c>
      <c r="BP1050" s="17">
        <v>0.27736860563645299</v>
      </c>
      <c r="BQ1050" s="17">
        <v>0.10205976911411201</v>
      </c>
      <c r="BR1050" s="17">
        <v>0.25238876592218101</v>
      </c>
      <c r="BS1050" s="17">
        <v>0.28496128721901998</v>
      </c>
      <c r="BT1050" s="17"/>
      <c r="BU1050" s="17">
        <v>0.14161120735477101</v>
      </c>
      <c r="BV1050" s="17">
        <v>0.18057004885292399</v>
      </c>
      <c r="BW1050" s="17"/>
      <c r="BX1050" s="17">
        <v>0.20718485467338901</v>
      </c>
      <c r="BY1050" s="17">
        <v>0.22949761181653999</v>
      </c>
      <c r="BZ1050" s="17">
        <v>0.16126951014936799</v>
      </c>
      <c r="CA1050" s="17">
        <v>0.237313290229687</v>
      </c>
    </row>
    <row r="1051" spans="2:79" x14ac:dyDescent="0.3">
      <c r="B1051" t="s">
        <v>470</v>
      </c>
      <c r="C1051" s="17">
        <v>3.3065746715585098E-2</v>
      </c>
      <c r="D1051" s="17">
        <v>2.2527639208566E-2</v>
      </c>
      <c r="E1051" s="17">
        <v>4.3320337793985697E-2</v>
      </c>
      <c r="F1051" s="17"/>
      <c r="G1051" s="17">
        <v>6.3302463098565201E-3</v>
      </c>
      <c r="H1051" s="17">
        <v>3.5822699306520302E-2</v>
      </c>
      <c r="I1051" s="17">
        <v>4.1896745426488198E-2</v>
      </c>
      <c r="J1051" s="17">
        <v>2.1624886403098099E-2</v>
      </c>
      <c r="K1051" s="17">
        <v>5.2015540869221097E-2</v>
      </c>
      <c r="L1051" s="17">
        <v>4.0085301273058101E-2</v>
      </c>
      <c r="M1051" s="17"/>
      <c r="N1051" s="17">
        <v>2.4647820914809802E-2</v>
      </c>
      <c r="O1051" s="17">
        <v>2.5680209989185E-2</v>
      </c>
      <c r="P1051" s="17">
        <v>3.81714738818116E-2</v>
      </c>
      <c r="Q1051" s="17">
        <v>4.6788130063759398E-2</v>
      </c>
      <c r="R1051" s="17"/>
      <c r="S1051" s="17">
        <v>2.8002277652871201E-2</v>
      </c>
      <c r="T1051" s="17">
        <v>3.7178652895102797E-2</v>
      </c>
      <c r="U1051" s="17">
        <v>1.13413041257751E-2</v>
      </c>
      <c r="V1051" s="17">
        <v>5.8380271548149697E-2</v>
      </c>
      <c r="W1051" s="17">
        <v>2.7225571621354101E-2</v>
      </c>
      <c r="X1051" s="17">
        <v>3.7159817919568801E-2</v>
      </c>
      <c r="Y1051" s="17">
        <v>5.2826285755761697E-2</v>
      </c>
      <c r="Z1051" s="17">
        <v>2.0428145796905901E-2</v>
      </c>
      <c r="AA1051" s="17">
        <v>1.7048767606828399E-2</v>
      </c>
      <c r="AB1051" s="17">
        <v>2.21557005882979E-2</v>
      </c>
      <c r="AC1051" s="17">
        <v>4.6824974772699403E-2</v>
      </c>
      <c r="AD1051" s="17">
        <v>5.6217909559498097E-2</v>
      </c>
      <c r="AE1051" s="17"/>
      <c r="AF1051" s="17">
        <v>7.3113602340894599E-3</v>
      </c>
      <c r="AG1051" s="17">
        <v>4.7575917385335197E-2</v>
      </c>
      <c r="AH1051" s="17">
        <v>3.4608885936953299E-2</v>
      </c>
      <c r="AI1051" s="17">
        <v>2.46008559179407E-2</v>
      </c>
      <c r="AJ1051" s="17">
        <v>5.9490897870625697E-2</v>
      </c>
      <c r="AK1051" s="17">
        <v>5.4369982117708097E-2</v>
      </c>
      <c r="AL1051" s="17"/>
      <c r="AM1051" s="17">
        <v>5.2266811863302197E-2</v>
      </c>
      <c r="AN1051" s="17">
        <v>2.8435651683659201E-2</v>
      </c>
      <c r="AO1051" s="17">
        <v>2.5593380929169199E-2</v>
      </c>
      <c r="AP1051" s="17">
        <v>2.65077095109791E-2</v>
      </c>
      <c r="AQ1051" s="17">
        <v>2.8931715185430001E-2</v>
      </c>
      <c r="AR1051" s="17"/>
      <c r="AS1051" s="17">
        <v>2.8783276424109001E-2</v>
      </c>
      <c r="AT1051" s="17">
        <v>5.0606238666173697E-2</v>
      </c>
      <c r="AU1051" s="17"/>
      <c r="AV1051" s="17">
        <v>2.8034252657335501E-2</v>
      </c>
      <c r="AW1051" s="17">
        <v>3.4965723520060103E-2</v>
      </c>
      <c r="AX1051" s="17"/>
      <c r="AY1051" s="17">
        <v>3.80368711596515E-2</v>
      </c>
      <c r="AZ1051" s="17">
        <v>3.1766722823077499E-2</v>
      </c>
      <c r="BA1051" s="17">
        <v>3.04006754534129E-2</v>
      </c>
      <c r="BB1051" s="17"/>
      <c r="BC1051" s="17">
        <v>2.6820165559394898E-2</v>
      </c>
      <c r="BD1051" s="17">
        <v>4.7441252237248203E-2</v>
      </c>
      <c r="BE1051" s="17">
        <v>3.3067509469040399E-2</v>
      </c>
      <c r="BF1051" s="17"/>
      <c r="BG1051" s="17">
        <v>2.8405420655979601E-2</v>
      </c>
      <c r="BH1051" s="17">
        <v>3.5795798784896998E-2</v>
      </c>
      <c r="BI1051" s="17"/>
      <c r="BJ1051" s="17">
        <v>2.4428222751582698E-2</v>
      </c>
      <c r="BK1051" s="17">
        <v>3.5755528849993903E-2</v>
      </c>
      <c r="BL1051" s="17"/>
      <c r="BM1051" s="17">
        <v>2.6292620428208801E-2</v>
      </c>
      <c r="BN1051" s="17">
        <v>4.2904894911434399E-2</v>
      </c>
      <c r="BO1051" s="17">
        <v>0</v>
      </c>
      <c r="BP1051" s="17">
        <v>4.3570502632173297E-2</v>
      </c>
      <c r="BQ1051" s="17">
        <v>1.8127213970029501E-2</v>
      </c>
      <c r="BR1051" s="17">
        <v>4.0827153346496399E-2</v>
      </c>
      <c r="BS1051" s="17">
        <v>5.7649197602019503E-2</v>
      </c>
      <c r="BT1051" s="17"/>
      <c r="BU1051" s="17">
        <v>1.6889684601039099E-2</v>
      </c>
      <c r="BV1051" s="17">
        <v>1.10337672767984E-2</v>
      </c>
      <c r="BW1051" s="17"/>
      <c r="BX1051" s="17">
        <v>4.0645849559532002E-2</v>
      </c>
      <c r="BY1051" s="17">
        <v>4.6327966321012902E-2</v>
      </c>
      <c r="BZ1051" s="17">
        <v>1.6735628372056801E-2</v>
      </c>
      <c r="CA1051" s="17">
        <v>3.95182712810297E-2</v>
      </c>
    </row>
    <row r="1052" spans="2:79" x14ac:dyDescent="0.3">
      <c r="B1052" t="s">
        <v>411</v>
      </c>
      <c r="C1052" s="17">
        <v>1.4851006637522399E-2</v>
      </c>
      <c r="D1052" s="17">
        <v>2.2062815010717201E-2</v>
      </c>
      <c r="E1052" s="17">
        <v>7.9065796177957299E-3</v>
      </c>
      <c r="F1052" s="17"/>
      <c r="G1052" s="17">
        <v>1.7888690250893E-2</v>
      </c>
      <c r="H1052" s="17">
        <v>1.9031579605188E-2</v>
      </c>
      <c r="I1052" s="17">
        <v>1.1533820335298201E-2</v>
      </c>
      <c r="J1052" s="17">
        <v>0</v>
      </c>
      <c r="K1052" s="17">
        <v>2.1579015927265102E-2</v>
      </c>
      <c r="L1052" s="17">
        <v>1.9954044784071701E-2</v>
      </c>
      <c r="M1052" s="17"/>
      <c r="N1052" s="17">
        <v>7.3443304859782703E-3</v>
      </c>
      <c r="O1052" s="17">
        <v>1.5811535332032001E-2</v>
      </c>
      <c r="P1052" s="17">
        <v>1.77716601915139E-2</v>
      </c>
      <c r="Q1052" s="17">
        <v>1.9849873034430698E-2</v>
      </c>
      <c r="R1052" s="17"/>
      <c r="S1052" s="17">
        <v>1.17645082179714E-2</v>
      </c>
      <c r="T1052" s="17">
        <v>6.91355912588636E-3</v>
      </c>
      <c r="U1052" s="17">
        <v>1.0749282645866901E-2</v>
      </c>
      <c r="V1052" s="17">
        <v>1.9468399113910202E-2</v>
      </c>
      <c r="W1052" s="17">
        <v>1.2126589423150799E-2</v>
      </c>
      <c r="X1052" s="17">
        <v>2.8790358961360701E-2</v>
      </c>
      <c r="Y1052" s="17">
        <v>2.1972613690373101E-2</v>
      </c>
      <c r="Z1052" s="17">
        <v>0</v>
      </c>
      <c r="AA1052" s="17">
        <v>1.6863169776725601E-2</v>
      </c>
      <c r="AB1052" s="17">
        <v>1.16777278238326E-2</v>
      </c>
      <c r="AC1052" s="17">
        <v>2.4314049159985002E-2</v>
      </c>
      <c r="AD1052" s="17">
        <v>0</v>
      </c>
      <c r="AE1052" s="17"/>
      <c r="AF1052" s="17">
        <v>1.4392474692737601E-2</v>
      </c>
      <c r="AG1052" s="17">
        <v>1.12787570818088E-2</v>
      </c>
      <c r="AH1052" s="17">
        <v>6.0678308307635098E-3</v>
      </c>
      <c r="AI1052" s="17">
        <v>3.0288932232799302E-2</v>
      </c>
      <c r="AJ1052" s="17">
        <v>1.70135477989404E-2</v>
      </c>
      <c r="AK1052" s="17">
        <v>0</v>
      </c>
      <c r="AL1052" s="17"/>
      <c r="AM1052" s="17">
        <v>8.7466726918734895E-3</v>
      </c>
      <c r="AN1052" s="17">
        <v>1.96007961662324E-2</v>
      </c>
      <c r="AO1052" s="17">
        <v>1.42274921401149E-2</v>
      </c>
      <c r="AP1052" s="17">
        <v>0</v>
      </c>
      <c r="AQ1052" s="17">
        <v>4.4462951633728098E-2</v>
      </c>
      <c r="AR1052" s="17"/>
      <c r="AS1052" s="17">
        <v>1.41720137282108E-2</v>
      </c>
      <c r="AT1052" s="17">
        <v>1.55002012549508E-2</v>
      </c>
      <c r="AU1052" s="17"/>
      <c r="AV1052" s="17">
        <v>1.40986655684084E-2</v>
      </c>
      <c r="AW1052" s="17">
        <v>7.7561086603786496E-3</v>
      </c>
      <c r="AX1052" s="17"/>
      <c r="AY1052" s="17">
        <v>1.24881320915047E-2</v>
      </c>
      <c r="AZ1052" s="17">
        <v>1.28621434059918E-2</v>
      </c>
      <c r="BA1052" s="17">
        <v>2.67520781260462E-2</v>
      </c>
      <c r="BB1052" s="17"/>
      <c r="BC1052" s="17">
        <v>1.6548648439846901E-2</v>
      </c>
      <c r="BD1052" s="17">
        <v>1.3492460448899801E-2</v>
      </c>
      <c r="BE1052" s="17">
        <v>1.23310922797176E-2</v>
      </c>
      <c r="BF1052" s="17"/>
      <c r="BG1052" s="17">
        <v>1.7281566604535298E-2</v>
      </c>
      <c r="BH1052" s="17">
        <v>1.28170194491108E-2</v>
      </c>
      <c r="BI1052" s="17"/>
      <c r="BJ1052" s="17">
        <v>1.11959247149401E-2</v>
      </c>
      <c r="BK1052" s="17">
        <v>1.6589604987564399E-2</v>
      </c>
      <c r="BL1052" s="17"/>
      <c r="BM1052" s="17">
        <v>7.0607446453663696E-3</v>
      </c>
      <c r="BN1052" s="17">
        <v>2.56278752318061E-2</v>
      </c>
      <c r="BO1052" s="17">
        <v>1.7880374044910101E-2</v>
      </c>
      <c r="BP1052" s="17">
        <v>4.1783837785795502E-2</v>
      </c>
      <c r="BQ1052" s="17">
        <v>0</v>
      </c>
      <c r="BR1052" s="17">
        <v>2.5048269287718E-2</v>
      </c>
      <c r="BS1052" s="17">
        <v>0</v>
      </c>
      <c r="BT1052" s="17"/>
      <c r="BU1052" s="17">
        <v>0</v>
      </c>
      <c r="BV1052" s="17">
        <v>0</v>
      </c>
      <c r="BW1052" s="17"/>
      <c r="BX1052" s="17">
        <v>6.9642088782689501E-3</v>
      </c>
      <c r="BY1052" s="17">
        <v>2.37349666860995E-2</v>
      </c>
      <c r="BZ1052" s="17">
        <v>1.6681135975111901E-2</v>
      </c>
      <c r="CA1052" s="17">
        <v>1.5594962724034199E-2</v>
      </c>
    </row>
    <row r="1053" spans="2:79" x14ac:dyDescent="0.3">
      <c r="B1053" t="s">
        <v>101</v>
      </c>
      <c r="C1053" s="17">
        <v>3.4804546225216997E-2</v>
      </c>
      <c r="D1053" s="17">
        <v>2.7863438493747901E-2</v>
      </c>
      <c r="E1053" s="17">
        <v>4.1584403924499198E-2</v>
      </c>
      <c r="F1053" s="17"/>
      <c r="G1053" s="17">
        <v>3.7129266026162601E-2</v>
      </c>
      <c r="H1053" s="17">
        <v>5.35739128929461E-2</v>
      </c>
      <c r="I1053" s="17">
        <v>2.9238170780219799E-2</v>
      </c>
      <c r="J1053" s="17">
        <v>2.0191458144862999E-2</v>
      </c>
      <c r="K1053" s="17">
        <v>5.0270437980668201E-2</v>
      </c>
      <c r="L1053" s="17">
        <v>2.5894870566878898E-2</v>
      </c>
      <c r="M1053" s="17"/>
      <c r="N1053" s="17">
        <v>1.8760639598510799E-2</v>
      </c>
      <c r="O1053" s="17">
        <v>2.76897072212152E-2</v>
      </c>
      <c r="P1053" s="17">
        <v>4.5923833967375503E-2</v>
      </c>
      <c r="Q1053" s="17">
        <v>4.7789680203454601E-2</v>
      </c>
      <c r="R1053" s="17"/>
      <c r="S1053" s="17">
        <v>3.9505097393941299E-2</v>
      </c>
      <c r="T1053" s="17">
        <v>6.1667452766231097E-2</v>
      </c>
      <c r="U1053" s="17">
        <v>0</v>
      </c>
      <c r="V1053" s="17">
        <v>1.93610399990631E-2</v>
      </c>
      <c r="W1053" s="17">
        <v>3.9386485386586401E-2</v>
      </c>
      <c r="X1053" s="17">
        <v>3.6146069037352097E-2</v>
      </c>
      <c r="Y1053" s="17">
        <v>5.2608961647472002E-2</v>
      </c>
      <c r="Z1053" s="17">
        <v>4.2447425543322398E-2</v>
      </c>
      <c r="AA1053" s="17">
        <v>1.6816749506379802E-2</v>
      </c>
      <c r="AB1053" s="17">
        <v>2.3742677308488801E-2</v>
      </c>
      <c r="AC1053" s="17">
        <v>4.87633065466829E-2</v>
      </c>
      <c r="AD1053" s="17">
        <v>5.5213172044270099E-2</v>
      </c>
      <c r="AE1053" s="17"/>
      <c r="AF1053" s="17">
        <v>3.5378093126646103E-2</v>
      </c>
      <c r="AG1053" s="17">
        <v>3.7924562468587102E-2</v>
      </c>
      <c r="AH1053" s="17">
        <v>3.3466453210080301E-2</v>
      </c>
      <c r="AI1053" s="17">
        <v>3.5103127706017603E-2</v>
      </c>
      <c r="AJ1053" s="17">
        <v>3.5441787784454698E-2</v>
      </c>
      <c r="AK1053" s="17">
        <v>1.7100310548704301E-2</v>
      </c>
      <c r="AL1053" s="17"/>
      <c r="AM1053" s="17">
        <v>4.3673271923029E-2</v>
      </c>
      <c r="AN1053" s="17">
        <v>3.8585338122499403E-2</v>
      </c>
      <c r="AO1053" s="17">
        <v>2.2235809138596699E-2</v>
      </c>
      <c r="AP1053" s="17">
        <v>8.8384271721549997E-3</v>
      </c>
      <c r="AQ1053" s="17">
        <v>0</v>
      </c>
      <c r="AR1053" s="17"/>
      <c r="AS1053" s="17">
        <v>3.6676248020879501E-2</v>
      </c>
      <c r="AT1053" s="17">
        <v>2.4837347775228402E-2</v>
      </c>
      <c r="AU1053" s="17"/>
      <c r="AV1053" s="17">
        <v>2.9561052029126199E-2</v>
      </c>
      <c r="AW1053" s="17">
        <v>3.5855420118599303E-2</v>
      </c>
      <c r="AX1053" s="17"/>
      <c r="AY1053" s="17">
        <v>4.4947848148776899E-2</v>
      </c>
      <c r="AZ1053" s="17">
        <v>3.3435447906839597E-2</v>
      </c>
      <c r="BA1053" s="17">
        <v>1.802515370515E-2</v>
      </c>
      <c r="BB1053" s="17"/>
      <c r="BC1053" s="17">
        <v>3.89989031185154E-2</v>
      </c>
      <c r="BD1053" s="17">
        <v>2.86994837409612E-2</v>
      </c>
      <c r="BE1053" s="17">
        <v>3.0905836478598299E-2</v>
      </c>
      <c r="BF1053" s="17"/>
      <c r="BG1053" s="17">
        <v>4.2052133900384397E-2</v>
      </c>
      <c r="BH1053" s="17">
        <v>2.7721286422571E-2</v>
      </c>
      <c r="BI1053" s="17"/>
      <c r="BJ1053" s="17">
        <v>3.6829800231200603E-2</v>
      </c>
      <c r="BK1053" s="17">
        <v>3.1149942560187001E-2</v>
      </c>
      <c r="BL1053" s="17"/>
      <c r="BM1053" s="17">
        <v>3.3145532424963799E-2</v>
      </c>
      <c r="BN1053" s="17">
        <v>2.2275312022843899E-2</v>
      </c>
      <c r="BO1053" s="17">
        <v>3.67835976788723E-2</v>
      </c>
      <c r="BP1053" s="17">
        <v>4.1980731228764397E-2</v>
      </c>
      <c r="BQ1053" s="17">
        <v>3.4778321741843102E-2</v>
      </c>
      <c r="BR1053" s="17">
        <v>3.4328648905404498E-2</v>
      </c>
      <c r="BS1053" s="17">
        <v>6.6854341002437104E-2</v>
      </c>
      <c r="BT1053" s="17"/>
      <c r="BU1053" s="17">
        <v>3.5968141291058797E-2</v>
      </c>
      <c r="BV1053" s="17">
        <v>1.19209518741278E-2</v>
      </c>
      <c r="BW1053" s="17"/>
      <c r="BX1053" s="17">
        <v>3.7958028106544403E-2</v>
      </c>
      <c r="BY1053" s="17">
        <v>2.21388988560412E-2</v>
      </c>
      <c r="BZ1053" s="17">
        <v>1.07406486927139E-2</v>
      </c>
      <c r="CA1053" s="17">
        <v>2.24500757365797E-2</v>
      </c>
    </row>
    <row r="1054" spans="2:79" x14ac:dyDescent="0.3">
      <c r="B1054" t="s">
        <v>412</v>
      </c>
      <c r="C1054" s="17">
        <v>0.69842001089375105</v>
      </c>
      <c r="D1054" s="17">
        <v>0.69257014356258895</v>
      </c>
      <c r="E1054" s="17">
        <v>0.70348631555311303</v>
      </c>
      <c r="F1054" s="17"/>
      <c r="G1054" s="17">
        <v>0.74444041447915998</v>
      </c>
      <c r="H1054" s="17">
        <v>0.704948324856148</v>
      </c>
      <c r="I1054" s="17">
        <v>0.754173523056061</v>
      </c>
      <c r="J1054" s="17">
        <v>0.69932734654770801</v>
      </c>
      <c r="K1054" s="17">
        <v>0.64255530458408805</v>
      </c>
      <c r="L1054" s="17">
        <v>0.65271305715652095</v>
      </c>
      <c r="M1054" s="17"/>
      <c r="N1054" s="17">
        <v>0.77129758419413197</v>
      </c>
      <c r="O1054" s="17">
        <v>0.73765592772990596</v>
      </c>
      <c r="P1054" s="17">
        <v>0.62386345886965</v>
      </c>
      <c r="Q1054" s="17">
        <v>0.64415057794865105</v>
      </c>
      <c r="R1054" s="17"/>
      <c r="S1054" s="17">
        <v>0.73363281048834095</v>
      </c>
      <c r="T1054" s="17">
        <v>0.70866539565654996</v>
      </c>
      <c r="U1054" s="17">
        <v>0.69345623972803905</v>
      </c>
      <c r="V1054" s="17">
        <v>0.63272731579247499</v>
      </c>
      <c r="W1054" s="17">
        <v>0.66529514519275201</v>
      </c>
      <c r="X1054" s="17">
        <v>0.69254907864156001</v>
      </c>
      <c r="Y1054" s="17">
        <v>0.66962392549906702</v>
      </c>
      <c r="Z1054" s="17">
        <v>0.71690637635066401</v>
      </c>
      <c r="AA1054" s="17">
        <v>0.742682193763882</v>
      </c>
      <c r="AB1054" s="17">
        <v>0.67774085199293799</v>
      </c>
      <c r="AC1054" s="17">
        <v>0.711146347852192</v>
      </c>
      <c r="AD1054" s="17">
        <v>0.77964720501546103</v>
      </c>
      <c r="AE1054" s="17"/>
      <c r="AF1054" s="17">
        <v>0.75520425013007797</v>
      </c>
      <c r="AG1054" s="17">
        <v>0.69456042316095501</v>
      </c>
      <c r="AH1054" s="17">
        <v>0.68592895837338497</v>
      </c>
      <c r="AI1054" s="17">
        <v>0.64149937034104099</v>
      </c>
      <c r="AJ1054" s="17">
        <v>0.65521924373985097</v>
      </c>
      <c r="AK1054" s="17">
        <v>0.76832732829667605</v>
      </c>
      <c r="AL1054" s="17"/>
      <c r="AM1054" s="17">
        <v>0.66858808469082698</v>
      </c>
      <c r="AN1054" s="17">
        <v>0.69174991703623101</v>
      </c>
      <c r="AO1054" s="17">
        <v>0.75417715058142498</v>
      </c>
      <c r="AP1054" s="17">
        <v>0.80149349270668802</v>
      </c>
      <c r="AQ1054" s="17">
        <v>0.83329456055413098</v>
      </c>
      <c r="AR1054" s="17"/>
      <c r="AS1054" s="17">
        <v>0.72554296834915699</v>
      </c>
      <c r="AT1054" s="17">
        <v>0.69997417486451696</v>
      </c>
      <c r="AU1054" s="17"/>
      <c r="AV1054" s="17">
        <v>0.72162576750771901</v>
      </c>
      <c r="AW1054" s="17">
        <v>0.71442629330124197</v>
      </c>
      <c r="AX1054" s="17"/>
      <c r="AY1054" s="17">
        <v>0.70836369880989603</v>
      </c>
      <c r="AZ1054" s="17">
        <v>0.69953466285395405</v>
      </c>
      <c r="BA1054" s="17">
        <v>0.65133684769126798</v>
      </c>
      <c r="BB1054" s="17"/>
      <c r="BC1054" s="17">
        <v>0.68557971780818205</v>
      </c>
      <c r="BD1054" s="17">
        <v>0.69316404285748801</v>
      </c>
      <c r="BE1054" s="17">
        <v>0.744290500518761</v>
      </c>
      <c r="BF1054" s="17"/>
      <c r="BG1054" s="17">
        <v>0.69397644462653996</v>
      </c>
      <c r="BH1054" s="17">
        <v>0.70758854314657504</v>
      </c>
      <c r="BI1054" s="17"/>
      <c r="BJ1054" s="17">
        <v>0.77497291013108804</v>
      </c>
      <c r="BK1054" s="17">
        <v>0.67884616675683396</v>
      </c>
      <c r="BL1054" s="17"/>
      <c r="BM1054" s="17">
        <v>0.74698221306915202</v>
      </c>
      <c r="BN1054" s="17">
        <v>0.66765852166847095</v>
      </c>
      <c r="BO1054" s="17">
        <v>0.68236870336438904</v>
      </c>
      <c r="BP1054" s="17">
        <v>0.59529632271681399</v>
      </c>
      <c r="BQ1054" s="17">
        <v>0.84503469517401497</v>
      </c>
      <c r="BR1054" s="17">
        <v>0.64740716253819997</v>
      </c>
      <c r="BS1054" s="17">
        <v>0.59053517417652301</v>
      </c>
      <c r="BT1054" s="17"/>
      <c r="BU1054" s="17">
        <v>0.80553096675313096</v>
      </c>
      <c r="BV1054" s="17">
        <v>0.79647523199615</v>
      </c>
      <c r="BW1054" s="17"/>
      <c r="BX1054" s="17">
        <v>0.70724705878226601</v>
      </c>
      <c r="BY1054" s="17">
        <v>0.67830055632030695</v>
      </c>
      <c r="BZ1054" s="17">
        <v>0.79457307681074896</v>
      </c>
      <c r="CA1054" s="17">
        <v>0.68512340002867</v>
      </c>
    </row>
    <row r="1055" spans="2:79" x14ac:dyDescent="0.3">
      <c r="B1055" t="s">
        <v>413</v>
      </c>
      <c r="C1055" s="17">
        <v>4.7916753353107501E-2</v>
      </c>
      <c r="D1055" s="17">
        <v>4.4590454219283197E-2</v>
      </c>
      <c r="E1055" s="17">
        <v>5.1226917411781397E-2</v>
      </c>
      <c r="F1055" s="17"/>
      <c r="G1055" s="17">
        <v>2.4218936560749499E-2</v>
      </c>
      <c r="H1055" s="17">
        <v>5.4854278911708299E-2</v>
      </c>
      <c r="I1055" s="17">
        <v>5.3430565761786501E-2</v>
      </c>
      <c r="J1055" s="17">
        <v>2.1624886403098099E-2</v>
      </c>
      <c r="K1055" s="17">
        <v>7.3594556796486202E-2</v>
      </c>
      <c r="L1055" s="17">
        <v>6.0039346057129801E-2</v>
      </c>
      <c r="M1055" s="17"/>
      <c r="N1055" s="17">
        <v>3.1992151400788101E-2</v>
      </c>
      <c r="O1055" s="17">
        <v>4.1491745321217098E-2</v>
      </c>
      <c r="P1055" s="17">
        <v>5.5943134073325497E-2</v>
      </c>
      <c r="Q1055" s="17">
        <v>6.6638003098190096E-2</v>
      </c>
      <c r="R1055" s="17"/>
      <c r="S1055" s="17">
        <v>3.9766785870842598E-2</v>
      </c>
      <c r="T1055" s="17">
        <v>4.4092212020989098E-2</v>
      </c>
      <c r="U1055" s="17">
        <v>2.20905867716421E-2</v>
      </c>
      <c r="V1055" s="17">
        <v>7.7848670662059902E-2</v>
      </c>
      <c r="W1055" s="17">
        <v>3.9352161044504903E-2</v>
      </c>
      <c r="X1055" s="17">
        <v>6.5950176880929495E-2</v>
      </c>
      <c r="Y1055" s="17">
        <v>7.4798899446134798E-2</v>
      </c>
      <c r="Z1055" s="17">
        <v>2.0428145796905901E-2</v>
      </c>
      <c r="AA1055" s="17">
        <v>3.3911937383553997E-2</v>
      </c>
      <c r="AB1055" s="17">
        <v>3.3833428412130502E-2</v>
      </c>
      <c r="AC1055" s="17">
        <v>7.1139023932684398E-2</v>
      </c>
      <c r="AD1055" s="17">
        <v>5.6217909559498097E-2</v>
      </c>
      <c r="AE1055" s="17"/>
      <c r="AF1055" s="17">
        <v>2.1703834926827099E-2</v>
      </c>
      <c r="AG1055" s="17">
        <v>5.8854674467143903E-2</v>
      </c>
      <c r="AH1055" s="17">
        <v>4.0676716767716802E-2</v>
      </c>
      <c r="AI1055" s="17">
        <v>5.4889788150739999E-2</v>
      </c>
      <c r="AJ1055" s="17">
        <v>7.6504445669566198E-2</v>
      </c>
      <c r="AK1055" s="17">
        <v>5.4369982117708097E-2</v>
      </c>
      <c r="AL1055" s="17"/>
      <c r="AM1055" s="17">
        <v>6.1013484555175697E-2</v>
      </c>
      <c r="AN1055" s="17">
        <v>4.8036447849891598E-2</v>
      </c>
      <c r="AO1055" s="17">
        <v>3.9820873069284099E-2</v>
      </c>
      <c r="AP1055" s="17">
        <v>2.65077095109791E-2</v>
      </c>
      <c r="AQ1055" s="17">
        <v>7.33946668191581E-2</v>
      </c>
      <c r="AR1055" s="17"/>
      <c r="AS1055" s="17">
        <v>4.2955290152319699E-2</v>
      </c>
      <c r="AT1055" s="17">
        <v>6.6106439921124499E-2</v>
      </c>
      <c r="AU1055" s="17"/>
      <c r="AV1055" s="17">
        <v>4.2132918225743901E-2</v>
      </c>
      <c r="AW1055" s="17">
        <v>4.2721832180438797E-2</v>
      </c>
      <c r="AX1055" s="17"/>
      <c r="AY1055" s="17">
        <v>5.0525003251156199E-2</v>
      </c>
      <c r="AZ1055" s="17">
        <v>4.4628866229069197E-2</v>
      </c>
      <c r="BA1055" s="17">
        <v>5.7152753579459099E-2</v>
      </c>
      <c r="BB1055" s="17"/>
      <c r="BC1055" s="17">
        <v>4.3368813999241897E-2</v>
      </c>
      <c r="BD1055" s="17">
        <v>6.0933712686148001E-2</v>
      </c>
      <c r="BE1055" s="17">
        <v>4.5398601748757997E-2</v>
      </c>
      <c r="BF1055" s="17"/>
      <c r="BG1055" s="17">
        <v>4.56869872605149E-2</v>
      </c>
      <c r="BH1055" s="17">
        <v>4.8612818234007801E-2</v>
      </c>
      <c r="BI1055" s="17"/>
      <c r="BJ1055" s="17">
        <v>3.5624147466522697E-2</v>
      </c>
      <c r="BK1055" s="17">
        <v>5.2345133837558303E-2</v>
      </c>
      <c r="BL1055" s="17"/>
      <c r="BM1055" s="17">
        <v>3.3353365073575197E-2</v>
      </c>
      <c r="BN1055" s="17">
        <v>6.8532770143240496E-2</v>
      </c>
      <c r="BO1055" s="17">
        <v>1.7880374044910101E-2</v>
      </c>
      <c r="BP1055" s="17">
        <v>8.5354340417968799E-2</v>
      </c>
      <c r="BQ1055" s="17">
        <v>1.8127213970029501E-2</v>
      </c>
      <c r="BR1055" s="17">
        <v>6.5875422634214406E-2</v>
      </c>
      <c r="BS1055" s="17">
        <v>5.7649197602019503E-2</v>
      </c>
      <c r="BT1055" s="17"/>
      <c r="BU1055" s="17">
        <v>1.6889684601039099E-2</v>
      </c>
      <c r="BV1055" s="17">
        <v>1.10337672767984E-2</v>
      </c>
      <c r="BW1055" s="17"/>
      <c r="BX1055" s="17">
        <v>4.7610058437800903E-2</v>
      </c>
      <c r="BY1055" s="17">
        <v>7.0062933007112402E-2</v>
      </c>
      <c r="BZ1055" s="17">
        <v>3.3416764347168698E-2</v>
      </c>
      <c r="CA1055" s="17">
        <v>5.5113234005063801E-2</v>
      </c>
    </row>
    <row r="1056" spans="2:79" hidden="1" x14ac:dyDescent="0.3">
      <c r="B1056" t="s">
        <v>299</v>
      </c>
      <c r="C1056" s="17">
        <v>0.65050325754064398</v>
      </c>
      <c r="D1056" s="17">
        <v>0.64797968934330596</v>
      </c>
      <c r="E1056" s="17">
        <v>0.65225939814133105</v>
      </c>
      <c r="F1056" s="17"/>
      <c r="G1056" s="17">
        <v>0.72022147791841096</v>
      </c>
      <c r="H1056" s="17">
        <v>0.65009404594443998</v>
      </c>
      <c r="I1056" s="17">
        <v>0.70074295729427405</v>
      </c>
      <c r="J1056" s="17">
        <v>0.67770246014461</v>
      </c>
      <c r="K1056" s="17">
        <v>0.56896074778760197</v>
      </c>
      <c r="L1056" s="17">
        <v>0.59267371109939104</v>
      </c>
      <c r="M1056" s="17"/>
      <c r="N1056" s="17">
        <v>0.73930543279334404</v>
      </c>
      <c r="O1056" s="17">
        <v>0.69616418240868905</v>
      </c>
      <c r="P1056" s="17">
        <v>0.56792032479632404</v>
      </c>
      <c r="Q1056" s="17">
        <v>0.57751257485046104</v>
      </c>
      <c r="R1056" s="17"/>
      <c r="S1056" s="17">
        <v>0.69386602461749802</v>
      </c>
      <c r="T1056" s="17">
        <v>0.66457318363556095</v>
      </c>
      <c r="U1056" s="17">
        <v>0.67136565295639705</v>
      </c>
      <c r="V1056" s="17">
        <v>0.55487864513041496</v>
      </c>
      <c r="W1056" s="17">
        <v>0.62594298414824701</v>
      </c>
      <c r="X1056" s="17">
        <v>0.62659890176063004</v>
      </c>
      <c r="Y1056" s="17">
        <v>0.59482502605293197</v>
      </c>
      <c r="Z1056" s="17">
        <v>0.69647823055375802</v>
      </c>
      <c r="AA1056" s="17">
        <v>0.70877025638032798</v>
      </c>
      <c r="AB1056" s="17">
        <v>0.64390742358080799</v>
      </c>
      <c r="AC1056" s="17">
        <v>0.64000732391950799</v>
      </c>
      <c r="AD1056" s="17">
        <v>0.72342929545596302</v>
      </c>
      <c r="AE1056" s="17"/>
      <c r="AF1056" s="17">
        <v>0.73350041520325104</v>
      </c>
      <c r="AG1056" s="17">
        <v>0.63570574869381102</v>
      </c>
      <c r="AH1056" s="17">
        <v>0.64525224160566796</v>
      </c>
      <c r="AI1056" s="17">
        <v>0.58660958219030102</v>
      </c>
      <c r="AJ1056" s="17">
        <v>0.57871479807028503</v>
      </c>
      <c r="AK1056" s="17">
        <v>0.713957346178967</v>
      </c>
      <c r="AL1056" s="17"/>
      <c r="AM1056" s="17">
        <v>0.60757460013565201</v>
      </c>
      <c r="AN1056" s="17">
        <v>0.64371346918633998</v>
      </c>
      <c r="AO1056" s="17">
        <v>0.71435627751214104</v>
      </c>
      <c r="AP1056" s="17">
        <v>0.77498578319570899</v>
      </c>
      <c r="AQ1056" s="17">
        <v>0.75989989373497302</v>
      </c>
      <c r="AR1056" s="17"/>
      <c r="AS1056" s="17">
        <v>0.68258767819683797</v>
      </c>
      <c r="AT1056" s="17">
        <v>0.63386773494339199</v>
      </c>
      <c r="AU1056" s="17"/>
      <c r="AV1056" s="17">
        <v>0.67949284928197595</v>
      </c>
      <c r="AW1056" s="17">
        <v>0.67170446112080395</v>
      </c>
      <c r="AX1056" s="17"/>
      <c r="AY1056" s="17">
        <v>0.65783869555873997</v>
      </c>
      <c r="AZ1056" s="17">
        <v>0.65490579662488402</v>
      </c>
      <c r="BA1056" s="17">
        <v>0.59418409411180895</v>
      </c>
      <c r="BB1056" s="17"/>
      <c r="BC1056" s="17">
        <v>0.64221090380893997</v>
      </c>
      <c r="BD1056" s="17">
        <v>0.63223033017134</v>
      </c>
      <c r="BE1056" s="17">
        <v>0.69889189877000302</v>
      </c>
      <c r="BF1056" s="17"/>
      <c r="BG1056" s="17">
        <v>0.64828945736602495</v>
      </c>
      <c r="BH1056" s="17">
        <v>0.65897572491256695</v>
      </c>
      <c r="BI1056" s="17"/>
      <c r="BJ1056" s="17">
        <v>0.73934876266456595</v>
      </c>
      <c r="BK1056" s="17">
        <v>0.62650103291927495</v>
      </c>
      <c r="BL1056" s="17"/>
      <c r="BM1056" s="17">
        <v>0.71362884799557702</v>
      </c>
      <c r="BN1056" s="17">
        <v>0.59912575152522995</v>
      </c>
      <c r="BO1056" s="17">
        <v>0.66448832931947899</v>
      </c>
      <c r="BP1056" s="17">
        <v>0.50994198229884602</v>
      </c>
      <c r="BQ1056" s="17">
        <v>0.82690748120398505</v>
      </c>
      <c r="BR1056" s="17">
        <v>0.58153173990398599</v>
      </c>
      <c r="BS1056" s="17">
        <v>0.53288597657450398</v>
      </c>
      <c r="BT1056" s="17"/>
      <c r="BU1056" s="17">
        <v>0.78864128215209195</v>
      </c>
      <c r="BV1056" s="17">
        <v>0.78544146471935194</v>
      </c>
      <c r="BW1056" s="17"/>
      <c r="BX1056" s="17">
        <v>0.65963700034446504</v>
      </c>
      <c r="BY1056" s="17">
        <v>0.60823762331319398</v>
      </c>
      <c r="BZ1056" s="17">
        <v>0.76115631246357995</v>
      </c>
      <c r="CA1056" s="17">
        <v>0.63001016602360604</v>
      </c>
    </row>
    <row r="1057" spans="2:79" x14ac:dyDescent="0.3">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c r="BL1057" s="17"/>
      <c r="BM1057" s="17"/>
      <c r="BN1057" s="17"/>
      <c r="BO1057" s="17"/>
      <c r="BP1057" s="17"/>
      <c r="BQ1057" s="17"/>
      <c r="BR1057" s="17"/>
      <c r="BS1057" s="17"/>
      <c r="BT1057" s="17"/>
      <c r="BU1057" s="17"/>
      <c r="BV1057" s="17"/>
      <c r="BW1057" s="17"/>
      <c r="BX1057" s="17"/>
      <c r="BY1057" s="17"/>
      <c r="BZ1057" s="17"/>
      <c r="CA1057" s="17"/>
    </row>
    <row r="1058" spans="2:79" x14ac:dyDescent="0.3">
      <c r="B1058" s="6" t="s">
        <v>473</v>
      </c>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c r="BM1058" s="17"/>
      <c r="BN1058" s="17"/>
      <c r="BO1058" s="17"/>
      <c r="BP1058" s="17"/>
      <c r="BQ1058" s="17"/>
      <c r="BR1058" s="17"/>
      <c r="BS1058" s="17"/>
      <c r="BT1058" s="17"/>
      <c r="BU1058" s="17"/>
      <c r="BV1058" s="17"/>
      <c r="BW1058" s="17"/>
      <c r="BX1058" s="17"/>
      <c r="BY1058" s="17"/>
      <c r="BZ1058" s="17"/>
      <c r="CA1058" s="17"/>
    </row>
    <row r="1059" spans="2:79" x14ac:dyDescent="0.3">
      <c r="B1059" s="24" t="s">
        <v>333</v>
      </c>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c r="BK1059" s="17"/>
      <c r="BL1059" s="17"/>
      <c r="BM1059" s="17"/>
      <c r="BN1059" s="17"/>
      <c r="BO1059" s="17"/>
      <c r="BP1059" s="17"/>
      <c r="BQ1059" s="17"/>
      <c r="BR1059" s="17"/>
      <c r="BS1059" s="17"/>
      <c r="BT1059" s="17"/>
      <c r="BU1059" s="17"/>
      <c r="BV1059" s="17"/>
      <c r="BW1059" s="17"/>
      <c r="BX1059" s="17"/>
      <c r="BY1059" s="17"/>
      <c r="BZ1059" s="17"/>
      <c r="CA1059" s="17"/>
    </row>
    <row r="1060" spans="2:79" x14ac:dyDescent="0.3">
      <c r="B1060" t="s">
        <v>292</v>
      </c>
      <c r="C1060" s="17">
        <v>0.231704895496984</v>
      </c>
      <c r="D1060" s="17">
        <v>0.220621123553563</v>
      </c>
      <c r="E1060" s="17">
        <v>0.242344063849978</v>
      </c>
      <c r="F1060" s="17"/>
      <c r="G1060" s="17">
        <v>0.26991677451161</v>
      </c>
      <c r="H1060" s="17">
        <v>0.323657800740145</v>
      </c>
      <c r="I1060" s="17">
        <v>0.28633029041264701</v>
      </c>
      <c r="J1060" s="17">
        <v>0.19785453780533799</v>
      </c>
      <c r="K1060" s="17">
        <v>0.15145233187979401</v>
      </c>
      <c r="L1060" s="17">
        <v>0.16929724140163399</v>
      </c>
      <c r="M1060" s="17"/>
      <c r="N1060" s="17">
        <v>0.26758282985953202</v>
      </c>
      <c r="O1060" s="17">
        <v>0.207412937114859</v>
      </c>
      <c r="P1060" s="17">
        <v>0.216957415954531</v>
      </c>
      <c r="Q1060" s="17">
        <v>0.227432264861432</v>
      </c>
      <c r="R1060" s="17"/>
      <c r="S1060" s="17">
        <v>0.27335111899981801</v>
      </c>
      <c r="T1060" s="17">
        <v>0.25620297518940999</v>
      </c>
      <c r="U1060" s="17">
        <v>0.192372756392378</v>
      </c>
      <c r="V1060" s="17">
        <v>0.21111484299033401</v>
      </c>
      <c r="W1060" s="17">
        <v>0.13498208229952</v>
      </c>
      <c r="X1060" s="17">
        <v>0.208640653692442</v>
      </c>
      <c r="Y1060" s="17">
        <v>0.16466413258586399</v>
      </c>
      <c r="Z1060" s="17">
        <v>0.33343701679836701</v>
      </c>
      <c r="AA1060" s="17">
        <v>0.25962283853047202</v>
      </c>
      <c r="AB1060" s="17">
        <v>0.20448851068021401</v>
      </c>
      <c r="AC1060" s="17">
        <v>0.223200930076421</v>
      </c>
      <c r="AD1060" s="17">
        <v>0.37055510381227202</v>
      </c>
      <c r="AE1060" s="17"/>
      <c r="AF1060" s="17">
        <v>0.33809182960196899</v>
      </c>
      <c r="AG1060" s="17">
        <v>0.17176485423417201</v>
      </c>
      <c r="AH1060" s="17">
        <v>0.23431982341541599</v>
      </c>
      <c r="AI1060" s="17">
        <v>0.186074046137996</v>
      </c>
      <c r="AJ1060" s="17">
        <v>0.21936107045103501</v>
      </c>
      <c r="AK1060" s="17">
        <v>0.21351119767726601</v>
      </c>
      <c r="AL1060" s="17"/>
      <c r="AM1060" s="17">
        <v>0.13759030909983699</v>
      </c>
      <c r="AN1060" s="17">
        <v>0.217320830689369</v>
      </c>
      <c r="AO1060" s="17">
        <v>0.27202793474231701</v>
      </c>
      <c r="AP1060" s="17">
        <v>0.36268029569101401</v>
      </c>
      <c r="AQ1060" s="17">
        <v>0.538676959069053</v>
      </c>
      <c r="AR1060" s="17"/>
      <c r="AS1060" s="17">
        <v>0.25500938785329802</v>
      </c>
      <c r="AT1060" s="17">
        <v>0.23327139053337401</v>
      </c>
      <c r="AU1060" s="17"/>
      <c r="AV1060" s="17">
        <v>0.25869626543376201</v>
      </c>
      <c r="AW1060" s="17">
        <v>0.24983976897927501</v>
      </c>
      <c r="AX1060" s="17"/>
      <c r="AY1060" s="17">
        <v>0.26740279517519999</v>
      </c>
      <c r="AZ1060" s="17">
        <v>0.23201339933204301</v>
      </c>
      <c r="BA1060" s="17">
        <v>0.1233369702884</v>
      </c>
      <c r="BB1060" s="17"/>
      <c r="BC1060" s="17">
        <v>0.21503500675336701</v>
      </c>
      <c r="BD1060" s="17">
        <v>0.28681539996938599</v>
      </c>
      <c r="BE1060" s="17">
        <v>0.22069322878426101</v>
      </c>
      <c r="BF1060" s="17"/>
      <c r="BG1060" s="17">
        <v>0.222352322990373</v>
      </c>
      <c r="BH1060" s="17">
        <v>0.23997910704594599</v>
      </c>
      <c r="BI1060" s="17"/>
      <c r="BJ1060" s="17">
        <v>0.29283483204362298</v>
      </c>
      <c r="BK1060" s="17">
        <v>0.21458905571329301</v>
      </c>
      <c r="BL1060" s="17"/>
      <c r="BM1060" s="17">
        <v>0.268996823102921</v>
      </c>
      <c r="BN1060" s="17">
        <v>0.22927473967553599</v>
      </c>
      <c r="BO1060" s="17">
        <v>0.24982314934428301</v>
      </c>
      <c r="BP1060" s="17">
        <v>0.24399844898113701</v>
      </c>
      <c r="BQ1060" s="17">
        <v>0.15859435082332399</v>
      </c>
      <c r="BR1060" s="17">
        <v>0.15527981685879</v>
      </c>
      <c r="BS1060" s="17">
        <v>0.25862070896996903</v>
      </c>
      <c r="BT1060" s="17"/>
      <c r="BU1060" s="17">
        <v>0.28175201929899002</v>
      </c>
      <c r="BV1060" s="17">
        <v>0.35916055387225998</v>
      </c>
      <c r="BW1060" s="17"/>
      <c r="BX1060" s="17">
        <v>0.208375569293582</v>
      </c>
      <c r="BY1060" s="17">
        <v>0.24682984953804801</v>
      </c>
      <c r="BZ1060" s="17">
        <v>0.28080417485137399</v>
      </c>
      <c r="CA1060" s="17">
        <v>0.27020823342879302</v>
      </c>
    </row>
    <row r="1061" spans="2:79" x14ac:dyDescent="0.3">
      <c r="B1061" t="s">
        <v>293</v>
      </c>
      <c r="C1061" s="17">
        <v>0.44862475602836299</v>
      </c>
      <c r="D1061" s="17">
        <v>0.44243909744089899</v>
      </c>
      <c r="E1061" s="17">
        <v>0.45334915209223497</v>
      </c>
      <c r="F1061" s="17"/>
      <c r="G1061" s="17">
        <v>0.431451173443895</v>
      </c>
      <c r="H1061" s="17">
        <v>0.42123592316422498</v>
      </c>
      <c r="I1061" s="17">
        <v>0.52174905179056597</v>
      </c>
      <c r="J1061" s="17">
        <v>0.45411149115082</v>
      </c>
      <c r="K1061" s="17">
        <v>0.37909407392758598</v>
      </c>
      <c r="L1061" s="17">
        <v>0.46414479627195598</v>
      </c>
      <c r="M1061" s="17"/>
      <c r="N1061" s="17">
        <v>0.49052529845112802</v>
      </c>
      <c r="O1061" s="17">
        <v>0.43797264287751603</v>
      </c>
      <c r="P1061" s="17">
        <v>0.43892245501656602</v>
      </c>
      <c r="Q1061" s="17">
        <v>0.430663525093679</v>
      </c>
      <c r="R1061" s="17"/>
      <c r="S1061" s="17">
        <v>0.449269667853953</v>
      </c>
      <c r="T1061" s="17">
        <v>0.43859773186997197</v>
      </c>
      <c r="U1061" s="17">
        <v>0.48270107811883001</v>
      </c>
      <c r="V1061" s="17">
        <v>0.45149548451295202</v>
      </c>
      <c r="W1061" s="17">
        <v>0.50885723446227404</v>
      </c>
      <c r="X1061" s="17">
        <v>0.433135321216297</v>
      </c>
      <c r="Y1061" s="17">
        <v>0.50857573798029798</v>
      </c>
      <c r="Z1061" s="17">
        <v>0.397243170622747</v>
      </c>
      <c r="AA1061" s="17">
        <v>0.43378258577141299</v>
      </c>
      <c r="AB1061" s="17">
        <v>0.52743726480112296</v>
      </c>
      <c r="AC1061" s="17">
        <v>0.29204191054102602</v>
      </c>
      <c r="AD1061" s="17">
        <v>0.35178315447817099</v>
      </c>
      <c r="AE1061" s="17"/>
      <c r="AF1061" s="17">
        <v>0.41333952381836198</v>
      </c>
      <c r="AG1061" s="17">
        <v>0.464962197822062</v>
      </c>
      <c r="AH1061" s="17">
        <v>0.43746062388940199</v>
      </c>
      <c r="AI1061" s="17">
        <v>0.49262647317985098</v>
      </c>
      <c r="AJ1061" s="17">
        <v>0.40499616512458497</v>
      </c>
      <c r="AK1061" s="17">
        <v>0.47648448165548202</v>
      </c>
      <c r="AL1061" s="17"/>
      <c r="AM1061" s="17">
        <v>0.50111961076498102</v>
      </c>
      <c r="AN1061" s="17">
        <v>0.40987758360459398</v>
      </c>
      <c r="AO1061" s="17">
        <v>0.44061792695257201</v>
      </c>
      <c r="AP1061" s="17">
        <v>0.43034934026663002</v>
      </c>
      <c r="AQ1061" s="17">
        <v>0.33553447466033298</v>
      </c>
      <c r="AR1061" s="17"/>
      <c r="AS1061" s="17">
        <v>0.47532419324900399</v>
      </c>
      <c r="AT1061" s="17">
        <v>0.38068655719999001</v>
      </c>
      <c r="AU1061" s="17"/>
      <c r="AV1061" s="17">
        <v>0.45219707941130799</v>
      </c>
      <c r="AW1061" s="17">
        <v>0.41934715908485498</v>
      </c>
      <c r="AX1061" s="17"/>
      <c r="AY1061" s="17">
        <v>0.44735150562401998</v>
      </c>
      <c r="AZ1061" s="17">
        <v>0.460302041177098</v>
      </c>
      <c r="BA1061" s="17">
        <v>0.37046438944591698</v>
      </c>
      <c r="BB1061" s="17"/>
      <c r="BC1061" s="17">
        <v>0.45922402536954599</v>
      </c>
      <c r="BD1061" s="17">
        <v>0.38238516965154401</v>
      </c>
      <c r="BE1061" s="17">
        <v>0.48823863642641202</v>
      </c>
      <c r="BF1061" s="17"/>
      <c r="BG1061" s="17">
        <v>0.41308505872583201</v>
      </c>
      <c r="BH1061" s="17">
        <v>0.46422493647537899</v>
      </c>
      <c r="BI1061" s="17"/>
      <c r="BJ1061" s="17">
        <v>0.46154543501086998</v>
      </c>
      <c r="BK1061" s="17">
        <v>0.44821725203560298</v>
      </c>
      <c r="BL1061" s="17"/>
      <c r="BM1061" s="17">
        <v>0.47772189928692999</v>
      </c>
      <c r="BN1061" s="17">
        <v>0.475103592456597</v>
      </c>
      <c r="BO1061" s="17">
        <v>0.39042488685764998</v>
      </c>
      <c r="BP1061" s="17">
        <v>0.27765594146606498</v>
      </c>
      <c r="BQ1061" s="17">
        <v>0.45783586528786402</v>
      </c>
      <c r="BR1061" s="17">
        <v>0.42804581770540201</v>
      </c>
      <c r="BS1061" s="17">
        <v>0.41042637103753299</v>
      </c>
      <c r="BT1061" s="17"/>
      <c r="BU1061" s="17">
        <v>0.39441975907035098</v>
      </c>
      <c r="BV1061" s="17">
        <v>0.36806050735359103</v>
      </c>
      <c r="BW1061" s="17"/>
      <c r="BX1061" s="17">
        <v>0.39023824876406998</v>
      </c>
      <c r="BY1061" s="17">
        <v>0.391298982111487</v>
      </c>
      <c r="BZ1061" s="17">
        <v>0.50115117807624698</v>
      </c>
      <c r="CA1061" s="17">
        <v>0.44672603624246299</v>
      </c>
    </row>
    <row r="1062" spans="2:79" x14ac:dyDescent="0.3">
      <c r="B1062" t="s">
        <v>294</v>
      </c>
      <c r="C1062" s="17">
        <v>0.216619038571321</v>
      </c>
      <c r="D1062" s="17">
        <v>0.23479039000727001</v>
      </c>
      <c r="E1062" s="17">
        <v>0.19968986565428101</v>
      </c>
      <c r="F1062" s="17"/>
      <c r="G1062" s="17">
        <v>0.213067959099565</v>
      </c>
      <c r="H1062" s="17">
        <v>0.17829140530006099</v>
      </c>
      <c r="I1062" s="17">
        <v>0.104448230865802</v>
      </c>
      <c r="J1062" s="17">
        <v>0.238504407255025</v>
      </c>
      <c r="K1062" s="17">
        <v>0.29851642504631398</v>
      </c>
      <c r="L1062" s="17">
        <v>0.26751009816349802</v>
      </c>
      <c r="M1062" s="17"/>
      <c r="N1062" s="17">
        <v>0.184699991849339</v>
      </c>
      <c r="O1062" s="17">
        <v>0.23286136058351201</v>
      </c>
      <c r="P1062" s="17">
        <v>0.223340142307526</v>
      </c>
      <c r="Q1062" s="17">
        <v>0.231620404188569</v>
      </c>
      <c r="R1062" s="17"/>
      <c r="S1062" s="17">
        <v>0.20617251265832201</v>
      </c>
      <c r="T1062" s="17">
        <v>0.232642811187833</v>
      </c>
      <c r="U1062" s="17">
        <v>0.18377055077205201</v>
      </c>
      <c r="V1062" s="17">
        <v>0.25069554461377602</v>
      </c>
      <c r="W1062" s="17">
        <v>0.254608847616973</v>
      </c>
      <c r="X1062" s="17">
        <v>0.19371895347307899</v>
      </c>
      <c r="Y1062" s="17">
        <v>0.24684942638419</v>
      </c>
      <c r="Z1062" s="17">
        <v>0.17749060405160999</v>
      </c>
      <c r="AA1062" s="17">
        <v>0.203907913763471</v>
      </c>
      <c r="AB1062" s="17">
        <v>0.17796098159658699</v>
      </c>
      <c r="AC1062" s="17">
        <v>0.26249556044614403</v>
      </c>
      <c r="AD1062" s="17">
        <v>0.20870033813838701</v>
      </c>
      <c r="AE1062" s="17"/>
      <c r="AF1062" s="17">
        <v>0.177327727774578</v>
      </c>
      <c r="AG1062" s="17">
        <v>0.23409933052631099</v>
      </c>
      <c r="AH1062" s="17">
        <v>0.215102352791154</v>
      </c>
      <c r="AI1062" s="17">
        <v>0.231451511282846</v>
      </c>
      <c r="AJ1062" s="17">
        <v>0.23491416244185001</v>
      </c>
      <c r="AK1062" s="17">
        <v>0.23340055299639101</v>
      </c>
      <c r="AL1062" s="17"/>
      <c r="AM1062" s="17">
        <v>0.21754024702972499</v>
      </c>
      <c r="AN1062" s="17">
        <v>0.25597630308098901</v>
      </c>
      <c r="AO1062" s="17">
        <v>0.20881589176939999</v>
      </c>
      <c r="AP1062" s="17">
        <v>0.15831053566055101</v>
      </c>
      <c r="AQ1062" s="17">
        <v>3.9797589232566197E-2</v>
      </c>
      <c r="AR1062" s="17"/>
      <c r="AS1062" s="17">
        <v>0.18905830273418001</v>
      </c>
      <c r="AT1062" s="17">
        <v>0.24019367326117499</v>
      </c>
      <c r="AU1062" s="17"/>
      <c r="AV1062" s="17">
        <v>0.20502922162173701</v>
      </c>
      <c r="AW1062" s="17">
        <v>0.187616352050785</v>
      </c>
      <c r="AX1062" s="17"/>
      <c r="AY1062" s="17">
        <v>0.19899322694901</v>
      </c>
      <c r="AZ1062" s="17">
        <v>0.21478192534472301</v>
      </c>
      <c r="BA1062" s="17">
        <v>0.29157642850793403</v>
      </c>
      <c r="BB1062" s="17"/>
      <c r="BC1062" s="17">
        <v>0.21418233804041001</v>
      </c>
      <c r="BD1062" s="17">
        <v>0.237058562498912</v>
      </c>
      <c r="BE1062" s="17">
        <v>0.19638075611190001</v>
      </c>
      <c r="BF1062" s="17"/>
      <c r="BG1062" s="17">
        <v>0.25511030026639803</v>
      </c>
      <c r="BH1062" s="17">
        <v>0.202824782097277</v>
      </c>
      <c r="BI1062" s="17"/>
      <c r="BJ1062" s="17">
        <v>0.17269040846917899</v>
      </c>
      <c r="BK1062" s="17">
        <v>0.22730732502404499</v>
      </c>
      <c r="BL1062" s="17"/>
      <c r="BM1062" s="17">
        <v>0.18122907861748599</v>
      </c>
      <c r="BN1062" s="17">
        <v>0.172990490092088</v>
      </c>
      <c r="BO1062" s="17">
        <v>0.22291081047893599</v>
      </c>
      <c r="BP1062" s="17">
        <v>0.26971743342677301</v>
      </c>
      <c r="BQ1062" s="17">
        <v>0.26794521078697098</v>
      </c>
      <c r="BR1062" s="17">
        <v>0.29148824722653799</v>
      </c>
      <c r="BS1062" s="17">
        <v>0.24540012057887101</v>
      </c>
      <c r="BT1062" s="17"/>
      <c r="BU1062" s="17">
        <v>0.28183042282952803</v>
      </c>
      <c r="BV1062" s="17">
        <v>0.21547266200519199</v>
      </c>
      <c r="BW1062" s="17"/>
      <c r="BX1062" s="17">
        <v>0.272064245040258</v>
      </c>
      <c r="BY1062" s="17">
        <v>0.21033179456298001</v>
      </c>
      <c r="BZ1062" s="17">
        <v>0.160764817082344</v>
      </c>
      <c r="CA1062" s="17">
        <v>0.178403110628365</v>
      </c>
    </row>
    <row r="1063" spans="2:79" x14ac:dyDescent="0.3">
      <c r="B1063" t="s">
        <v>295</v>
      </c>
      <c r="C1063" s="17">
        <v>5.5811351191507E-2</v>
      </c>
      <c r="D1063" s="17">
        <v>6.3865089659920202E-2</v>
      </c>
      <c r="E1063" s="17">
        <v>4.8051960419484903E-2</v>
      </c>
      <c r="F1063" s="17"/>
      <c r="G1063" s="17">
        <v>3.3239959476108402E-2</v>
      </c>
      <c r="H1063" s="17">
        <v>4.5991188881394501E-2</v>
      </c>
      <c r="I1063" s="17">
        <v>5.2486795806671302E-2</v>
      </c>
      <c r="J1063" s="17">
        <v>5.61901671282014E-2</v>
      </c>
      <c r="K1063" s="17">
        <v>9.2270677013666202E-2</v>
      </c>
      <c r="L1063" s="17">
        <v>5.7818931464476697E-2</v>
      </c>
      <c r="M1063" s="17"/>
      <c r="N1063" s="17">
        <v>3.2733505911281602E-2</v>
      </c>
      <c r="O1063" s="17">
        <v>5.9683049141789998E-2</v>
      </c>
      <c r="P1063" s="17">
        <v>7.0645057824006097E-2</v>
      </c>
      <c r="Q1063" s="17">
        <v>5.6081652009774198E-2</v>
      </c>
      <c r="R1063" s="17"/>
      <c r="S1063" s="17">
        <v>4.3107974281115603E-2</v>
      </c>
      <c r="T1063" s="17">
        <v>5.8456473294798299E-2</v>
      </c>
      <c r="U1063" s="17">
        <v>8.7666717167376604E-2</v>
      </c>
      <c r="V1063" s="17">
        <v>5.6724381705824597E-2</v>
      </c>
      <c r="W1063" s="17">
        <v>7.6275266441464207E-2</v>
      </c>
      <c r="X1063" s="17">
        <v>7.2102832145050894E-2</v>
      </c>
      <c r="Y1063" s="17">
        <v>3.9023498126973401E-2</v>
      </c>
      <c r="Z1063" s="17">
        <v>4.4485054364833902E-2</v>
      </c>
      <c r="AA1063" s="17">
        <v>3.9041738432892999E-2</v>
      </c>
      <c r="AB1063" s="17">
        <v>3.9697055579235398E-2</v>
      </c>
      <c r="AC1063" s="17">
        <v>9.1485042776659101E-2</v>
      </c>
      <c r="AD1063" s="17">
        <v>3.4480701785584697E-2</v>
      </c>
      <c r="AE1063" s="17"/>
      <c r="AF1063" s="17">
        <v>4.5171807506583797E-2</v>
      </c>
      <c r="AG1063" s="17">
        <v>8.0896381628580594E-2</v>
      </c>
      <c r="AH1063" s="17">
        <v>3.03807705916673E-2</v>
      </c>
      <c r="AI1063" s="17">
        <v>5.2223594804215297E-2</v>
      </c>
      <c r="AJ1063" s="17">
        <v>5.8645860186694598E-2</v>
      </c>
      <c r="AK1063" s="17">
        <v>4.2725002206125302E-2</v>
      </c>
      <c r="AL1063" s="17"/>
      <c r="AM1063" s="17">
        <v>7.8399772497697501E-2</v>
      </c>
      <c r="AN1063" s="17">
        <v>7.7961643600472294E-2</v>
      </c>
      <c r="AO1063" s="17">
        <v>4.5989945004081698E-2</v>
      </c>
      <c r="AP1063" s="17">
        <v>3.87398134167155E-2</v>
      </c>
      <c r="AQ1063" s="17">
        <v>0</v>
      </c>
      <c r="AR1063" s="17"/>
      <c r="AS1063" s="17">
        <v>5.03127276320137E-2</v>
      </c>
      <c r="AT1063" s="17">
        <v>5.6617370327368202E-2</v>
      </c>
      <c r="AU1063" s="17"/>
      <c r="AV1063" s="17">
        <v>5.2475969408184303E-2</v>
      </c>
      <c r="AW1063" s="17">
        <v>6.8732506228374096E-2</v>
      </c>
      <c r="AX1063" s="17"/>
      <c r="AY1063" s="17">
        <v>3.8048650802719401E-2</v>
      </c>
      <c r="AZ1063" s="17">
        <v>5.07743760806285E-2</v>
      </c>
      <c r="BA1063" s="17">
        <v>0.142299711669509</v>
      </c>
      <c r="BB1063" s="17"/>
      <c r="BC1063" s="17">
        <v>4.9593498973365499E-2</v>
      </c>
      <c r="BD1063" s="17">
        <v>6.6207132434193294E-2</v>
      </c>
      <c r="BE1063" s="17">
        <v>6.3031217157323696E-2</v>
      </c>
      <c r="BF1063" s="17"/>
      <c r="BG1063" s="17">
        <v>5.2950318093103903E-2</v>
      </c>
      <c r="BH1063" s="17">
        <v>5.5797596910620001E-2</v>
      </c>
      <c r="BI1063" s="17"/>
      <c r="BJ1063" s="17">
        <v>4.8388513096232301E-2</v>
      </c>
      <c r="BK1063" s="17">
        <v>5.5741453719149701E-2</v>
      </c>
      <c r="BL1063" s="17"/>
      <c r="BM1063" s="17">
        <v>4.5421338432980199E-2</v>
      </c>
      <c r="BN1063" s="17">
        <v>8.4292867718363404E-2</v>
      </c>
      <c r="BO1063" s="17">
        <v>6.4907639135186199E-2</v>
      </c>
      <c r="BP1063" s="17">
        <v>8.30415549509603E-2</v>
      </c>
      <c r="BQ1063" s="17">
        <v>3.6775539736050397E-2</v>
      </c>
      <c r="BR1063" s="17">
        <v>6.1461808192075598E-2</v>
      </c>
      <c r="BS1063" s="17">
        <v>2.7018359321846999E-2</v>
      </c>
      <c r="BT1063" s="17"/>
      <c r="BU1063" s="17">
        <v>2.0671774887596101E-2</v>
      </c>
      <c r="BV1063" s="17">
        <v>1.18458005425918E-2</v>
      </c>
      <c r="BW1063" s="17"/>
      <c r="BX1063" s="17">
        <v>3.2443629919085497E-2</v>
      </c>
      <c r="BY1063" s="17">
        <v>9.40082891804912E-2</v>
      </c>
      <c r="BZ1063" s="17">
        <v>2.75825057446124E-2</v>
      </c>
      <c r="CA1063" s="17">
        <v>6.8058983182645402E-2</v>
      </c>
    </row>
    <row r="1064" spans="2:79" x14ac:dyDescent="0.3">
      <c r="B1064" t="s">
        <v>296</v>
      </c>
      <c r="C1064" s="17">
        <v>1.3852194778273E-2</v>
      </c>
      <c r="D1064" s="17">
        <v>1.56205606496162E-2</v>
      </c>
      <c r="E1064" s="17">
        <v>1.21586419595887E-2</v>
      </c>
      <c r="F1064" s="17"/>
      <c r="G1064" s="17">
        <v>2.1287097849469801E-2</v>
      </c>
      <c r="H1064" s="17">
        <v>1.25504742287129E-2</v>
      </c>
      <c r="I1064" s="17">
        <v>1.16660592868607E-2</v>
      </c>
      <c r="J1064" s="17">
        <v>6.1279551862632401E-3</v>
      </c>
      <c r="K1064" s="17">
        <v>2.05465334721978E-2</v>
      </c>
      <c r="L1064" s="17">
        <v>1.3165198403650999E-2</v>
      </c>
      <c r="M1064" s="17"/>
      <c r="N1064" s="17">
        <v>8.1907907229789596E-3</v>
      </c>
      <c r="O1064" s="17">
        <v>1.49307934838373E-2</v>
      </c>
      <c r="P1064" s="17">
        <v>3.9176743502040302E-3</v>
      </c>
      <c r="Q1064" s="17">
        <v>2.7900260400492E-2</v>
      </c>
      <c r="R1064" s="17"/>
      <c r="S1064" s="17">
        <v>7.5465165849931603E-3</v>
      </c>
      <c r="T1064" s="17">
        <v>0</v>
      </c>
      <c r="U1064" s="17">
        <v>1.2772094020749801E-2</v>
      </c>
      <c r="V1064" s="17">
        <v>9.3730397887927096E-3</v>
      </c>
      <c r="W1064" s="17">
        <v>1.23425899621461E-2</v>
      </c>
      <c r="X1064" s="17">
        <v>2.24085616087027E-2</v>
      </c>
      <c r="Y1064" s="17">
        <v>1.2452284439906199E-2</v>
      </c>
      <c r="Z1064" s="17">
        <v>2.5026207275785198E-2</v>
      </c>
      <c r="AA1064" s="17">
        <v>2.4332201745572501E-2</v>
      </c>
      <c r="AB1064" s="17">
        <v>1.25272148352151E-2</v>
      </c>
      <c r="AC1064" s="17">
        <v>4.4662719958688001E-2</v>
      </c>
      <c r="AD1064" s="17">
        <v>0</v>
      </c>
      <c r="AE1064" s="17"/>
      <c r="AF1064" s="17">
        <v>0</v>
      </c>
      <c r="AG1064" s="17">
        <v>1.85725203387264E-2</v>
      </c>
      <c r="AH1064" s="17">
        <v>3.4561403848963203E-2</v>
      </c>
      <c r="AI1064" s="17">
        <v>1.5571904365159201E-2</v>
      </c>
      <c r="AJ1064" s="17">
        <v>1.72901824289203E-2</v>
      </c>
      <c r="AK1064" s="17">
        <v>0</v>
      </c>
      <c r="AL1064" s="17"/>
      <c r="AM1064" s="17">
        <v>1.6275285743041899E-2</v>
      </c>
      <c r="AN1064" s="17">
        <v>1.19017376798833E-2</v>
      </c>
      <c r="AO1064" s="17">
        <v>1.3243887792201099E-2</v>
      </c>
      <c r="AP1064" s="17">
        <v>0</v>
      </c>
      <c r="AQ1064" s="17">
        <v>4.5079451958068902E-2</v>
      </c>
      <c r="AR1064" s="17"/>
      <c r="AS1064" s="17">
        <v>7.2502999548972203E-3</v>
      </c>
      <c r="AT1064" s="17">
        <v>1.5908652461288701E-2</v>
      </c>
      <c r="AU1064" s="17"/>
      <c r="AV1064" s="17">
        <v>6.0470844145371202E-3</v>
      </c>
      <c r="AW1064" s="17">
        <v>1.25947704332104E-2</v>
      </c>
      <c r="AX1064" s="17"/>
      <c r="AY1064" s="17">
        <v>1.8694088657907299E-2</v>
      </c>
      <c r="AZ1064" s="17">
        <v>8.1773143290525506E-3</v>
      </c>
      <c r="BA1064" s="17">
        <v>2.9830314366743001E-2</v>
      </c>
      <c r="BB1064" s="17"/>
      <c r="BC1064" s="17">
        <v>1.0345917028674399E-2</v>
      </c>
      <c r="BD1064" s="17">
        <v>2.3395965656167299E-2</v>
      </c>
      <c r="BE1064" s="17">
        <v>1.34350340650294E-2</v>
      </c>
      <c r="BF1064" s="17"/>
      <c r="BG1064" s="17">
        <v>1.39501214198362E-2</v>
      </c>
      <c r="BH1064" s="17">
        <v>1.1016151573987099E-2</v>
      </c>
      <c r="BI1064" s="17"/>
      <c r="BJ1064" s="17">
        <v>3.8978440600979901E-3</v>
      </c>
      <c r="BK1064" s="17">
        <v>1.72728567921046E-2</v>
      </c>
      <c r="BL1064" s="17"/>
      <c r="BM1064" s="17">
        <v>7.1902474275602497E-3</v>
      </c>
      <c r="BN1064" s="17">
        <v>1.3398177827966E-2</v>
      </c>
      <c r="BO1064" s="17">
        <v>7.19335141839446E-2</v>
      </c>
      <c r="BP1064" s="17">
        <v>1.94820224616385E-2</v>
      </c>
      <c r="BQ1064" s="17">
        <v>1.9082271768047099E-2</v>
      </c>
      <c r="BR1064" s="17">
        <v>1.7424784420333E-2</v>
      </c>
      <c r="BS1064" s="17">
        <v>0</v>
      </c>
      <c r="BT1064" s="17"/>
      <c r="BU1064" s="17">
        <v>0</v>
      </c>
      <c r="BV1064" s="17">
        <v>1.09119958620153E-2</v>
      </c>
      <c r="BW1064" s="17"/>
      <c r="BX1064" s="17">
        <v>3.2181854131988701E-2</v>
      </c>
      <c r="BY1064" s="17">
        <v>2.9036035140397098E-2</v>
      </c>
      <c r="BZ1064" s="17">
        <v>7.0300663852506601E-3</v>
      </c>
      <c r="CA1064" s="17">
        <v>1.5976916857006099E-2</v>
      </c>
    </row>
    <row r="1065" spans="2:79" x14ac:dyDescent="0.3">
      <c r="B1065" t="s">
        <v>101</v>
      </c>
      <c r="C1065" s="17">
        <v>3.3387763933552E-2</v>
      </c>
      <c r="D1065" s="17">
        <v>2.2663738688732098E-2</v>
      </c>
      <c r="E1065" s="17">
        <v>4.44063160244327E-2</v>
      </c>
      <c r="F1065" s="17"/>
      <c r="G1065" s="17">
        <v>3.1037035619352501E-2</v>
      </c>
      <c r="H1065" s="17">
        <v>1.8273207685461701E-2</v>
      </c>
      <c r="I1065" s="17">
        <v>2.3319571837452702E-2</v>
      </c>
      <c r="J1065" s="17">
        <v>4.7211441474352599E-2</v>
      </c>
      <c r="K1065" s="17">
        <v>5.8119958660442797E-2</v>
      </c>
      <c r="L1065" s="17">
        <v>2.8063734294784301E-2</v>
      </c>
      <c r="M1065" s="17"/>
      <c r="N1065" s="17">
        <v>1.626758320574E-2</v>
      </c>
      <c r="O1065" s="17">
        <v>4.7139216798485602E-2</v>
      </c>
      <c r="P1065" s="17">
        <v>4.6217254547165999E-2</v>
      </c>
      <c r="Q1065" s="17">
        <v>2.6301893446053999E-2</v>
      </c>
      <c r="R1065" s="17"/>
      <c r="S1065" s="17">
        <v>2.0552209621797799E-2</v>
      </c>
      <c r="T1065" s="17">
        <v>1.41000084579867E-2</v>
      </c>
      <c r="U1065" s="17">
        <v>4.0716803528614197E-2</v>
      </c>
      <c r="V1065" s="17">
        <v>2.05967063883205E-2</v>
      </c>
      <c r="W1065" s="17">
        <v>1.29339792176225E-2</v>
      </c>
      <c r="X1065" s="17">
        <v>6.9993677864428297E-2</v>
      </c>
      <c r="Y1065" s="17">
        <v>2.8434920482768002E-2</v>
      </c>
      <c r="Z1065" s="17">
        <v>2.2317946886657301E-2</v>
      </c>
      <c r="AA1065" s="17">
        <v>3.9312721756177602E-2</v>
      </c>
      <c r="AB1065" s="17">
        <v>3.7888972507625698E-2</v>
      </c>
      <c r="AC1065" s="17">
        <v>8.6113836201062693E-2</v>
      </c>
      <c r="AD1065" s="17">
        <v>3.4480701785584697E-2</v>
      </c>
      <c r="AE1065" s="17"/>
      <c r="AF1065" s="17">
        <v>2.60691112985076E-2</v>
      </c>
      <c r="AG1065" s="17">
        <v>2.9704715450147801E-2</v>
      </c>
      <c r="AH1065" s="17">
        <v>4.8175025463396602E-2</v>
      </c>
      <c r="AI1065" s="17">
        <v>2.2052470229932099E-2</v>
      </c>
      <c r="AJ1065" s="17">
        <v>6.4792559366915095E-2</v>
      </c>
      <c r="AK1065" s="17">
        <v>3.3878765464735498E-2</v>
      </c>
      <c r="AL1065" s="17"/>
      <c r="AM1065" s="17">
        <v>4.9074774864716897E-2</v>
      </c>
      <c r="AN1065" s="17">
        <v>2.69619013446919E-2</v>
      </c>
      <c r="AO1065" s="17">
        <v>1.9304413739428299E-2</v>
      </c>
      <c r="AP1065" s="17">
        <v>9.9200149650886405E-3</v>
      </c>
      <c r="AQ1065" s="17">
        <v>4.0911525079979499E-2</v>
      </c>
      <c r="AR1065" s="17"/>
      <c r="AS1065" s="17">
        <v>2.3045088576607701E-2</v>
      </c>
      <c r="AT1065" s="17">
        <v>7.3322356216803497E-2</v>
      </c>
      <c r="AU1065" s="17"/>
      <c r="AV1065" s="17">
        <v>2.5554379710472499E-2</v>
      </c>
      <c r="AW1065" s="17">
        <v>6.1869443223500999E-2</v>
      </c>
      <c r="AX1065" s="17"/>
      <c r="AY1065" s="17">
        <v>2.9509732791143401E-2</v>
      </c>
      <c r="AZ1065" s="17">
        <v>3.3950943736454499E-2</v>
      </c>
      <c r="BA1065" s="17">
        <v>4.24921857214983E-2</v>
      </c>
      <c r="BB1065" s="17"/>
      <c r="BC1065" s="17">
        <v>5.1619213834637002E-2</v>
      </c>
      <c r="BD1065" s="17">
        <v>4.1377697897974396E-3</v>
      </c>
      <c r="BE1065" s="17">
        <v>1.8221127455074499E-2</v>
      </c>
      <c r="BF1065" s="17"/>
      <c r="BG1065" s="17">
        <v>4.2551878504456499E-2</v>
      </c>
      <c r="BH1065" s="17">
        <v>2.6157425896791701E-2</v>
      </c>
      <c r="BI1065" s="17"/>
      <c r="BJ1065" s="17">
        <v>2.0642967319997398E-2</v>
      </c>
      <c r="BK1065" s="17">
        <v>3.6872056715804499E-2</v>
      </c>
      <c r="BL1065" s="17"/>
      <c r="BM1065" s="17">
        <v>1.9440613132122701E-2</v>
      </c>
      <c r="BN1065" s="17">
        <v>2.4940132229449501E-2</v>
      </c>
      <c r="BO1065" s="17">
        <v>0</v>
      </c>
      <c r="BP1065" s="17">
        <v>0.10610459871342701</v>
      </c>
      <c r="BQ1065" s="17">
        <v>5.9766761597743502E-2</v>
      </c>
      <c r="BR1065" s="17">
        <v>4.6299525596861998E-2</v>
      </c>
      <c r="BS1065" s="17">
        <v>5.8534440091779799E-2</v>
      </c>
      <c r="BT1065" s="17"/>
      <c r="BU1065" s="17">
        <v>2.1326023913535299E-2</v>
      </c>
      <c r="BV1065" s="17">
        <v>3.4548480364349599E-2</v>
      </c>
      <c r="BW1065" s="17"/>
      <c r="BX1065" s="17">
        <v>6.4696452851015301E-2</v>
      </c>
      <c r="BY1065" s="17">
        <v>2.8495049466597401E-2</v>
      </c>
      <c r="BZ1065" s="17">
        <v>2.2667257860172201E-2</v>
      </c>
      <c r="CA1065" s="17">
        <v>2.0626719660727402E-2</v>
      </c>
    </row>
    <row r="1066" spans="2:79" x14ac:dyDescent="0.3">
      <c r="B1066" t="s">
        <v>297</v>
      </c>
      <c r="C1066" s="17">
        <v>0.68032965152534697</v>
      </c>
      <c r="D1066" s="17">
        <v>0.66306022099446205</v>
      </c>
      <c r="E1066" s="17">
        <v>0.69569321594221301</v>
      </c>
      <c r="F1066" s="17"/>
      <c r="G1066" s="17">
        <v>0.70136794795550494</v>
      </c>
      <c r="H1066" s="17">
        <v>0.74489372390437003</v>
      </c>
      <c r="I1066" s="17">
        <v>0.80807934220321298</v>
      </c>
      <c r="J1066" s="17">
        <v>0.65196602895615796</v>
      </c>
      <c r="K1066" s="17">
        <v>0.530546405807379</v>
      </c>
      <c r="L1066" s="17">
        <v>0.63344203767358997</v>
      </c>
      <c r="M1066" s="17"/>
      <c r="N1066" s="17">
        <v>0.75810812831065999</v>
      </c>
      <c r="O1066" s="17">
        <v>0.645385579992375</v>
      </c>
      <c r="P1066" s="17">
        <v>0.65587987097109801</v>
      </c>
      <c r="Q1066" s="17">
        <v>0.65809578995511098</v>
      </c>
      <c r="R1066" s="17"/>
      <c r="S1066" s="17">
        <v>0.72262078685377096</v>
      </c>
      <c r="T1066" s="17">
        <v>0.69480070705938202</v>
      </c>
      <c r="U1066" s="17">
        <v>0.67507383451120795</v>
      </c>
      <c r="V1066" s="17">
        <v>0.66261032750328597</v>
      </c>
      <c r="W1066" s="17">
        <v>0.64383931676179396</v>
      </c>
      <c r="X1066" s="17">
        <v>0.64177597490873906</v>
      </c>
      <c r="Y1066" s="17">
        <v>0.67323987056616297</v>
      </c>
      <c r="Z1066" s="17">
        <v>0.73068018742111396</v>
      </c>
      <c r="AA1066" s="17">
        <v>0.69340542430188501</v>
      </c>
      <c r="AB1066" s="17">
        <v>0.73192577548133697</v>
      </c>
      <c r="AC1066" s="17">
        <v>0.51524284061744596</v>
      </c>
      <c r="AD1066" s="17">
        <v>0.72233825829044296</v>
      </c>
      <c r="AE1066" s="17"/>
      <c r="AF1066" s="17">
        <v>0.75143135342033096</v>
      </c>
      <c r="AG1066" s="17">
        <v>0.63672705205623403</v>
      </c>
      <c r="AH1066" s="17">
        <v>0.67178044730481901</v>
      </c>
      <c r="AI1066" s="17">
        <v>0.67870051931784703</v>
      </c>
      <c r="AJ1066" s="17">
        <v>0.62435723557561995</v>
      </c>
      <c r="AK1066" s="17">
        <v>0.68999567933274797</v>
      </c>
      <c r="AL1066" s="17"/>
      <c r="AM1066" s="17">
        <v>0.63870991986481895</v>
      </c>
      <c r="AN1066" s="17">
        <v>0.62719841429396395</v>
      </c>
      <c r="AO1066" s="17">
        <v>0.71264586169488897</v>
      </c>
      <c r="AP1066" s="17">
        <v>0.79302963595764497</v>
      </c>
      <c r="AQ1066" s="17">
        <v>0.87421143372938503</v>
      </c>
      <c r="AR1066" s="17"/>
      <c r="AS1066" s="17">
        <v>0.73033358110230095</v>
      </c>
      <c r="AT1066" s="17">
        <v>0.61395794773336398</v>
      </c>
      <c r="AU1066" s="17"/>
      <c r="AV1066" s="17">
        <v>0.71089334484506905</v>
      </c>
      <c r="AW1066" s="17">
        <v>0.66918692806413005</v>
      </c>
      <c r="AX1066" s="17"/>
      <c r="AY1066" s="17">
        <v>0.71475430079921998</v>
      </c>
      <c r="AZ1066" s="17">
        <v>0.69231544050914096</v>
      </c>
      <c r="BA1066" s="17">
        <v>0.49380135973431599</v>
      </c>
      <c r="BB1066" s="17"/>
      <c r="BC1066" s="17">
        <v>0.67425903212291305</v>
      </c>
      <c r="BD1066" s="17">
        <v>0.66920056962093</v>
      </c>
      <c r="BE1066" s="17">
        <v>0.70893186521067297</v>
      </c>
      <c r="BF1066" s="17"/>
      <c r="BG1066" s="17">
        <v>0.63543738171620601</v>
      </c>
      <c r="BH1066" s="17">
        <v>0.70420404352132404</v>
      </c>
      <c r="BI1066" s="17"/>
      <c r="BJ1066" s="17">
        <v>0.75438026705449301</v>
      </c>
      <c r="BK1066" s="17">
        <v>0.66280630774889604</v>
      </c>
      <c r="BL1066" s="17"/>
      <c r="BM1066" s="17">
        <v>0.74671872238985104</v>
      </c>
      <c r="BN1066" s="17">
        <v>0.70437833213213297</v>
      </c>
      <c r="BO1066" s="17">
        <v>0.64024803620193305</v>
      </c>
      <c r="BP1066" s="17">
        <v>0.52165439044720097</v>
      </c>
      <c r="BQ1066" s="17">
        <v>0.61643021611118798</v>
      </c>
      <c r="BR1066" s="17">
        <v>0.58332563456419095</v>
      </c>
      <c r="BS1066" s="17">
        <v>0.66904708000750202</v>
      </c>
      <c r="BT1066" s="17"/>
      <c r="BU1066" s="17">
        <v>0.67617177836934095</v>
      </c>
      <c r="BV1066" s="17">
        <v>0.72722106122585095</v>
      </c>
      <c r="BW1066" s="17"/>
      <c r="BX1066" s="17">
        <v>0.59861381805765201</v>
      </c>
      <c r="BY1066" s="17">
        <v>0.63812883164953504</v>
      </c>
      <c r="BZ1066" s="17">
        <v>0.78195535292761997</v>
      </c>
      <c r="CA1066" s="17">
        <v>0.71693426967125595</v>
      </c>
    </row>
    <row r="1067" spans="2:79" x14ac:dyDescent="0.3">
      <c r="B1067" t="s">
        <v>298</v>
      </c>
      <c r="C1067" s="17">
        <v>6.966354596978E-2</v>
      </c>
      <c r="D1067" s="17">
        <v>7.9485650309536401E-2</v>
      </c>
      <c r="E1067" s="17">
        <v>6.0210602379073601E-2</v>
      </c>
      <c r="F1067" s="17"/>
      <c r="G1067" s="17">
        <v>5.4527057325578103E-2</v>
      </c>
      <c r="H1067" s="17">
        <v>5.8541663110107299E-2</v>
      </c>
      <c r="I1067" s="17">
        <v>6.4152855093531996E-2</v>
      </c>
      <c r="J1067" s="17">
        <v>6.2318122314464597E-2</v>
      </c>
      <c r="K1067" s="17">
        <v>0.112817210485864</v>
      </c>
      <c r="L1067" s="17">
        <v>7.0984129868127702E-2</v>
      </c>
      <c r="M1067" s="17"/>
      <c r="N1067" s="17">
        <v>4.0924296634260497E-2</v>
      </c>
      <c r="O1067" s="17">
        <v>7.46138426256273E-2</v>
      </c>
      <c r="P1067" s="17">
        <v>7.4562732174210195E-2</v>
      </c>
      <c r="Q1067" s="17">
        <v>8.3981912410266202E-2</v>
      </c>
      <c r="R1067" s="17"/>
      <c r="S1067" s="17">
        <v>5.0654490866108702E-2</v>
      </c>
      <c r="T1067" s="17">
        <v>5.8456473294798299E-2</v>
      </c>
      <c r="U1067" s="17">
        <v>0.100438811188126</v>
      </c>
      <c r="V1067" s="17">
        <v>6.6097421494617295E-2</v>
      </c>
      <c r="W1067" s="17">
        <v>8.8617856403610307E-2</v>
      </c>
      <c r="X1067" s="17">
        <v>9.4511393753753697E-2</v>
      </c>
      <c r="Y1067" s="17">
        <v>5.1475782566879603E-2</v>
      </c>
      <c r="Z1067" s="17">
        <v>6.9511261640619104E-2</v>
      </c>
      <c r="AA1067" s="17">
        <v>6.3373940178465496E-2</v>
      </c>
      <c r="AB1067" s="17">
        <v>5.2224270414450401E-2</v>
      </c>
      <c r="AC1067" s="17">
        <v>0.13614776273534701</v>
      </c>
      <c r="AD1067" s="17">
        <v>3.4480701785584697E-2</v>
      </c>
      <c r="AE1067" s="17"/>
      <c r="AF1067" s="17">
        <v>4.5171807506583797E-2</v>
      </c>
      <c r="AG1067" s="17">
        <v>9.9468901967306997E-2</v>
      </c>
      <c r="AH1067" s="17">
        <v>6.4942174440630496E-2</v>
      </c>
      <c r="AI1067" s="17">
        <v>6.7795499169374607E-2</v>
      </c>
      <c r="AJ1067" s="17">
        <v>7.5936042615614902E-2</v>
      </c>
      <c r="AK1067" s="17">
        <v>4.2725002206125302E-2</v>
      </c>
      <c r="AL1067" s="17"/>
      <c r="AM1067" s="17">
        <v>9.4675058240739393E-2</v>
      </c>
      <c r="AN1067" s="17">
        <v>8.9863381280355703E-2</v>
      </c>
      <c r="AO1067" s="17">
        <v>5.9233832796282901E-2</v>
      </c>
      <c r="AP1067" s="17">
        <v>3.87398134167155E-2</v>
      </c>
      <c r="AQ1067" s="17">
        <v>4.5079451958068902E-2</v>
      </c>
      <c r="AR1067" s="17"/>
      <c r="AS1067" s="17">
        <v>5.7563027586911002E-2</v>
      </c>
      <c r="AT1067" s="17">
        <v>7.2526022788656899E-2</v>
      </c>
      <c r="AU1067" s="17"/>
      <c r="AV1067" s="17">
        <v>5.8523053822721403E-2</v>
      </c>
      <c r="AW1067" s="17">
        <v>8.1327276661584402E-2</v>
      </c>
      <c r="AX1067" s="17"/>
      <c r="AY1067" s="17">
        <v>5.6742739460626697E-2</v>
      </c>
      <c r="AZ1067" s="17">
        <v>5.8951690409681103E-2</v>
      </c>
      <c r="BA1067" s="17">
        <v>0.17213002603625199</v>
      </c>
      <c r="BB1067" s="17"/>
      <c r="BC1067" s="17">
        <v>5.9939416002039898E-2</v>
      </c>
      <c r="BD1067" s="17">
        <v>8.9603098090360503E-2</v>
      </c>
      <c r="BE1067" s="17">
        <v>7.6466251222353093E-2</v>
      </c>
      <c r="BF1067" s="17"/>
      <c r="BG1067" s="17">
        <v>6.6900439512940099E-2</v>
      </c>
      <c r="BH1067" s="17">
        <v>6.6813748484607194E-2</v>
      </c>
      <c r="BI1067" s="17"/>
      <c r="BJ1067" s="17">
        <v>5.2286357156330301E-2</v>
      </c>
      <c r="BK1067" s="17">
        <v>7.3014310511254399E-2</v>
      </c>
      <c r="BL1067" s="17"/>
      <c r="BM1067" s="17">
        <v>5.2611585860540502E-2</v>
      </c>
      <c r="BN1067" s="17">
        <v>9.7691045546329403E-2</v>
      </c>
      <c r="BO1067" s="17">
        <v>0.13684115331913099</v>
      </c>
      <c r="BP1067" s="17">
        <v>0.102523577412599</v>
      </c>
      <c r="BQ1067" s="17">
        <v>5.58578115040975E-2</v>
      </c>
      <c r="BR1067" s="17">
        <v>7.8886592612408699E-2</v>
      </c>
      <c r="BS1067" s="17">
        <v>2.7018359321846999E-2</v>
      </c>
      <c r="BT1067" s="17"/>
      <c r="BU1067" s="17">
        <v>2.0671774887596101E-2</v>
      </c>
      <c r="BV1067" s="17">
        <v>2.2757796404607102E-2</v>
      </c>
      <c r="BW1067" s="17"/>
      <c r="BX1067" s="17">
        <v>6.4625484051074197E-2</v>
      </c>
      <c r="BY1067" s="17">
        <v>0.12304432432088799</v>
      </c>
      <c r="BZ1067" s="17">
        <v>3.4612572129863101E-2</v>
      </c>
      <c r="CA1067" s="17">
        <v>8.4035900039651501E-2</v>
      </c>
    </row>
    <row r="1068" spans="2:79" hidden="1" x14ac:dyDescent="0.3">
      <c r="B1068" t="s">
        <v>299</v>
      </c>
      <c r="C1068" s="17">
        <v>0.610666105555567</v>
      </c>
      <c r="D1068" s="17">
        <v>0.58357457068492502</v>
      </c>
      <c r="E1068" s="17">
        <v>0.63548261356313895</v>
      </c>
      <c r="F1068" s="17"/>
      <c r="G1068" s="17">
        <v>0.646840890629927</v>
      </c>
      <c r="H1068" s="17">
        <v>0.68635206079426203</v>
      </c>
      <c r="I1068" s="17">
        <v>0.74392648710968101</v>
      </c>
      <c r="J1068" s="17">
        <v>0.58964790664169298</v>
      </c>
      <c r="K1068" s="17">
        <v>0.41772919532151498</v>
      </c>
      <c r="L1068" s="17">
        <v>0.56245790780546301</v>
      </c>
      <c r="M1068" s="17"/>
      <c r="N1068" s="17">
        <v>0.71718383167639999</v>
      </c>
      <c r="O1068" s="17">
        <v>0.57077173736674802</v>
      </c>
      <c r="P1068" s="17">
        <v>0.58131713879688696</v>
      </c>
      <c r="Q1068" s="17">
        <v>0.574113877544844</v>
      </c>
      <c r="R1068" s="17"/>
      <c r="S1068" s="17">
        <v>0.671966295987663</v>
      </c>
      <c r="T1068" s="17">
        <v>0.63634423376458304</v>
      </c>
      <c r="U1068" s="17">
        <v>0.57463502332308103</v>
      </c>
      <c r="V1068" s="17">
        <v>0.59651290600866802</v>
      </c>
      <c r="W1068" s="17">
        <v>0.55522146035818398</v>
      </c>
      <c r="X1068" s="17">
        <v>0.547264581154985</v>
      </c>
      <c r="Y1068" s="17">
        <v>0.62176408799928296</v>
      </c>
      <c r="Z1068" s="17">
        <v>0.66116892578049502</v>
      </c>
      <c r="AA1068" s="17">
        <v>0.63003148412342003</v>
      </c>
      <c r="AB1068" s="17">
        <v>0.67970150506688698</v>
      </c>
      <c r="AC1068" s="17">
        <v>0.37909507788209901</v>
      </c>
      <c r="AD1068" s="17">
        <v>0.68785755650485902</v>
      </c>
      <c r="AE1068" s="17"/>
      <c r="AF1068" s="17">
        <v>0.70625954591374696</v>
      </c>
      <c r="AG1068" s="17">
        <v>0.53725815008892697</v>
      </c>
      <c r="AH1068" s="17">
        <v>0.60683827286418801</v>
      </c>
      <c r="AI1068" s="17">
        <v>0.61090502014847203</v>
      </c>
      <c r="AJ1068" s="17">
        <v>0.54842119296000502</v>
      </c>
      <c r="AK1068" s="17">
        <v>0.64727067712662301</v>
      </c>
      <c r="AL1068" s="17"/>
      <c r="AM1068" s="17">
        <v>0.54403486162407999</v>
      </c>
      <c r="AN1068" s="17">
        <v>0.53733503301360797</v>
      </c>
      <c r="AO1068" s="17">
        <v>0.65341202889860595</v>
      </c>
      <c r="AP1068" s="17">
        <v>0.75428982254092902</v>
      </c>
      <c r="AQ1068" s="17">
        <v>0.82913198177131597</v>
      </c>
      <c r="AR1068" s="17"/>
      <c r="AS1068" s="17">
        <v>0.67277055351538995</v>
      </c>
      <c r="AT1068" s="17">
        <v>0.54143192494470704</v>
      </c>
      <c r="AU1068" s="17"/>
      <c r="AV1068" s="17">
        <v>0.652370291022348</v>
      </c>
      <c r="AW1068" s="17">
        <v>0.58785965140254504</v>
      </c>
      <c r="AX1068" s="17"/>
      <c r="AY1068" s="17">
        <v>0.65801156133859295</v>
      </c>
      <c r="AZ1068" s="17">
        <v>0.63336375009946</v>
      </c>
      <c r="BA1068" s="17">
        <v>0.321671333698064</v>
      </c>
      <c r="BB1068" s="17"/>
      <c r="BC1068" s="17">
        <v>0.61431961612087305</v>
      </c>
      <c r="BD1068" s="17">
        <v>0.57959747153056895</v>
      </c>
      <c r="BE1068" s="17">
        <v>0.63246561398832002</v>
      </c>
      <c r="BF1068" s="17"/>
      <c r="BG1068" s="17">
        <v>0.568536942203266</v>
      </c>
      <c r="BH1068" s="17">
        <v>0.63739029503671696</v>
      </c>
      <c r="BI1068" s="17"/>
      <c r="BJ1068" s="17">
        <v>0.702093909898163</v>
      </c>
      <c r="BK1068" s="17">
        <v>0.58979199723764197</v>
      </c>
      <c r="BL1068" s="17"/>
      <c r="BM1068" s="17">
        <v>0.694107136529311</v>
      </c>
      <c r="BN1068" s="17">
        <v>0.60668728658580395</v>
      </c>
      <c r="BO1068" s="17">
        <v>0.503406882882802</v>
      </c>
      <c r="BP1068" s="17">
        <v>0.41913081303460298</v>
      </c>
      <c r="BQ1068" s="17">
        <v>0.56057240460709001</v>
      </c>
      <c r="BR1068" s="17">
        <v>0.50443904195178302</v>
      </c>
      <c r="BS1068" s="17">
        <v>0.64202872068565497</v>
      </c>
      <c r="BT1068" s="17"/>
      <c r="BU1068" s="17">
        <v>0.65550000348174497</v>
      </c>
      <c r="BV1068" s="17">
        <v>0.704463264821244</v>
      </c>
      <c r="BW1068" s="17"/>
      <c r="BX1068" s="17">
        <v>0.53398833400657797</v>
      </c>
      <c r="BY1068" s="17">
        <v>0.51508450732864597</v>
      </c>
      <c r="BZ1068" s="17">
        <v>0.74734278079775696</v>
      </c>
      <c r="CA1068" s="17">
        <v>0.63289836963160495</v>
      </c>
    </row>
    <row r="1069" spans="2:79" x14ac:dyDescent="0.3">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c r="BB1069" s="17"/>
      <c r="BC1069" s="17"/>
      <c r="BD1069" s="17"/>
      <c r="BE1069" s="17"/>
      <c r="BF1069" s="17"/>
      <c r="BG1069" s="17"/>
      <c r="BH1069" s="17"/>
      <c r="BI1069" s="17"/>
      <c r="BJ1069" s="17"/>
      <c r="BK1069" s="17"/>
      <c r="BL1069" s="17"/>
      <c r="BM1069" s="17"/>
      <c r="BN1069" s="17"/>
      <c r="BO1069" s="17"/>
      <c r="BP1069" s="17"/>
      <c r="BQ1069" s="17"/>
      <c r="BR1069" s="17"/>
      <c r="BS1069" s="17"/>
      <c r="BT1069" s="17"/>
      <c r="BU1069" s="17"/>
      <c r="BV1069" s="17"/>
      <c r="BW1069" s="17"/>
      <c r="BX1069" s="17"/>
      <c r="BY1069" s="17"/>
      <c r="BZ1069" s="17"/>
      <c r="CA1069" s="17"/>
    </row>
    <row r="1070" spans="2:79" x14ac:dyDescent="0.3">
      <c r="B1070" s="6" t="s">
        <v>474</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c r="AX1070" s="17"/>
      <c r="AY1070" s="17"/>
      <c r="AZ1070" s="17"/>
      <c r="BA1070" s="17"/>
      <c r="BB1070" s="17"/>
      <c r="BC1070" s="17"/>
      <c r="BD1070" s="17"/>
      <c r="BE1070" s="17"/>
      <c r="BF1070" s="17"/>
      <c r="BG1070" s="17"/>
      <c r="BH1070" s="17"/>
      <c r="BI1070" s="17"/>
      <c r="BJ1070" s="17"/>
      <c r="BK1070" s="17"/>
      <c r="BL1070" s="17"/>
      <c r="BM1070" s="17"/>
      <c r="BN1070" s="17"/>
      <c r="BO1070" s="17"/>
      <c r="BP1070" s="17"/>
      <c r="BQ1070" s="17"/>
      <c r="BR1070" s="17"/>
      <c r="BS1070" s="17"/>
      <c r="BT1070" s="17"/>
      <c r="BU1070" s="17"/>
      <c r="BV1070" s="17"/>
      <c r="BW1070" s="17"/>
      <c r="BX1070" s="17"/>
      <c r="BY1070" s="17"/>
      <c r="BZ1070" s="17"/>
      <c r="CA1070" s="17"/>
    </row>
    <row r="1071" spans="2:79" x14ac:dyDescent="0.3">
      <c r="B1071" s="24" t="s">
        <v>333</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c r="AQ1071" s="17"/>
      <c r="AR1071" s="17"/>
      <c r="AS1071" s="17"/>
      <c r="AT1071" s="17"/>
      <c r="AU1071" s="17"/>
      <c r="AV1071" s="17"/>
      <c r="AW1071" s="17"/>
      <c r="AX1071" s="17"/>
      <c r="AY1071" s="17"/>
      <c r="AZ1071" s="17"/>
      <c r="BA1071" s="17"/>
      <c r="BB1071" s="17"/>
      <c r="BC1071" s="17"/>
      <c r="BD1071" s="17"/>
      <c r="BE1071" s="17"/>
      <c r="BF1071" s="17"/>
      <c r="BG1071" s="17"/>
      <c r="BH1071" s="17"/>
      <c r="BI1071" s="17"/>
      <c r="BJ1071" s="17"/>
      <c r="BK1071" s="17"/>
      <c r="BL1071" s="17"/>
      <c r="BM1071" s="17"/>
      <c r="BN1071" s="17"/>
      <c r="BO1071" s="17"/>
      <c r="BP1071" s="17"/>
      <c r="BQ1071" s="17"/>
      <c r="BR1071" s="17"/>
      <c r="BS1071" s="17"/>
      <c r="BT1071" s="17"/>
      <c r="BU1071" s="17"/>
      <c r="BV1071" s="17"/>
      <c r="BW1071" s="17"/>
      <c r="BX1071" s="17"/>
      <c r="BY1071" s="17"/>
      <c r="BZ1071" s="17"/>
      <c r="CA1071" s="17"/>
    </row>
    <row r="1072" spans="2:79" x14ac:dyDescent="0.3">
      <c r="B1072" t="s">
        <v>292</v>
      </c>
      <c r="C1072" s="17">
        <v>0.29288773454140798</v>
      </c>
      <c r="D1072" s="17">
        <v>0.29080107234274399</v>
      </c>
      <c r="E1072" s="17">
        <v>0.29590683220766401</v>
      </c>
      <c r="F1072" s="17"/>
      <c r="G1072" s="17">
        <v>0.42902630937152297</v>
      </c>
      <c r="H1072" s="17">
        <v>0.37026580317758101</v>
      </c>
      <c r="I1072" s="17">
        <v>0.30001903341703201</v>
      </c>
      <c r="J1072" s="17">
        <v>0.21975667962645201</v>
      </c>
      <c r="K1072" s="17">
        <v>0.232709168358815</v>
      </c>
      <c r="L1072" s="17">
        <v>0.237540500599427</v>
      </c>
      <c r="M1072" s="17"/>
      <c r="N1072" s="17">
        <v>0.352751426614071</v>
      </c>
      <c r="O1072" s="17">
        <v>0.25435049172136498</v>
      </c>
      <c r="P1072" s="17">
        <v>0.29849704379797098</v>
      </c>
      <c r="Q1072" s="17">
        <v>0.26532322499639799</v>
      </c>
      <c r="R1072" s="17"/>
      <c r="S1072" s="17">
        <v>0.34959026235693902</v>
      </c>
      <c r="T1072" s="17">
        <v>0.26234049914858798</v>
      </c>
      <c r="U1072" s="17">
        <v>0.30003425329160699</v>
      </c>
      <c r="V1072" s="17">
        <v>0.277643736124565</v>
      </c>
      <c r="W1072" s="17">
        <v>0.247032715264353</v>
      </c>
      <c r="X1072" s="17">
        <v>0.30242009375302698</v>
      </c>
      <c r="Y1072" s="17">
        <v>0.22650833257471201</v>
      </c>
      <c r="Z1072" s="17">
        <v>0.240567696541342</v>
      </c>
      <c r="AA1072" s="17">
        <v>0.32517085565545101</v>
      </c>
      <c r="AB1072" s="17">
        <v>0.296704023165697</v>
      </c>
      <c r="AC1072" s="17">
        <v>0.29157649518153</v>
      </c>
      <c r="AD1072" s="17">
        <v>0.431868451660469</v>
      </c>
      <c r="AE1072" s="17"/>
      <c r="AF1072" s="17">
        <v>0.412285079976071</v>
      </c>
      <c r="AG1072" s="17">
        <v>0.265570812443302</v>
      </c>
      <c r="AH1072" s="17">
        <v>0.26242368884134698</v>
      </c>
      <c r="AI1072" s="17">
        <v>0.24756901956317301</v>
      </c>
      <c r="AJ1072" s="17">
        <v>0.19517761770913</v>
      </c>
      <c r="AK1072" s="17">
        <v>0.37344267393469299</v>
      </c>
      <c r="AL1072" s="17"/>
      <c r="AM1072" s="17">
        <v>0.24600803853665701</v>
      </c>
      <c r="AN1072" s="17">
        <v>0.23160480024199301</v>
      </c>
      <c r="AO1072" s="17">
        <v>0.35739125984732301</v>
      </c>
      <c r="AP1072" s="17">
        <v>0.36637934070830602</v>
      </c>
      <c r="AQ1072" s="17">
        <v>0.43828418079367298</v>
      </c>
      <c r="AR1072" s="17"/>
      <c r="AS1072" s="17">
        <v>0.30676392006964298</v>
      </c>
      <c r="AT1072" s="17">
        <v>0.33550583790107003</v>
      </c>
      <c r="AU1072" s="17"/>
      <c r="AV1072" s="17">
        <v>0.28964345741062902</v>
      </c>
      <c r="AW1072" s="17">
        <v>0.33996931886216902</v>
      </c>
      <c r="AX1072" s="17"/>
      <c r="AY1072" s="17">
        <v>0.38123158360422699</v>
      </c>
      <c r="AZ1072" s="17">
        <v>0.26926784006754101</v>
      </c>
      <c r="BA1072" s="17">
        <v>0.19145259980384599</v>
      </c>
      <c r="BB1072" s="17"/>
      <c r="BC1072" s="17">
        <v>0.31073051425588799</v>
      </c>
      <c r="BD1072" s="17">
        <v>0.258724274162901</v>
      </c>
      <c r="BE1072" s="17">
        <v>0.27255549916508698</v>
      </c>
      <c r="BF1072" s="17"/>
      <c r="BG1072" s="17">
        <v>0.32136967014715401</v>
      </c>
      <c r="BH1072" s="17">
        <v>0.28289342052255401</v>
      </c>
      <c r="BI1072" s="17"/>
      <c r="BJ1072" s="17">
        <v>0.37186751888677599</v>
      </c>
      <c r="BK1072" s="17">
        <v>0.26471792828632101</v>
      </c>
      <c r="BL1072" s="17"/>
      <c r="BM1072" s="17">
        <v>0.31349528690823603</v>
      </c>
      <c r="BN1072" s="17">
        <v>0.31765950842512197</v>
      </c>
      <c r="BO1072" s="17">
        <v>0.41765506933695701</v>
      </c>
      <c r="BP1072" s="17">
        <v>0.405802602900461</v>
      </c>
      <c r="BQ1072" s="17">
        <v>0.35568338807579702</v>
      </c>
      <c r="BR1072" s="17">
        <v>0.18720108589304299</v>
      </c>
      <c r="BS1072" s="17">
        <v>0.22611330040774499</v>
      </c>
      <c r="BT1072" s="17"/>
      <c r="BU1072" s="17">
        <v>0.40948484142298702</v>
      </c>
      <c r="BV1072" s="17">
        <v>0.42362165509305599</v>
      </c>
      <c r="BW1072" s="17"/>
      <c r="BX1072" s="17">
        <v>0.355789218297479</v>
      </c>
      <c r="BY1072" s="17">
        <v>0.304800447003022</v>
      </c>
      <c r="BZ1072" s="17">
        <v>0.34051197142458101</v>
      </c>
      <c r="CA1072" s="17">
        <v>0.30444776945211599</v>
      </c>
    </row>
    <row r="1073" spans="2:79" x14ac:dyDescent="0.3">
      <c r="B1073" t="s">
        <v>293</v>
      </c>
      <c r="C1073" s="17">
        <v>0.51656372784967397</v>
      </c>
      <c r="D1073" s="17">
        <v>0.50966336417390601</v>
      </c>
      <c r="E1073" s="17">
        <v>0.52135966631047403</v>
      </c>
      <c r="F1073" s="17"/>
      <c r="G1073" s="17">
        <v>0.35874618755177901</v>
      </c>
      <c r="H1073" s="17">
        <v>0.49619192773049697</v>
      </c>
      <c r="I1073" s="17">
        <v>0.47130272929858502</v>
      </c>
      <c r="J1073" s="17">
        <v>0.58125924741972002</v>
      </c>
      <c r="K1073" s="17">
        <v>0.61872611377058295</v>
      </c>
      <c r="L1073" s="17">
        <v>0.54675635955868096</v>
      </c>
      <c r="M1073" s="17"/>
      <c r="N1073" s="17">
        <v>0.51743522116468499</v>
      </c>
      <c r="O1073" s="17">
        <v>0.55161479241829203</v>
      </c>
      <c r="P1073" s="17">
        <v>0.51857710520835298</v>
      </c>
      <c r="Q1073" s="17">
        <v>0.47310933483678702</v>
      </c>
      <c r="R1073" s="17"/>
      <c r="S1073" s="17">
        <v>0.487942617103167</v>
      </c>
      <c r="T1073" s="17">
        <v>0.53247915532543899</v>
      </c>
      <c r="U1073" s="17">
        <v>0.53547925249999295</v>
      </c>
      <c r="V1073" s="17">
        <v>0.503298729228147</v>
      </c>
      <c r="W1073" s="17">
        <v>0.57990030067922305</v>
      </c>
      <c r="X1073" s="17">
        <v>0.42638935839574599</v>
      </c>
      <c r="Y1073" s="17">
        <v>0.51880309508151201</v>
      </c>
      <c r="Z1073" s="17">
        <v>0.61728670950297004</v>
      </c>
      <c r="AA1073" s="17">
        <v>0.53952887158653695</v>
      </c>
      <c r="AB1073" s="17">
        <v>0.45977706483110897</v>
      </c>
      <c r="AC1073" s="17">
        <v>0.58466798912403894</v>
      </c>
      <c r="AD1073" s="17">
        <v>0.518732260985589</v>
      </c>
      <c r="AE1073" s="17"/>
      <c r="AF1073" s="17">
        <v>0.44818974077547202</v>
      </c>
      <c r="AG1073" s="17">
        <v>0.57628897336563001</v>
      </c>
      <c r="AH1073" s="17">
        <v>0.51654664804412098</v>
      </c>
      <c r="AI1073" s="17">
        <v>0.49819575804400701</v>
      </c>
      <c r="AJ1073" s="17">
        <v>0.55792036864777195</v>
      </c>
      <c r="AK1073" s="17">
        <v>0.48044338932914299</v>
      </c>
      <c r="AL1073" s="17"/>
      <c r="AM1073" s="17">
        <v>0.558316054108148</v>
      </c>
      <c r="AN1073" s="17">
        <v>0.53705020032956097</v>
      </c>
      <c r="AO1073" s="17">
        <v>0.487246071816825</v>
      </c>
      <c r="AP1073" s="17">
        <v>0.51283160853622101</v>
      </c>
      <c r="AQ1073" s="17">
        <v>0.36699087399278701</v>
      </c>
      <c r="AR1073" s="17"/>
      <c r="AS1073" s="17">
        <v>0.52996916181945797</v>
      </c>
      <c r="AT1073" s="17">
        <v>0.50004001209295101</v>
      </c>
      <c r="AU1073" s="17"/>
      <c r="AV1073" s="17">
        <v>0.54010931022495201</v>
      </c>
      <c r="AW1073" s="17">
        <v>0.47159872865962299</v>
      </c>
      <c r="AX1073" s="17"/>
      <c r="AY1073" s="17">
        <v>0.43771231822149798</v>
      </c>
      <c r="AZ1073" s="17">
        <v>0.53382281314029101</v>
      </c>
      <c r="BA1073" s="17">
        <v>0.627538648223947</v>
      </c>
      <c r="BB1073" s="17"/>
      <c r="BC1073" s="17">
        <v>0.534245724921388</v>
      </c>
      <c r="BD1073" s="17">
        <v>0.48274319811257799</v>
      </c>
      <c r="BE1073" s="17">
        <v>0.51110004995096203</v>
      </c>
      <c r="BF1073" s="17"/>
      <c r="BG1073" s="17">
        <v>0.46095593954942199</v>
      </c>
      <c r="BH1073" s="17">
        <v>0.54941161866844801</v>
      </c>
      <c r="BI1073" s="17"/>
      <c r="BJ1073" s="17">
        <v>0.50102129692856401</v>
      </c>
      <c r="BK1073" s="17">
        <v>0.52796645293806299</v>
      </c>
      <c r="BL1073" s="17"/>
      <c r="BM1073" s="17">
        <v>0.50222533962226501</v>
      </c>
      <c r="BN1073" s="17">
        <v>0.52542756360896303</v>
      </c>
      <c r="BO1073" s="17">
        <v>0.37043224669552899</v>
      </c>
      <c r="BP1073" s="17">
        <v>0.44055240109955501</v>
      </c>
      <c r="BQ1073" s="17">
        <v>0.46491660105371801</v>
      </c>
      <c r="BR1073" s="17">
        <v>0.59172014949567397</v>
      </c>
      <c r="BS1073" s="17">
        <v>0.56074774296763596</v>
      </c>
      <c r="BT1073" s="17"/>
      <c r="BU1073" s="17">
        <v>0.40652895569851299</v>
      </c>
      <c r="BV1073" s="17">
        <v>0.44410914853324002</v>
      </c>
      <c r="BW1073" s="17"/>
      <c r="BX1073" s="17">
        <v>0.50345272104698602</v>
      </c>
      <c r="BY1073" s="17">
        <v>0.49833135435674403</v>
      </c>
      <c r="BZ1073" s="17">
        <v>0.51655379906962295</v>
      </c>
      <c r="CA1073" s="17">
        <v>0.53738780704919398</v>
      </c>
    </row>
    <row r="1074" spans="2:79" x14ac:dyDescent="0.3">
      <c r="B1074" t="s">
        <v>294</v>
      </c>
      <c r="C1074" s="17">
        <v>0.12901074318105599</v>
      </c>
      <c r="D1074" s="17">
        <v>0.12831391951698901</v>
      </c>
      <c r="E1074" s="17">
        <v>0.13013043426262799</v>
      </c>
      <c r="F1074" s="17"/>
      <c r="G1074" s="17">
        <v>0.133088581787558</v>
      </c>
      <c r="H1074" s="17">
        <v>7.3234811585373705E-2</v>
      </c>
      <c r="I1074" s="17">
        <v>0.174257057663113</v>
      </c>
      <c r="J1074" s="17">
        <v>0.14030417162314701</v>
      </c>
      <c r="K1074" s="17">
        <v>8.1796031747316894E-2</v>
      </c>
      <c r="L1074" s="17">
        <v>0.15975034119922399</v>
      </c>
      <c r="M1074" s="17"/>
      <c r="N1074" s="17">
        <v>0.11321942435890101</v>
      </c>
      <c r="O1074" s="17">
        <v>0.111375842917546</v>
      </c>
      <c r="P1074" s="17">
        <v>0.12963829478896999</v>
      </c>
      <c r="Q1074" s="17">
        <v>0.166186842693997</v>
      </c>
      <c r="R1074" s="17"/>
      <c r="S1074" s="17">
        <v>0.131146552058375</v>
      </c>
      <c r="T1074" s="17">
        <v>0.163643266312201</v>
      </c>
      <c r="U1074" s="17">
        <v>0.124240872964784</v>
      </c>
      <c r="V1074" s="17">
        <v>0.101030838381377</v>
      </c>
      <c r="W1074" s="17">
        <v>0.11776324831787501</v>
      </c>
      <c r="X1074" s="17">
        <v>9.59272363999744E-2</v>
      </c>
      <c r="Y1074" s="17">
        <v>0.167413697989681</v>
      </c>
      <c r="Z1074" s="17">
        <v>5.8600667845551201E-2</v>
      </c>
      <c r="AA1074" s="17">
        <v>0.126549333884864</v>
      </c>
      <c r="AB1074" s="17">
        <v>0.187983464833755</v>
      </c>
      <c r="AC1074" s="17">
        <v>0.103525120699375</v>
      </c>
      <c r="AD1074" s="17">
        <v>0</v>
      </c>
      <c r="AE1074" s="17"/>
      <c r="AF1074" s="17">
        <v>9.8971322022930894E-2</v>
      </c>
      <c r="AG1074" s="17">
        <v>8.6653816124779903E-2</v>
      </c>
      <c r="AH1074" s="17">
        <v>0.163039213264943</v>
      </c>
      <c r="AI1074" s="17">
        <v>0.178403007051257</v>
      </c>
      <c r="AJ1074" s="17">
        <v>0.183095847409879</v>
      </c>
      <c r="AK1074" s="17">
        <v>8.7625929672717706E-2</v>
      </c>
      <c r="AL1074" s="17"/>
      <c r="AM1074" s="17">
        <v>0.15346621678151501</v>
      </c>
      <c r="AN1074" s="17">
        <v>0.16795990237248701</v>
      </c>
      <c r="AO1074" s="17">
        <v>9.2136583508309805E-2</v>
      </c>
      <c r="AP1074" s="17">
        <v>9.9503949811445599E-2</v>
      </c>
      <c r="AQ1074" s="17">
        <v>3.5330144511556603E-2</v>
      </c>
      <c r="AR1074" s="17"/>
      <c r="AS1074" s="17">
        <v>0.112875527555501</v>
      </c>
      <c r="AT1074" s="17">
        <v>8.1938627462044597E-2</v>
      </c>
      <c r="AU1074" s="17"/>
      <c r="AV1074" s="17">
        <v>0.1197445603659</v>
      </c>
      <c r="AW1074" s="17">
        <v>0.13064671964895899</v>
      </c>
      <c r="AX1074" s="17"/>
      <c r="AY1074" s="17">
        <v>0.12489345167224999</v>
      </c>
      <c r="AZ1074" s="17">
        <v>0.13776161795182101</v>
      </c>
      <c r="BA1074" s="17">
        <v>8.1186526493203598E-2</v>
      </c>
      <c r="BB1074" s="17"/>
      <c r="BC1074" s="17">
        <v>0.106527520511254</v>
      </c>
      <c r="BD1074" s="17">
        <v>0.180227397923369</v>
      </c>
      <c r="BE1074" s="17">
        <v>0.13845620348243501</v>
      </c>
      <c r="BF1074" s="17"/>
      <c r="BG1074" s="17">
        <v>0.14172625429097799</v>
      </c>
      <c r="BH1074" s="17">
        <v>0.121017862206646</v>
      </c>
      <c r="BI1074" s="17"/>
      <c r="BJ1074" s="17">
        <v>8.2758304240090105E-2</v>
      </c>
      <c r="BK1074" s="17">
        <v>0.144934005734697</v>
      </c>
      <c r="BL1074" s="17"/>
      <c r="BM1074" s="17">
        <v>0.120189418048087</v>
      </c>
      <c r="BN1074" s="17">
        <v>0.11104461576275</v>
      </c>
      <c r="BO1074" s="17">
        <v>0.13983398985501999</v>
      </c>
      <c r="BP1074" s="17">
        <v>9.6699118768841394E-2</v>
      </c>
      <c r="BQ1074" s="17">
        <v>0.13679198644280999</v>
      </c>
      <c r="BR1074" s="17">
        <v>0.16999477898660301</v>
      </c>
      <c r="BS1074" s="17">
        <v>9.5371636182839503E-2</v>
      </c>
      <c r="BT1074" s="17"/>
      <c r="BU1074" s="17">
        <v>0.148415452307397</v>
      </c>
      <c r="BV1074" s="17">
        <v>0.111915463286495</v>
      </c>
      <c r="BW1074" s="17"/>
      <c r="BX1074" s="17">
        <v>0.104868009254173</v>
      </c>
      <c r="BY1074" s="17">
        <v>0.123355955773539</v>
      </c>
      <c r="BZ1074" s="17">
        <v>0.10022029196424299</v>
      </c>
      <c r="CA1074" s="17">
        <v>0.113007743182413</v>
      </c>
    </row>
    <row r="1075" spans="2:79" x14ac:dyDescent="0.3">
      <c r="B1075" t="s">
        <v>295</v>
      </c>
      <c r="C1075" s="17">
        <v>3.2031508468449897E-2</v>
      </c>
      <c r="D1075" s="17">
        <v>4.3050088119651497E-2</v>
      </c>
      <c r="E1075" s="17">
        <v>2.1729573036162499E-2</v>
      </c>
      <c r="F1075" s="17"/>
      <c r="G1075" s="17">
        <v>5.9315570907314798E-2</v>
      </c>
      <c r="H1075" s="17">
        <v>2.18679845316017E-2</v>
      </c>
      <c r="I1075" s="17">
        <v>2.7025528356866099E-2</v>
      </c>
      <c r="J1075" s="17">
        <v>2.7366456248030999E-2</v>
      </c>
      <c r="K1075" s="17">
        <v>3.2689123595432301E-2</v>
      </c>
      <c r="L1075" s="17">
        <v>3.0812125684124E-2</v>
      </c>
      <c r="M1075" s="17"/>
      <c r="N1075" s="17">
        <v>1.06151942149567E-2</v>
      </c>
      <c r="O1075" s="17">
        <v>4.5290126377270298E-2</v>
      </c>
      <c r="P1075" s="17">
        <v>2.2327031447494299E-2</v>
      </c>
      <c r="Q1075" s="17">
        <v>4.7972521027402702E-2</v>
      </c>
      <c r="R1075" s="17"/>
      <c r="S1075" s="17">
        <v>6.3605401463854797E-3</v>
      </c>
      <c r="T1075" s="17">
        <v>3.5902404936171098E-2</v>
      </c>
      <c r="U1075" s="17">
        <v>2.0780407007761001E-2</v>
      </c>
      <c r="V1075" s="17">
        <v>5.3961331833387499E-2</v>
      </c>
      <c r="W1075" s="17">
        <v>3.9957095506162797E-2</v>
      </c>
      <c r="X1075" s="17">
        <v>9.2175720810249495E-2</v>
      </c>
      <c r="Y1075" s="17">
        <v>3.8627110112393302E-2</v>
      </c>
      <c r="Z1075" s="17">
        <v>1.9433597759998901E-2</v>
      </c>
      <c r="AA1075" s="17">
        <v>0</v>
      </c>
      <c r="AB1075" s="17">
        <v>3.3871952576362503E-2</v>
      </c>
      <c r="AC1075" s="17">
        <v>2.0230394995055901E-2</v>
      </c>
      <c r="AD1075" s="17">
        <v>4.93992873539418E-2</v>
      </c>
      <c r="AE1075" s="17"/>
      <c r="AF1075" s="17">
        <v>1.69527068317516E-2</v>
      </c>
      <c r="AG1075" s="17">
        <v>3.7143843022259003E-2</v>
      </c>
      <c r="AH1075" s="17">
        <v>5.1774362806219103E-2</v>
      </c>
      <c r="AI1075" s="17">
        <v>2.0793597457816899E-2</v>
      </c>
      <c r="AJ1075" s="17">
        <v>4.7086472257788503E-2</v>
      </c>
      <c r="AK1075" s="17">
        <v>1.92717208102594E-2</v>
      </c>
      <c r="AL1075" s="17"/>
      <c r="AM1075" s="17">
        <v>2.9659098888365199E-2</v>
      </c>
      <c r="AN1075" s="17">
        <v>3.1888267944318698E-2</v>
      </c>
      <c r="AO1075" s="17">
        <v>2.0495458618290101E-2</v>
      </c>
      <c r="AP1075" s="17">
        <v>8.4279180550912592E-3</v>
      </c>
      <c r="AQ1075" s="17">
        <v>8.7856853791819997E-2</v>
      </c>
      <c r="AR1075" s="17"/>
      <c r="AS1075" s="17">
        <v>2.4587616477443099E-2</v>
      </c>
      <c r="AT1075" s="17">
        <v>4.2908222939123802E-2</v>
      </c>
      <c r="AU1075" s="17"/>
      <c r="AV1075" s="17">
        <v>2.2513868369424001E-2</v>
      </c>
      <c r="AW1075" s="17">
        <v>3.7588049749525801E-2</v>
      </c>
      <c r="AX1075" s="17"/>
      <c r="AY1075" s="17">
        <v>3.0058967233966501E-2</v>
      </c>
      <c r="AZ1075" s="17">
        <v>3.050692910398E-2</v>
      </c>
      <c r="BA1075" s="17">
        <v>5.1361275721501599E-2</v>
      </c>
      <c r="BB1075" s="17"/>
      <c r="BC1075" s="17">
        <v>2.3916534595025699E-2</v>
      </c>
      <c r="BD1075" s="17">
        <v>4.4615787962064002E-2</v>
      </c>
      <c r="BE1075" s="17">
        <v>4.2553345623493999E-2</v>
      </c>
      <c r="BF1075" s="17"/>
      <c r="BG1075" s="17">
        <v>4.7565393999403398E-2</v>
      </c>
      <c r="BH1075" s="17">
        <v>2.4033936868976102E-2</v>
      </c>
      <c r="BI1075" s="17"/>
      <c r="BJ1075" s="17">
        <v>4.0226845769284099E-2</v>
      </c>
      <c r="BK1075" s="17">
        <v>2.9097245993473801E-2</v>
      </c>
      <c r="BL1075" s="17"/>
      <c r="BM1075" s="17">
        <v>3.3619388895673799E-2</v>
      </c>
      <c r="BN1075" s="17">
        <v>2.5573560510039901E-2</v>
      </c>
      <c r="BO1075" s="17">
        <v>5.2831775037440701E-2</v>
      </c>
      <c r="BP1075" s="17">
        <v>0</v>
      </c>
      <c r="BQ1075" s="17">
        <v>4.2608024427675403E-2</v>
      </c>
      <c r="BR1075" s="17">
        <v>3.04625200542381E-2</v>
      </c>
      <c r="BS1075" s="17">
        <v>3.9651968829693698E-2</v>
      </c>
      <c r="BT1075" s="17"/>
      <c r="BU1075" s="17">
        <v>3.5570750571102497E-2</v>
      </c>
      <c r="BV1075" s="17">
        <v>1.0257886454595499E-2</v>
      </c>
      <c r="BW1075" s="17"/>
      <c r="BX1075" s="17">
        <v>2.89492812489506E-2</v>
      </c>
      <c r="BY1075" s="17">
        <v>4.6410920709380001E-2</v>
      </c>
      <c r="BZ1075" s="17">
        <v>2.7562362009880999E-2</v>
      </c>
      <c r="CA1075" s="17">
        <v>3.02087774333566E-2</v>
      </c>
    </row>
    <row r="1076" spans="2:79" x14ac:dyDescent="0.3">
      <c r="B1076" t="s">
        <v>296</v>
      </c>
      <c r="C1076" s="17">
        <v>1.0336002902502301E-2</v>
      </c>
      <c r="D1076" s="17">
        <v>1.1253884821297201E-2</v>
      </c>
      <c r="E1076" s="17">
        <v>9.5052160182286499E-3</v>
      </c>
      <c r="F1076" s="17"/>
      <c r="G1076" s="17">
        <v>1.3186783591887401E-2</v>
      </c>
      <c r="H1076" s="17">
        <v>1.7686384126768599E-2</v>
      </c>
      <c r="I1076" s="17">
        <v>5.2150863157597099E-3</v>
      </c>
      <c r="J1076" s="17">
        <v>0</v>
      </c>
      <c r="K1076" s="17">
        <v>2.0863284236571199E-2</v>
      </c>
      <c r="L1076" s="17">
        <v>7.8602056647712106E-3</v>
      </c>
      <c r="M1076" s="17"/>
      <c r="N1076" s="17">
        <v>2.5765218443445301E-3</v>
      </c>
      <c r="O1076" s="17">
        <v>1.3750599367161999E-2</v>
      </c>
      <c r="P1076" s="17">
        <v>4.9007855993483803E-3</v>
      </c>
      <c r="Q1076" s="17">
        <v>2.0422860291858101E-2</v>
      </c>
      <c r="R1076" s="17"/>
      <c r="S1076" s="17">
        <v>1.27812061224483E-2</v>
      </c>
      <c r="T1076" s="17">
        <v>5.63467427760205E-3</v>
      </c>
      <c r="U1076" s="17">
        <v>0</v>
      </c>
      <c r="V1076" s="17">
        <v>1.0549919612335999E-2</v>
      </c>
      <c r="W1076" s="17">
        <v>0</v>
      </c>
      <c r="X1076" s="17">
        <v>4.7586043433792101E-2</v>
      </c>
      <c r="Y1076" s="17">
        <v>2.05343675791404E-2</v>
      </c>
      <c r="Z1076" s="17">
        <v>0</v>
      </c>
      <c r="AA1076" s="17">
        <v>0</v>
      </c>
      <c r="AB1076" s="17">
        <v>1.0821592423255999E-2</v>
      </c>
      <c r="AC1076" s="17">
        <v>0</v>
      </c>
      <c r="AD1076" s="17">
        <v>0</v>
      </c>
      <c r="AE1076" s="17"/>
      <c r="AF1076" s="17">
        <v>8.2489651349211806E-3</v>
      </c>
      <c r="AG1076" s="17">
        <v>7.4930468458315096E-3</v>
      </c>
      <c r="AH1076" s="17">
        <v>6.21608704337058E-3</v>
      </c>
      <c r="AI1076" s="17">
        <v>1.9968005013126001E-2</v>
      </c>
      <c r="AJ1076" s="17">
        <v>0</v>
      </c>
      <c r="AK1076" s="17">
        <v>3.9216286253187703E-2</v>
      </c>
      <c r="AL1076" s="17"/>
      <c r="AM1076" s="17">
        <v>4.49675923689159E-3</v>
      </c>
      <c r="AN1076" s="17">
        <v>8.2381599705900997E-3</v>
      </c>
      <c r="AO1076" s="17">
        <v>7.1192294633434603E-3</v>
      </c>
      <c r="AP1076" s="17">
        <v>0</v>
      </c>
      <c r="AQ1076" s="17">
        <v>7.15379469101627E-2</v>
      </c>
      <c r="AR1076" s="17"/>
      <c r="AS1076" s="17">
        <v>1.0499723381298801E-2</v>
      </c>
      <c r="AT1076" s="17">
        <v>8.0534880431308003E-3</v>
      </c>
      <c r="AU1076" s="17"/>
      <c r="AV1076" s="17">
        <v>1.1515811059857E-2</v>
      </c>
      <c r="AW1076" s="17">
        <v>0</v>
      </c>
      <c r="AX1076" s="17"/>
      <c r="AY1076" s="17">
        <v>6.5513091396977802E-3</v>
      </c>
      <c r="AZ1076" s="17">
        <v>1.0791228666410401E-2</v>
      </c>
      <c r="BA1076" s="17">
        <v>1.9646839145082699E-2</v>
      </c>
      <c r="BB1076" s="17"/>
      <c r="BC1076" s="17">
        <v>1.1863154635368999E-2</v>
      </c>
      <c r="BD1076" s="17">
        <v>1.2509321941298401E-2</v>
      </c>
      <c r="BE1076" s="17">
        <v>4.2023442558158201E-3</v>
      </c>
      <c r="BF1076" s="17"/>
      <c r="BG1076" s="17">
        <v>3.1632242343878699E-3</v>
      </c>
      <c r="BH1076" s="17">
        <v>1.0819410372991899E-2</v>
      </c>
      <c r="BI1076" s="17"/>
      <c r="BJ1076" s="17">
        <v>0</v>
      </c>
      <c r="BK1076" s="17">
        <v>1.13119969034875E-2</v>
      </c>
      <c r="BL1076" s="17"/>
      <c r="BM1076" s="17">
        <v>1.495967388148E-2</v>
      </c>
      <c r="BN1076" s="17">
        <v>1.4327615797569601E-2</v>
      </c>
      <c r="BO1076" s="17">
        <v>0</v>
      </c>
      <c r="BP1076" s="17">
        <v>0</v>
      </c>
      <c r="BQ1076" s="17">
        <v>0</v>
      </c>
      <c r="BR1076" s="17">
        <v>8.2376299283672492E-3</v>
      </c>
      <c r="BS1076" s="17">
        <v>0</v>
      </c>
      <c r="BT1076" s="17"/>
      <c r="BU1076" s="17">
        <v>0</v>
      </c>
      <c r="BV1076" s="17">
        <v>1.00958466326135E-2</v>
      </c>
      <c r="BW1076" s="17"/>
      <c r="BX1076" s="17">
        <v>0</v>
      </c>
      <c r="BY1076" s="17">
        <v>1.5516940929360901E-2</v>
      </c>
      <c r="BZ1076" s="17">
        <v>2.2589486421968801E-3</v>
      </c>
      <c r="CA1076" s="17">
        <v>6.6873807310804702E-3</v>
      </c>
    </row>
    <row r="1077" spans="2:79" x14ac:dyDescent="0.3">
      <c r="B1077" t="s">
        <v>101</v>
      </c>
      <c r="C1077" s="17">
        <v>1.9170283056910101E-2</v>
      </c>
      <c r="D1077" s="17">
        <v>1.6917671025410901E-2</v>
      </c>
      <c r="E1077" s="17">
        <v>2.1368278164843199E-2</v>
      </c>
      <c r="F1077" s="17"/>
      <c r="G1077" s="17">
        <v>6.6365667899370802E-3</v>
      </c>
      <c r="H1077" s="17">
        <v>2.0753088848177999E-2</v>
      </c>
      <c r="I1077" s="17">
        <v>2.2180564948643899E-2</v>
      </c>
      <c r="J1077" s="17">
        <v>3.1313445082650403E-2</v>
      </c>
      <c r="K1077" s="17">
        <v>1.32162782912815E-2</v>
      </c>
      <c r="L1077" s="17">
        <v>1.7280467293773E-2</v>
      </c>
      <c r="M1077" s="17"/>
      <c r="N1077" s="17">
        <v>3.4022118030417698E-3</v>
      </c>
      <c r="O1077" s="17">
        <v>2.3618147198363498E-2</v>
      </c>
      <c r="P1077" s="17">
        <v>2.6059739157862801E-2</v>
      </c>
      <c r="Q1077" s="17">
        <v>2.6985216153557E-2</v>
      </c>
      <c r="R1077" s="17"/>
      <c r="S1077" s="17">
        <v>1.21788222126852E-2</v>
      </c>
      <c r="T1077" s="17">
        <v>0</v>
      </c>
      <c r="U1077" s="17">
        <v>1.9465214235855299E-2</v>
      </c>
      <c r="V1077" s="17">
        <v>5.3515444820187497E-2</v>
      </c>
      <c r="W1077" s="17">
        <v>1.53466402323869E-2</v>
      </c>
      <c r="X1077" s="17">
        <v>3.5501547207210299E-2</v>
      </c>
      <c r="Y1077" s="17">
        <v>2.8113396662562198E-2</v>
      </c>
      <c r="Z1077" s="17">
        <v>6.41113283501379E-2</v>
      </c>
      <c r="AA1077" s="17">
        <v>8.7509388731484092E-3</v>
      </c>
      <c r="AB1077" s="17">
        <v>1.08419021698207E-2</v>
      </c>
      <c r="AC1077" s="17">
        <v>0</v>
      </c>
      <c r="AD1077" s="17">
        <v>0</v>
      </c>
      <c r="AE1077" s="17"/>
      <c r="AF1077" s="17">
        <v>1.53521852588543E-2</v>
      </c>
      <c r="AG1077" s="17">
        <v>2.68495081981973E-2</v>
      </c>
      <c r="AH1077" s="17">
        <v>0</v>
      </c>
      <c r="AI1077" s="17">
        <v>3.50706128706205E-2</v>
      </c>
      <c r="AJ1077" s="17">
        <v>1.6719693975430199E-2</v>
      </c>
      <c r="AK1077" s="17">
        <v>0</v>
      </c>
      <c r="AL1077" s="17"/>
      <c r="AM1077" s="17">
        <v>8.0538324484231098E-3</v>
      </c>
      <c r="AN1077" s="17">
        <v>2.3258669141049799E-2</v>
      </c>
      <c r="AO1077" s="17">
        <v>3.5611396745909102E-2</v>
      </c>
      <c r="AP1077" s="17">
        <v>1.2857182888935999E-2</v>
      </c>
      <c r="AQ1077" s="17">
        <v>0</v>
      </c>
      <c r="AR1077" s="17"/>
      <c r="AS1077" s="17">
        <v>1.53040506966557E-2</v>
      </c>
      <c r="AT1077" s="17">
        <v>3.15538115616796E-2</v>
      </c>
      <c r="AU1077" s="17"/>
      <c r="AV1077" s="17">
        <v>1.6472992569238398E-2</v>
      </c>
      <c r="AW1077" s="17">
        <v>2.0197183079723801E-2</v>
      </c>
      <c r="AX1077" s="17"/>
      <c r="AY1077" s="17">
        <v>1.95523701283601E-2</v>
      </c>
      <c r="AZ1077" s="17">
        <v>1.7849571069956601E-2</v>
      </c>
      <c r="BA1077" s="17">
        <v>2.88141106124188E-2</v>
      </c>
      <c r="BB1077" s="17"/>
      <c r="BC1077" s="17">
        <v>1.2716551081075099E-2</v>
      </c>
      <c r="BD1077" s="17">
        <v>2.11800198977889E-2</v>
      </c>
      <c r="BE1077" s="17">
        <v>3.1132557522205902E-2</v>
      </c>
      <c r="BF1077" s="17"/>
      <c r="BG1077" s="17">
        <v>2.5219517778655099E-2</v>
      </c>
      <c r="BH1077" s="17">
        <v>1.18237513603842E-2</v>
      </c>
      <c r="BI1077" s="17"/>
      <c r="BJ1077" s="17">
        <v>4.1260341752853502E-3</v>
      </c>
      <c r="BK1077" s="17">
        <v>2.19723701439563E-2</v>
      </c>
      <c r="BL1077" s="17"/>
      <c r="BM1077" s="17">
        <v>1.5510892644257999E-2</v>
      </c>
      <c r="BN1077" s="17">
        <v>5.9671358955559499E-3</v>
      </c>
      <c r="BO1077" s="17">
        <v>1.9246919075053701E-2</v>
      </c>
      <c r="BP1077" s="17">
        <v>5.6945877231142999E-2</v>
      </c>
      <c r="BQ1077" s="17">
        <v>0</v>
      </c>
      <c r="BR1077" s="17">
        <v>1.23838356420758E-2</v>
      </c>
      <c r="BS1077" s="17">
        <v>7.8115351612085798E-2</v>
      </c>
      <c r="BT1077" s="17"/>
      <c r="BU1077" s="17">
        <v>0</v>
      </c>
      <c r="BV1077" s="17">
        <v>0</v>
      </c>
      <c r="BW1077" s="17"/>
      <c r="BX1077" s="17">
        <v>6.9407701524116603E-3</v>
      </c>
      <c r="BY1077" s="17">
        <v>1.15843812279541E-2</v>
      </c>
      <c r="BZ1077" s="17">
        <v>1.28926268894754E-2</v>
      </c>
      <c r="CA1077" s="17">
        <v>8.2605221518393893E-3</v>
      </c>
    </row>
    <row r="1078" spans="2:79" x14ac:dyDescent="0.3">
      <c r="B1078" t="s">
        <v>297</v>
      </c>
      <c r="C1078" s="17">
        <v>0.80945146239108201</v>
      </c>
      <c r="D1078" s="17">
        <v>0.800464436516651</v>
      </c>
      <c r="E1078" s="17">
        <v>0.81726649851813804</v>
      </c>
      <c r="F1078" s="17"/>
      <c r="G1078" s="17">
        <v>0.78777249692330198</v>
      </c>
      <c r="H1078" s="17">
        <v>0.86645773090807798</v>
      </c>
      <c r="I1078" s="17">
        <v>0.77132176271561703</v>
      </c>
      <c r="J1078" s="17">
        <v>0.80101592704617197</v>
      </c>
      <c r="K1078" s="17">
        <v>0.85143528212939801</v>
      </c>
      <c r="L1078" s="17">
        <v>0.78429686015810796</v>
      </c>
      <c r="M1078" s="17"/>
      <c r="N1078" s="17">
        <v>0.87018664777875598</v>
      </c>
      <c r="O1078" s="17">
        <v>0.80596528413965796</v>
      </c>
      <c r="P1078" s="17">
        <v>0.81707414900632402</v>
      </c>
      <c r="Q1078" s="17">
        <v>0.73843255983318601</v>
      </c>
      <c r="R1078" s="17"/>
      <c r="S1078" s="17">
        <v>0.83753287946010602</v>
      </c>
      <c r="T1078" s="17">
        <v>0.79481965447402603</v>
      </c>
      <c r="U1078" s="17">
        <v>0.8355135057916</v>
      </c>
      <c r="V1078" s="17">
        <v>0.78094246535271195</v>
      </c>
      <c r="W1078" s="17">
        <v>0.82693301594357604</v>
      </c>
      <c r="X1078" s="17">
        <v>0.72880945214877402</v>
      </c>
      <c r="Y1078" s="17">
        <v>0.74531142765622305</v>
      </c>
      <c r="Z1078" s="17">
        <v>0.85785440604431196</v>
      </c>
      <c r="AA1078" s="17">
        <v>0.86469972724198796</v>
      </c>
      <c r="AB1078" s="17">
        <v>0.75648108799680602</v>
      </c>
      <c r="AC1078" s="17">
        <v>0.876244484305569</v>
      </c>
      <c r="AD1078" s="17">
        <v>0.95060071264605805</v>
      </c>
      <c r="AE1078" s="17"/>
      <c r="AF1078" s="17">
        <v>0.86047482075154202</v>
      </c>
      <c r="AG1078" s="17">
        <v>0.84185978580893195</v>
      </c>
      <c r="AH1078" s="17">
        <v>0.77897033688546702</v>
      </c>
      <c r="AI1078" s="17">
        <v>0.74576477760717996</v>
      </c>
      <c r="AJ1078" s="17">
        <v>0.75309798635690195</v>
      </c>
      <c r="AK1078" s="17">
        <v>0.85388606326383498</v>
      </c>
      <c r="AL1078" s="17"/>
      <c r="AM1078" s="17">
        <v>0.80432409264480498</v>
      </c>
      <c r="AN1078" s="17">
        <v>0.768655000571554</v>
      </c>
      <c r="AO1078" s="17">
        <v>0.84463733166414801</v>
      </c>
      <c r="AP1078" s="17">
        <v>0.87921094924452703</v>
      </c>
      <c r="AQ1078" s="17">
        <v>0.805275054786461</v>
      </c>
      <c r="AR1078" s="17"/>
      <c r="AS1078" s="17">
        <v>0.836733081889101</v>
      </c>
      <c r="AT1078" s="17">
        <v>0.83554584999402104</v>
      </c>
      <c r="AU1078" s="17"/>
      <c r="AV1078" s="17">
        <v>0.82975276763558103</v>
      </c>
      <c r="AW1078" s="17">
        <v>0.81156804752179201</v>
      </c>
      <c r="AX1078" s="17"/>
      <c r="AY1078" s="17">
        <v>0.81894390182572496</v>
      </c>
      <c r="AZ1078" s="17">
        <v>0.80309065320783202</v>
      </c>
      <c r="BA1078" s="17">
        <v>0.818991248027793</v>
      </c>
      <c r="BB1078" s="17"/>
      <c r="BC1078" s="17">
        <v>0.84497623917727704</v>
      </c>
      <c r="BD1078" s="17">
        <v>0.74146747227548004</v>
      </c>
      <c r="BE1078" s="17">
        <v>0.78365554911604995</v>
      </c>
      <c r="BF1078" s="17"/>
      <c r="BG1078" s="17">
        <v>0.78232560969657605</v>
      </c>
      <c r="BH1078" s="17">
        <v>0.83230503919100096</v>
      </c>
      <c r="BI1078" s="17"/>
      <c r="BJ1078" s="17">
        <v>0.87288881581533995</v>
      </c>
      <c r="BK1078" s="17">
        <v>0.792684381224385</v>
      </c>
      <c r="BL1078" s="17"/>
      <c r="BM1078" s="17">
        <v>0.81572062653050104</v>
      </c>
      <c r="BN1078" s="17">
        <v>0.84308707203408495</v>
      </c>
      <c r="BO1078" s="17">
        <v>0.78808731603248505</v>
      </c>
      <c r="BP1078" s="17">
        <v>0.84635500400001595</v>
      </c>
      <c r="BQ1078" s="17">
        <v>0.82059998912951504</v>
      </c>
      <c r="BR1078" s="17">
        <v>0.77892123538871605</v>
      </c>
      <c r="BS1078" s="17">
        <v>0.78686104337538099</v>
      </c>
      <c r="BT1078" s="17"/>
      <c r="BU1078" s="17">
        <v>0.81601379712150002</v>
      </c>
      <c r="BV1078" s="17">
        <v>0.86773080362629595</v>
      </c>
      <c r="BW1078" s="17"/>
      <c r="BX1078" s="17">
        <v>0.85924193934446502</v>
      </c>
      <c r="BY1078" s="17">
        <v>0.80313180135976603</v>
      </c>
      <c r="BZ1078" s="17">
        <v>0.85706577049420396</v>
      </c>
      <c r="CA1078" s="17">
        <v>0.84183557650131002</v>
      </c>
    </row>
    <row r="1079" spans="2:79" x14ac:dyDescent="0.3">
      <c r="B1079" t="s">
        <v>298</v>
      </c>
      <c r="C1079" s="17">
        <v>4.2367511370952203E-2</v>
      </c>
      <c r="D1079" s="17">
        <v>5.4303972940948797E-2</v>
      </c>
      <c r="E1079" s="17">
        <v>3.1234789054391102E-2</v>
      </c>
      <c r="F1079" s="17"/>
      <c r="G1079" s="17">
        <v>7.2502354499202198E-2</v>
      </c>
      <c r="H1079" s="17">
        <v>3.9554368658370302E-2</v>
      </c>
      <c r="I1079" s="17">
        <v>3.2240614672625803E-2</v>
      </c>
      <c r="J1079" s="17">
        <v>2.7366456248030999E-2</v>
      </c>
      <c r="K1079" s="17">
        <v>5.3552407832003497E-2</v>
      </c>
      <c r="L1079" s="17">
        <v>3.8672331348895202E-2</v>
      </c>
      <c r="M1079" s="17"/>
      <c r="N1079" s="17">
        <v>1.31917160593012E-2</v>
      </c>
      <c r="O1079" s="17">
        <v>5.90407257444324E-2</v>
      </c>
      <c r="P1079" s="17">
        <v>2.7227817046842701E-2</v>
      </c>
      <c r="Q1079" s="17">
        <v>6.8395381319260803E-2</v>
      </c>
      <c r="R1079" s="17"/>
      <c r="S1079" s="17">
        <v>1.91417462688337E-2</v>
      </c>
      <c r="T1079" s="17">
        <v>4.1537079213773101E-2</v>
      </c>
      <c r="U1079" s="17">
        <v>2.0780407007761001E-2</v>
      </c>
      <c r="V1079" s="17">
        <v>6.4511251445723505E-2</v>
      </c>
      <c r="W1079" s="17">
        <v>3.9957095506162797E-2</v>
      </c>
      <c r="X1079" s="17">
        <v>0.13976176424404199</v>
      </c>
      <c r="Y1079" s="17">
        <v>5.9161477691533702E-2</v>
      </c>
      <c r="Z1079" s="17">
        <v>1.9433597759998901E-2</v>
      </c>
      <c r="AA1079" s="17">
        <v>0</v>
      </c>
      <c r="AB1079" s="17">
        <v>4.4693544999618501E-2</v>
      </c>
      <c r="AC1079" s="17">
        <v>2.0230394995055901E-2</v>
      </c>
      <c r="AD1079" s="17">
        <v>4.93992873539418E-2</v>
      </c>
      <c r="AE1079" s="17"/>
      <c r="AF1079" s="17">
        <v>2.5201671966672699E-2</v>
      </c>
      <c r="AG1079" s="17">
        <v>4.4636889868090501E-2</v>
      </c>
      <c r="AH1079" s="17">
        <v>5.7990449849589697E-2</v>
      </c>
      <c r="AI1079" s="17">
        <v>4.0761602470942897E-2</v>
      </c>
      <c r="AJ1079" s="17">
        <v>4.7086472257788503E-2</v>
      </c>
      <c r="AK1079" s="17">
        <v>5.8488007063446999E-2</v>
      </c>
      <c r="AL1079" s="17"/>
      <c r="AM1079" s="17">
        <v>3.4155858125256802E-2</v>
      </c>
      <c r="AN1079" s="17">
        <v>4.0126427914908801E-2</v>
      </c>
      <c r="AO1079" s="17">
        <v>2.7614688081633601E-2</v>
      </c>
      <c r="AP1079" s="17">
        <v>8.4279180550912592E-3</v>
      </c>
      <c r="AQ1079" s="17">
        <v>0.159394800701983</v>
      </c>
      <c r="AR1079" s="17"/>
      <c r="AS1079" s="17">
        <v>3.5087339858741899E-2</v>
      </c>
      <c r="AT1079" s="17">
        <v>5.0961710982254597E-2</v>
      </c>
      <c r="AU1079" s="17"/>
      <c r="AV1079" s="17">
        <v>3.4029679429281E-2</v>
      </c>
      <c r="AW1079" s="17">
        <v>3.7588049749525801E-2</v>
      </c>
      <c r="AX1079" s="17"/>
      <c r="AY1079" s="17">
        <v>3.6610276373664298E-2</v>
      </c>
      <c r="AZ1079" s="17">
        <v>4.1298157770390399E-2</v>
      </c>
      <c r="BA1079" s="17">
        <v>7.1008114866584301E-2</v>
      </c>
      <c r="BB1079" s="17"/>
      <c r="BC1079" s="17">
        <v>3.5779689230394603E-2</v>
      </c>
      <c r="BD1079" s="17">
        <v>5.7125109903362399E-2</v>
      </c>
      <c r="BE1079" s="17">
        <v>4.6755689879309802E-2</v>
      </c>
      <c r="BF1079" s="17"/>
      <c r="BG1079" s="17">
        <v>5.0728618233791302E-2</v>
      </c>
      <c r="BH1079" s="17">
        <v>3.4853347241968098E-2</v>
      </c>
      <c r="BI1079" s="17"/>
      <c r="BJ1079" s="17">
        <v>4.0226845769284099E-2</v>
      </c>
      <c r="BK1079" s="17">
        <v>4.0409242896961302E-2</v>
      </c>
      <c r="BL1079" s="17"/>
      <c r="BM1079" s="17">
        <v>4.8579062777153799E-2</v>
      </c>
      <c r="BN1079" s="17">
        <v>3.99011763076094E-2</v>
      </c>
      <c r="BO1079" s="17">
        <v>5.2831775037440701E-2</v>
      </c>
      <c r="BP1079" s="17">
        <v>0</v>
      </c>
      <c r="BQ1079" s="17">
        <v>4.2608024427675403E-2</v>
      </c>
      <c r="BR1079" s="17">
        <v>3.8700149982605299E-2</v>
      </c>
      <c r="BS1079" s="17">
        <v>3.9651968829693698E-2</v>
      </c>
      <c r="BT1079" s="17"/>
      <c r="BU1079" s="17">
        <v>3.5570750571102497E-2</v>
      </c>
      <c r="BV1079" s="17">
        <v>2.03537330872091E-2</v>
      </c>
      <c r="BW1079" s="17"/>
      <c r="BX1079" s="17">
        <v>2.89492812489506E-2</v>
      </c>
      <c r="BY1079" s="17">
        <v>6.1927861638740901E-2</v>
      </c>
      <c r="BZ1079" s="17">
        <v>2.9821310652077899E-2</v>
      </c>
      <c r="CA1079" s="17">
        <v>3.6896158164437101E-2</v>
      </c>
    </row>
    <row r="1080" spans="2:79" hidden="1" x14ac:dyDescent="0.3">
      <c r="B1080" t="s">
        <v>299</v>
      </c>
      <c r="C1080" s="17">
        <v>0.76708395102012905</v>
      </c>
      <c r="D1080" s="17">
        <v>0.74616046357570198</v>
      </c>
      <c r="E1080" s="17">
        <v>0.78603170946374701</v>
      </c>
      <c r="F1080" s="17"/>
      <c r="G1080" s="17">
        <v>0.71527014242410003</v>
      </c>
      <c r="H1080" s="17">
        <v>0.82690336224970795</v>
      </c>
      <c r="I1080" s="17">
        <v>0.73908114804299097</v>
      </c>
      <c r="J1080" s="17">
        <v>0.77364947079814095</v>
      </c>
      <c r="K1080" s="17">
        <v>0.79788287429739402</v>
      </c>
      <c r="L1080" s="17">
        <v>0.74562452880921304</v>
      </c>
      <c r="M1080" s="17"/>
      <c r="N1080" s="17">
        <v>0.85699493171945396</v>
      </c>
      <c r="O1080" s="17">
        <v>0.74692455839522598</v>
      </c>
      <c r="P1080" s="17">
        <v>0.78984633195948095</v>
      </c>
      <c r="Q1080" s="17">
        <v>0.67003717851392497</v>
      </c>
      <c r="R1080" s="17"/>
      <c r="S1080" s="17">
        <v>0.81839113319127199</v>
      </c>
      <c r="T1080" s="17">
        <v>0.753282575260253</v>
      </c>
      <c r="U1080" s="17">
        <v>0.81473309878383904</v>
      </c>
      <c r="V1080" s="17">
        <v>0.71643121390698805</v>
      </c>
      <c r="W1080" s="17">
        <v>0.78697592043741305</v>
      </c>
      <c r="X1080" s="17">
        <v>0.58904768790473205</v>
      </c>
      <c r="Y1080" s="17">
        <v>0.68614994996469003</v>
      </c>
      <c r="Z1080" s="17">
        <v>0.83842080828431298</v>
      </c>
      <c r="AA1080" s="17">
        <v>0.86469972724198796</v>
      </c>
      <c r="AB1080" s="17">
        <v>0.71178754299718705</v>
      </c>
      <c r="AC1080" s="17">
        <v>0.85601408931051304</v>
      </c>
      <c r="AD1080" s="17">
        <v>0.901201425292116</v>
      </c>
      <c r="AE1080" s="17"/>
      <c r="AF1080" s="17">
        <v>0.83527314878486902</v>
      </c>
      <c r="AG1080" s="17">
        <v>0.79722289594084195</v>
      </c>
      <c r="AH1080" s="17">
        <v>0.72097988703587801</v>
      </c>
      <c r="AI1080" s="17">
        <v>0.705003175136237</v>
      </c>
      <c r="AJ1080" s="17">
        <v>0.706011514099113</v>
      </c>
      <c r="AK1080" s="17">
        <v>0.79539805620038795</v>
      </c>
      <c r="AL1080" s="17"/>
      <c r="AM1080" s="17">
        <v>0.77016823451954797</v>
      </c>
      <c r="AN1080" s="17">
        <v>0.72852857265664595</v>
      </c>
      <c r="AO1080" s="17">
        <v>0.81702264358251397</v>
      </c>
      <c r="AP1080" s="17">
        <v>0.87078303118943601</v>
      </c>
      <c r="AQ1080" s="17">
        <v>0.64588025408447802</v>
      </c>
      <c r="AR1080" s="17"/>
      <c r="AS1080" s="17">
        <v>0.80164574203035899</v>
      </c>
      <c r="AT1080" s="17">
        <v>0.78458413901176705</v>
      </c>
      <c r="AU1080" s="17"/>
      <c r="AV1080" s="17">
        <v>0.7957230882063</v>
      </c>
      <c r="AW1080" s="17">
        <v>0.773979997772266</v>
      </c>
      <c r="AX1080" s="17"/>
      <c r="AY1080" s="17">
        <v>0.78233362545206098</v>
      </c>
      <c r="AZ1080" s="17">
        <v>0.76179249543744199</v>
      </c>
      <c r="BA1080" s="17">
        <v>0.74798313316120901</v>
      </c>
      <c r="BB1080" s="17"/>
      <c r="BC1080" s="17">
        <v>0.80919654994688195</v>
      </c>
      <c r="BD1080" s="17">
        <v>0.68434236237211699</v>
      </c>
      <c r="BE1080" s="17">
        <v>0.73689985923673995</v>
      </c>
      <c r="BF1080" s="17"/>
      <c r="BG1080" s="17">
        <v>0.73159699146278501</v>
      </c>
      <c r="BH1080" s="17">
        <v>0.79745169194903298</v>
      </c>
      <c r="BI1080" s="17"/>
      <c r="BJ1080" s="17">
        <v>0.83266197004605602</v>
      </c>
      <c r="BK1080" s="17">
        <v>0.75227513832742399</v>
      </c>
      <c r="BL1080" s="17"/>
      <c r="BM1080" s="17">
        <v>0.76714156375334697</v>
      </c>
      <c r="BN1080" s="17">
        <v>0.80318589572647503</v>
      </c>
      <c r="BO1080" s="17">
        <v>0.73525554099504498</v>
      </c>
      <c r="BP1080" s="17">
        <v>0.84635500400001595</v>
      </c>
      <c r="BQ1080" s="17">
        <v>0.77799196470183996</v>
      </c>
      <c r="BR1080" s="17">
        <v>0.74022108540611098</v>
      </c>
      <c r="BS1080" s="17">
        <v>0.74720907454568697</v>
      </c>
      <c r="BT1080" s="17"/>
      <c r="BU1080" s="17">
        <v>0.78044304655039798</v>
      </c>
      <c r="BV1080" s="17">
        <v>0.84737707053908695</v>
      </c>
      <c r="BW1080" s="17"/>
      <c r="BX1080" s="17">
        <v>0.830292658095514</v>
      </c>
      <c r="BY1080" s="17">
        <v>0.74120393972102505</v>
      </c>
      <c r="BZ1080" s="17">
        <v>0.82724445984212602</v>
      </c>
      <c r="CA1080" s="17">
        <v>0.80493941833687299</v>
      </c>
    </row>
    <row r="1081" spans="2:79" x14ac:dyDescent="0.3">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c r="AZ1081" s="17"/>
      <c r="BA1081" s="17"/>
      <c r="BB1081" s="17"/>
      <c r="BC1081" s="17"/>
      <c r="BD1081" s="17"/>
      <c r="BE1081" s="17"/>
      <c r="BF1081" s="17"/>
      <c r="BG1081" s="17"/>
      <c r="BH1081" s="17"/>
      <c r="BI1081" s="17"/>
      <c r="BJ1081" s="17"/>
      <c r="BK1081" s="17"/>
      <c r="BL1081" s="17"/>
      <c r="BM1081" s="17"/>
      <c r="BN1081" s="17"/>
      <c r="BO1081" s="17"/>
      <c r="BP1081" s="17"/>
      <c r="BQ1081" s="17"/>
      <c r="BR1081" s="17"/>
      <c r="BS1081" s="17"/>
      <c r="BT1081" s="17"/>
      <c r="BU1081" s="17"/>
      <c r="BV1081" s="17"/>
      <c r="BW1081" s="17"/>
      <c r="BX1081" s="17"/>
      <c r="BY1081" s="17"/>
      <c r="BZ1081" s="17"/>
      <c r="CA1081" s="17"/>
    </row>
    <row r="1082" spans="2:79" x14ac:dyDescent="0.3">
      <c r="B1082" s="6" t="s">
        <v>475</v>
      </c>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c r="BE1082" s="17"/>
      <c r="BF1082" s="17"/>
      <c r="BG1082" s="17"/>
      <c r="BH1082" s="17"/>
      <c r="BI1082" s="17"/>
      <c r="BJ1082" s="17"/>
      <c r="BK1082" s="17"/>
      <c r="BL1082" s="17"/>
      <c r="BM1082" s="17"/>
      <c r="BN1082" s="17"/>
      <c r="BO1082" s="17"/>
      <c r="BP1082" s="17"/>
      <c r="BQ1082" s="17"/>
      <c r="BR1082" s="17"/>
      <c r="BS1082" s="17"/>
      <c r="BT1082" s="17"/>
      <c r="BU1082" s="17"/>
      <c r="BV1082" s="17"/>
      <c r="BW1082" s="17"/>
      <c r="BX1082" s="17"/>
      <c r="BY1082" s="17"/>
      <c r="BZ1082" s="17"/>
      <c r="CA1082" s="17"/>
    </row>
    <row r="1083" spans="2:79" x14ac:dyDescent="0.3">
      <c r="B1083" s="24" t="s">
        <v>333</v>
      </c>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c r="BL1083" s="17"/>
      <c r="BM1083" s="17"/>
      <c r="BN1083" s="17"/>
      <c r="BO1083" s="17"/>
      <c r="BP1083" s="17"/>
      <c r="BQ1083" s="17"/>
      <c r="BR1083" s="17"/>
      <c r="BS1083" s="17"/>
      <c r="BT1083" s="17"/>
      <c r="BU1083" s="17"/>
      <c r="BV1083" s="17"/>
      <c r="BW1083" s="17"/>
      <c r="BX1083" s="17"/>
      <c r="BY1083" s="17"/>
      <c r="BZ1083" s="17"/>
      <c r="CA1083" s="17"/>
    </row>
    <row r="1084" spans="2:79" x14ac:dyDescent="0.3">
      <c r="B1084" t="s">
        <v>292</v>
      </c>
      <c r="C1084" s="17">
        <v>0.110725582073461</v>
      </c>
      <c r="D1084" s="17">
        <v>0.111608025836335</v>
      </c>
      <c r="E1084" s="17">
        <v>0.110484185140638</v>
      </c>
      <c r="F1084" s="17"/>
      <c r="G1084" s="17">
        <v>0.187861338923029</v>
      </c>
      <c r="H1084" s="17">
        <v>0.17237491272323399</v>
      </c>
      <c r="I1084" s="17">
        <v>0.12747124714617</v>
      </c>
      <c r="J1084" s="17">
        <v>9.2603828742777602E-2</v>
      </c>
      <c r="K1084" s="17">
        <v>6.3139985233207893E-2</v>
      </c>
      <c r="L1084" s="17">
        <v>4.6274367317891203E-2</v>
      </c>
      <c r="M1084" s="17"/>
      <c r="N1084" s="17">
        <v>0.117671624084711</v>
      </c>
      <c r="O1084" s="17">
        <v>7.0341479334929194E-2</v>
      </c>
      <c r="P1084" s="17">
        <v>0.16689885249417699</v>
      </c>
      <c r="Q1084" s="17">
        <v>9.7834329318789007E-2</v>
      </c>
      <c r="R1084" s="17"/>
      <c r="S1084" s="17">
        <v>0.16728908732933401</v>
      </c>
      <c r="T1084" s="17">
        <v>0.12922863248449001</v>
      </c>
      <c r="U1084" s="17">
        <v>3.3783860673576402E-2</v>
      </c>
      <c r="V1084" s="17">
        <v>0.112917852797308</v>
      </c>
      <c r="W1084" s="17">
        <v>0.12415458020537</v>
      </c>
      <c r="X1084" s="17">
        <v>0.15226028431298899</v>
      </c>
      <c r="Y1084" s="17">
        <v>8.9135551878805799E-2</v>
      </c>
      <c r="Z1084" s="17">
        <v>4.4489598606519298E-2</v>
      </c>
      <c r="AA1084" s="17">
        <v>7.0416717734892803E-2</v>
      </c>
      <c r="AB1084" s="17">
        <v>0.101033642099066</v>
      </c>
      <c r="AC1084" s="17">
        <v>0.12393998742267</v>
      </c>
      <c r="AD1084" s="17">
        <v>0.11060246741505</v>
      </c>
      <c r="AE1084" s="17"/>
      <c r="AF1084" s="17">
        <v>0.178601819904147</v>
      </c>
      <c r="AG1084" s="17">
        <v>8.3268233914975995E-2</v>
      </c>
      <c r="AH1084" s="17">
        <v>0.148263376245544</v>
      </c>
      <c r="AI1084" s="17">
        <v>6.0412167961371499E-2</v>
      </c>
      <c r="AJ1084" s="17">
        <v>5.66281240090412E-2</v>
      </c>
      <c r="AK1084" s="17">
        <v>0.119981776203791</v>
      </c>
      <c r="AL1084" s="17"/>
      <c r="AM1084" s="17">
        <v>7.9749488125390997E-2</v>
      </c>
      <c r="AN1084" s="17">
        <v>0.11843332650152801</v>
      </c>
      <c r="AO1084" s="17">
        <v>0.10275163229063899</v>
      </c>
      <c r="AP1084" s="17">
        <v>0.18507783796277899</v>
      </c>
      <c r="AQ1084" s="17">
        <v>8.4129731960695897E-2</v>
      </c>
      <c r="AR1084" s="17"/>
      <c r="AS1084" s="17">
        <v>0.109126811381559</v>
      </c>
      <c r="AT1084" s="17">
        <v>0.111154866304937</v>
      </c>
      <c r="AU1084" s="17"/>
      <c r="AV1084" s="17">
        <v>0.10927054903985201</v>
      </c>
      <c r="AW1084" s="17">
        <v>0.12576158492775699</v>
      </c>
      <c r="AX1084" s="17"/>
      <c r="AY1084" s="17">
        <v>0.13031213936286801</v>
      </c>
      <c r="AZ1084" s="17">
        <v>0.10080833627664</v>
      </c>
      <c r="BA1084" s="17">
        <v>0.121288421938826</v>
      </c>
      <c r="BB1084" s="17"/>
      <c r="BC1084" s="17">
        <v>0.111266599728482</v>
      </c>
      <c r="BD1084" s="17">
        <v>9.9479390688465702E-2</v>
      </c>
      <c r="BE1084" s="17">
        <v>0.12551811068658</v>
      </c>
      <c r="BF1084" s="17"/>
      <c r="BG1084" s="17">
        <v>0.11478041012182801</v>
      </c>
      <c r="BH1084" s="17">
        <v>0.109530332521659</v>
      </c>
      <c r="BI1084" s="17"/>
      <c r="BJ1084" s="17">
        <v>0.145303324495061</v>
      </c>
      <c r="BK1084" s="17">
        <v>0.10198645357406699</v>
      </c>
      <c r="BL1084" s="17"/>
      <c r="BM1084" s="17">
        <v>0.13960013604538701</v>
      </c>
      <c r="BN1084" s="17">
        <v>0.146276400343721</v>
      </c>
      <c r="BO1084" s="17">
        <v>0.105785318509792</v>
      </c>
      <c r="BP1084" s="17">
        <v>6.5334551101482397E-2</v>
      </c>
      <c r="BQ1084" s="17">
        <v>0.15626044108847101</v>
      </c>
      <c r="BR1084" s="17">
        <v>3.9256172002525597E-2</v>
      </c>
      <c r="BS1084" s="17">
        <v>5.1637079466927201E-2</v>
      </c>
      <c r="BT1084" s="17"/>
      <c r="BU1084" s="17">
        <v>0.108329912397025</v>
      </c>
      <c r="BV1084" s="17">
        <v>0.22075357103263399</v>
      </c>
      <c r="BW1084" s="17"/>
      <c r="BX1084" s="17">
        <v>8.5830157794973605E-2</v>
      </c>
      <c r="BY1084" s="17">
        <v>0.15910324980879001</v>
      </c>
      <c r="BZ1084" s="17">
        <v>0.14119646526436899</v>
      </c>
      <c r="CA1084" s="17">
        <v>0.14804134429211399</v>
      </c>
    </row>
    <row r="1085" spans="2:79" x14ac:dyDescent="0.3">
      <c r="B1085" t="s">
        <v>293</v>
      </c>
      <c r="C1085" s="17">
        <v>0.27075698089109101</v>
      </c>
      <c r="D1085" s="17">
        <v>0.280827461345313</v>
      </c>
      <c r="E1085" s="17">
        <v>0.26026023998486197</v>
      </c>
      <c r="F1085" s="17"/>
      <c r="G1085" s="17">
        <v>0.343295154855628</v>
      </c>
      <c r="H1085" s="17">
        <v>0.29927369935507497</v>
      </c>
      <c r="I1085" s="17">
        <v>0.31985475767679999</v>
      </c>
      <c r="J1085" s="17">
        <v>0.25504880603540298</v>
      </c>
      <c r="K1085" s="17">
        <v>0.20132753315461899</v>
      </c>
      <c r="L1085" s="17">
        <v>0.22234123062453201</v>
      </c>
      <c r="M1085" s="17"/>
      <c r="N1085" s="17">
        <v>0.26233312149705501</v>
      </c>
      <c r="O1085" s="17">
        <v>0.27432426830074702</v>
      </c>
      <c r="P1085" s="17">
        <v>0.26459659877300001</v>
      </c>
      <c r="Q1085" s="17">
        <v>0.28579822209849698</v>
      </c>
      <c r="R1085" s="17"/>
      <c r="S1085" s="17">
        <v>0.27951998683738999</v>
      </c>
      <c r="T1085" s="17">
        <v>0.263267652897274</v>
      </c>
      <c r="U1085" s="17">
        <v>0.38304448195639901</v>
      </c>
      <c r="V1085" s="17">
        <v>0.249278340787224</v>
      </c>
      <c r="W1085" s="17">
        <v>0.34703519442102398</v>
      </c>
      <c r="X1085" s="17">
        <v>0.29949321118531502</v>
      </c>
      <c r="Y1085" s="17">
        <v>0.24301976971454001</v>
      </c>
      <c r="Z1085" s="17">
        <v>0.340988207073811</v>
      </c>
      <c r="AA1085" s="17">
        <v>0.236237023697114</v>
      </c>
      <c r="AB1085" s="17">
        <v>0.197546141259239</v>
      </c>
      <c r="AC1085" s="17">
        <v>0.22465732532382701</v>
      </c>
      <c r="AD1085" s="17">
        <v>0.186253013156743</v>
      </c>
      <c r="AE1085" s="17"/>
      <c r="AF1085" s="17">
        <v>0.26492124294615299</v>
      </c>
      <c r="AG1085" s="17">
        <v>0.27744892999478699</v>
      </c>
      <c r="AH1085" s="17">
        <v>0.20989606437848901</v>
      </c>
      <c r="AI1085" s="17">
        <v>0.29527004458677603</v>
      </c>
      <c r="AJ1085" s="17">
        <v>0.279290350928591</v>
      </c>
      <c r="AK1085" s="17">
        <v>0.30923417271332099</v>
      </c>
      <c r="AL1085" s="17"/>
      <c r="AM1085" s="17">
        <v>0.27042924412763197</v>
      </c>
      <c r="AN1085" s="17">
        <v>0.27476586873386399</v>
      </c>
      <c r="AO1085" s="17">
        <v>0.24848819565924499</v>
      </c>
      <c r="AP1085" s="17">
        <v>0.288026872787568</v>
      </c>
      <c r="AQ1085" s="17">
        <v>0.30746291399862502</v>
      </c>
      <c r="AR1085" s="17"/>
      <c r="AS1085" s="17">
        <v>0.28864894038472699</v>
      </c>
      <c r="AT1085" s="17">
        <v>0.17828058366343</v>
      </c>
      <c r="AU1085" s="17"/>
      <c r="AV1085" s="17">
        <v>0.27361074479801001</v>
      </c>
      <c r="AW1085" s="17">
        <v>0.34447342623628902</v>
      </c>
      <c r="AX1085" s="17"/>
      <c r="AY1085" s="17">
        <v>0.27912763903347199</v>
      </c>
      <c r="AZ1085" s="17">
        <v>0.27001496024687699</v>
      </c>
      <c r="BA1085" s="17">
        <v>0.25801424859753602</v>
      </c>
      <c r="BB1085" s="17"/>
      <c r="BC1085" s="17">
        <v>0.27043147501584702</v>
      </c>
      <c r="BD1085" s="17">
        <v>0.246756391831669</v>
      </c>
      <c r="BE1085" s="17">
        <v>0.286141968631768</v>
      </c>
      <c r="BF1085" s="17"/>
      <c r="BG1085" s="17">
        <v>0.20741645033151199</v>
      </c>
      <c r="BH1085" s="17">
        <v>0.29579413063961202</v>
      </c>
      <c r="BI1085" s="17"/>
      <c r="BJ1085" s="17">
        <v>0.26897534456209399</v>
      </c>
      <c r="BK1085" s="17">
        <v>0.267954606861943</v>
      </c>
      <c r="BL1085" s="17"/>
      <c r="BM1085" s="17">
        <v>0.27910031120881801</v>
      </c>
      <c r="BN1085" s="17">
        <v>0.31243851500945502</v>
      </c>
      <c r="BO1085" s="17">
        <v>0.14525015547321299</v>
      </c>
      <c r="BP1085" s="17">
        <v>0.241662835226961</v>
      </c>
      <c r="BQ1085" s="17">
        <v>0.51148416252366402</v>
      </c>
      <c r="BR1085" s="17">
        <v>0.21993721712823</v>
      </c>
      <c r="BS1085" s="17">
        <v>0.22204355700509401</v>
      </c>
      <c r="BT1085" s="17"/>
      <c r="BU1085" s="17">
        <v>0.24504803676901099</v>
      </c>
      <c r="BV1085" s="17">
        <v>0.264445542931949</v>
      </c>
      <c r="BW1085" s="17"/>
      <c r="BX1085" s="17">
        <v>0.26063583605888602</v>
      </c>
      <c r="BY1085" s="17">
        <v>0.31796627757868301</v>
      </c>
      <c r="BZ1085" s="17">
        <v>0.29186047653140501</v>
      </c>
      <c r="CA1085" s="17">
        <v>0.30936088006163798</v>
      </c>
    </row>
    <row r="1086" spans="2:79" x14ac:dyDescent="0.3">
      <c r="B1086" t="s">
        <v>294</v>
      </c>
      <c r="C1086" s="17">
        <v>0.35377838699652397</v>
      </c>
      <c r="D1086" s="17">
        <v>0.36181367381929003</v>
      </c>
      <c r="E1086" s="17">
        <v>0.34770532803057003</v>
      </c>
      <c r="F1086" s="17"/>
      <c r="G1086" s="17">
        <v>0.286915515236706</v>
      </c>
      <c r="H1086" s="17">
        <v>0.27280404120771101</v>
      </c>
      <c r="I1086" s="17">
        <v>0.302416638677376</v>
      </c>
      <c r="J1086" s="17">
        <v>0.33551801013299098</v>
      </c>
      <c r="K1086" s="17">
        <v>0.43894115445604498</v>
      </c>
      <c r="L1086" s="17">
        <v>0.45903649533517898</v>
      </c>
      <c r="M1086" s="17"/>
      <c r="N1086" s="17">
        <v>0.30839786498119898</v>
      </c>
      <c r="O1086" s="17">
        <v>0.405055426550328</v>
      </c>
      <c r="P1086" s="17">
        <v>0.34414486121226701</v>
      </c>
      <c r="Q1086" s="17">
        <v>0.35198582254624899</v>
      </c>
      <c r="R1086" s="17"/>
      <c r="S1086" s="17">
        <v>0.28183852941801601</v>
      </c>
      <c r="T1086" s="17">
        <v>0.35205554400385503</v>
      </c>
      <c r="U1086" s="17">
        <v>0.37252346127394098</v>
      </c>
      <c r="V1086" s="17">
        <v>0.437574320098011</v>
      </c>
      <c r="W1086" s="17">
        <v>0.358923303658157</v>
      </c>
      <c r="X1086" s="17">
        <v>0.26833089123055998</v>
      </c>
      <c r="Y1086" s="17">
        <v>0.38054953688865401</v>
      </c>
      <c r="Z1086" s="17">
        <v>0.42066980523754399</v>
      </c>
      <c r="AA1086" s="17">
        <v>0.399757026387001</v>
      </c>
      <c r="AB1086" s="17">
        <v>0.35130364978419298</v>
      </c>
      <c r="AC1086" s="17">
        <v>0.34509249623997701</v>
      </c>
      <c r="AD1086" s="17">
        <v>0.32933314079123999</v>
      </c>
      <c r="AE1086" s="17"/>
      <c r="AF1086" s="17">
        <v>0.27863653762875201</v>
      </c>
      <c r="AG1086" s="17">
        <v>0.36008922362725898</v>
      </c>
      <c r="AH1086" s="17">
        <v>0.40145033340895903</v>
      </c>
      <c r="AI1086" s="17">
        <v>0.40780142359523602</v>
      </c>
      <c r="AJ1086" s="17">
        <v>0.35695623720530301</v>
      </c>
      <c r="AK1086" s="17">
        <v>0.35765633229095001</v>
      </c>
      <c r="AL1086" s="17"/>
      <c r="AM1086" s="17">
        <v>0.42880718595733902</v>
      </c>
      <c r="AN1086" s="17">
        <v>0.36999547667849297</v>
      </c>
      <c r="AO1086" s="17">
        <v>0.31880144681797801</v>
      </c>
      <c r="AP1086" s="17">
        <v>0.21287872359965199</v>
      </c>
      <c r="AQ1086" s="17">
        <v>0.13081754179784</v>
      </c>
      <c r="AR1086" s="17"/>
      <c r="AS1086" s="17">
        <v>0.32625353387582001</v>
      </c>
      <c r="AT1086" s="17">
        <v>0.481223051535911</v>
      </c>
      <c r="AU1086" s="17"/>
      <c r="AV1086" s="17">
        <v>0.347830111076948</v>
      </c>
      <c r="AW1086" s="17">
        <v>0.296187775431348</v>
      </c>
      <c r="AX1086" s="17"/>
      <c r="AY1086" s="17">
        <v>0.34150060721266401</v>
      </c>
      <c r="AZ1086" s="17">
        <v>0.36097833131679102</v>
      </c>
      <c r="BA1086" s="17">
        <v>0.33850553209046702</v>
      </c>
      <c r="BB1086" s="17"/>
      <c r="BC1086" s="17">
        <v>0.34384198395432602</v>
      </c>
      <c r="BD1086" s="17">
        <v>0.41518622884881601</v>
      </c>
      <c r="BE1086" s="17">
        <v>0.31587731186114998</v>
      </c>
      <c r="BF1086" s="17"/>
      <c r="BG1086" s="17">
        <v>0.43897319297021098</v>
      </c>
      <c r="BH1086" s="17">
        <v>0.31974605956157098</v>
      </c>
      <c r="BI1086" s="17"/>
      <c r="BJ1086" s="17">
        <v>0.28769610256120598</v>
      </c>
      <c r="BK1086" s="17">
        <v>0.37135048159705902</v>
      </c>
      <c r="BL1086" s="17"/>
      <c r="BM1086" s="17">
        <v>0.32777946884734099</v>
      </c>
      <c r="BN1086" s="17">
        <v>0.29414400800220702</v>
      </c>
      <c r="BO1086" s="17">
        <v>0.266018741774249</v>
      </c>
      <c r="BP1086" s="17">
        <v>0.38311171025384699</v>
      </c>
      <c r="BQ1086" s="17">
        <v>0.248352592498985</v>
      </c>
      <c r="BR1086" s="17">
        <v>0.47840859696146698</v>
      </c>
      <c r="BS1086" s="17">
        <v>0.41425798809098202</v>
      </c>
      <c r="BT1086" s="17"/>
      <c r="BU1086" s="17">
        <v>0.40670709768929703</v>
      </c>
      <c r="BV1086" s="17">
        <v>0.32031318479183202</v>
      </c>
      <c r="BW1086" s="17"/>
      <c r="BX1086" s="17">
        <v>0.354956597875344</v>
      </c>
      <c r="BY1086" s="17">
        <v>0.35332893519220998</v>
      </c>
      <c r="BZ1086" s="17">
        <v>0.28889264497932798</v>
      </c>
      <c r="CA1086" s="17">
        <v>0.340188835390133</v>
      </c>
    </row>
    <row r="1087" spans="2:79" x14ac:dyDescent="0.3">
      <c r="B1087" t="s">
        <v>295</v>
      </c>
      <c r="C1087" s="17">
        <v>0.16819773609283001</v>
      </c>
      <c r="D1087" s="17">
        <v>0.152695911069502</v>
      </c>
      <c r="E1087" s="17">
        <v>0.182830189736539</v>
      </c>
      <c r="F1087" s="17"/>
      <c r="G1087" s="17">
        <v>0.100000416997789</v>
      </c>
      <c r="H1087" s="17">
        <v>0.19270407038292101</v>
      </c>
      <c r="I1087" s="17">
        <v>0.16588617322336099</v>
      </c>
      <c r="J1087" s="17">
        <v>0.20272336453255599</v>
      </c>
      <c r="K1087" s="17">
        <v>0.177526578309153</v>
      </c>
      <c r="L1087" s="17">
        <v>0.16078336403346599</v>
      </c>
      <c r="M1087" s="17"/>
      <c r="N1087" s="17">
        <v>0.20680176839783701</v>
      </c>
      <c r="O1087" s="17">
        <v>0.161808474567744</v>
      </c>
      <c r="P1087" s="17">
        <v>0.11936097719114901</v>
      </c>
      <c r="Q1087" s="17">
        <v>0.17246026374058199</v>
      </c>
      <c r="R1087" s="17"/>
      <c r="S1087" s="17">
        <v>0.155284080480843</v>
      </c>
      <c r="T1087" s="17">
        <v>0.14032326061863501</v>
      </c>
      <c r="U1087" s="17">
        <v>0.129940720996539</v>
      </c>
      <c r="V1087" s="17">
        <v>0.117256621803593</v>
      </c>
      <c r="W1087" s="17">
        <v>7.5072126914321802E-2</v>
      </c>
      <c r="X1087" s="17">
        <v>0.20422688045294499</v>
      </c>
      <c r="Y1087" s="17">
        <v>0.133724481584101</v>
      </c>
      <c r="Z1087" s="17">
        <v>0.107246702234985</v>
      </c>
      <c r="AA1087" s="17">
        <v>0.225560976617733</v>
      </c>
      <c r="AB1087" s="17">
        <v>0.25233852927660799</v>
      </c>
      <c r="AC1087" s="17">
        <v>0.202657176511192</v>
      </c>
      <c r="AD1087" s="17">
        <v>0.336923190117348</v>
      </c>
      <c r="AE1087" s="17"/>
      <c r="AF1087" s="17">
        <v>0.19657502966080601</v>
      </c>
      <c r="AG1087" s="17">
        <v>0.16639257613150699</v>
      </c>
      <c r="AH1087" s="17">
        <v>0.16514515581681799</v>
      </c>
      <c r="AI1087" s="17">
        <v>0.14601392230000301</v>
      </c>
      <c r="AJ1087" s="17">
        <v>0.17506941071973001</v>
      </c>
      <c r="AK1087" s="17">
        <v>0.121290469479614</v>
      </c>
      <c r="AL1087" s="17"/>
      <c r="AM1087" s="17">
        <v>0.12533736445152999</v>
      </c>
      <c r="AN1087" s="17">
        <v>0.13487398446144</v>
      </c>
      <c r="AO1087" s="17">
        <v>0.23065424725817099</v>
      </c>
      <c r="AP1087" s="17">
        <v>0.188601636769126</v>
      </c>
      <c r="AQ1087" s="17">
        <v>0.4417907027961</v>
      </c>
      <c r="AR1087" s="17"/>
      <c r="AS1087" s="17">
        <v>0.18910958991458801</v>
      </c>
      <c r="AT1087" s="17">
        <v>0.111514405711861</v>
      </c>
      <c r="AU1087" s="17"/>
      <c r="AV1087" s="17">
        <v>0.182970552603447</v>
      </c>
      <c r="AW1087" s="17">
        <v>0.13287313668815101</v>
      </c>
      <c r="AX1087" s="17"/>
      <c r="AY1087" s="17">
        <v>0.13287236156010501</v>
      </c>
      <c r="AZ1087" s="17">
        <v>0.18443882683590501</v>
      </c>
      <c r="BA1087" s="17">
        <v>0.17680998281306101</v>
      </c>
      <c r="BB1087" s="17"/>
      <c r="BC1087" s="17">
        <v>0.16424069288023799</v>
      </c>
      <c r="BD1087" s="17">
        <v>0.156464224219305</v>
      </c>
      <c r="BE1087" s="17">
        <v>0.19754234928766801</v>
      </c>
      <c r="BF1087" s="17"/>
      <c r="BG1087" s="17">
        <v>0.130409832660563</v>
      </c>
      <c r="BH1087" s="17">
        <v>0.185854424622871</v>
      </c>
      <c r="BI1087" s="17"/>
      <c r="BJ1087" s="17">
        <v>0.204103842219686</v>
      </c>
      <c r="BK1087" s="17">
        <v>0.15992447621404501</v>
      </c>
      <c r="BL1087" s="17"/>
      <c r="BM1087" s="17">
        <v>0.19033319006223201</v>
      </c>
      <c r="BN1087" s="17">
        <v>0.14597659698743601</v>
      </c>
      <c r="BO1087" s="17">
        <v>0.310149487707645</v>
      </c>
      <c r="BP1087" s="17">
        <v>0.183323777295191</v>
      </c>
      <c r="BQ1087" s="17">
        <v>0</v>
      </c>
      <c r="BR1087" s="17">
        <v>0.13549515224508099</v>
      </c>
      <c r="BS1087" s="17">
        <v>0.16150125679931299</v>
      </c>
      <c r="BT1087" s="17"/>
      <c r="BU1087" s="17">
        <v>0.19707997716895201</v>
      </c>
      <c r="BV1087" s="17">
        <v>0.122453991642357</v>
      </c>
      <c r="BW1087" s="17"/>
      <c r="BX1087" s="17">
        <v>0.17597470726669101</v>
      </c>
      <c r="BY1087" s="17">
        <v>9.2049584118198705E-2</v>
      </c>
      <c r="BZ1087" s="17">
        <v>0.208537477960649</v>
      </c>
      <c r="CA1087" s="17">
        <v>0.124509727936656</v>
      </c>
    </row>
    <row r="1088" spans="2:79" x14ac:dyDescent="0.3">
      <c r="B1088" t="s">
        <v>296</v>
      </c>
      <c r="C1088" s="17">
        <v>4.0298405207302303E-2</v>
      </c>
      <c r="D1088" s="17">
        <v>4.5454355204168802E-2</v>
      </c>
      <c r="E1088" s="17">
        <v>3.3359347416678398E-2</v>
      </c>
      <c r="F1088" s="17"/>
      <c r="G1088" s="17">
        <v>6.9546850132797794E-2</v>
      </c>
      <c r="H1088" s="17">
        <v>1.7782250575384798E-2</v>
      </c>
      <c r="I1088" s="17">
        <v>3.9345774018790601E-2</v>
      </c>
      <c r="J1088" s="17">
        <v>4.87476409173822E-2</v>
      </c>
      <c r="K1088" s="17">
        <v>3.6053394193641897E-2</v>
      </c>
      <c r="L1088" s="17">
        <v>3.4578403741163999E-2</v>
      </c>
      <c r="M1088" s="17"/>
      <c r="N1088" s="17">
        <v>6.2781959576917706E-2</v>
      </c>
      <c r="O1088" s="17">
        <v>1.7220081638673501E-2</v>
      </c>
      <c r="P1088" s="17">
        <v>4.7816020894537702E-2</v>
      </c>
      <c r="Q1088" s="17">
        <v>3.4971446977060699E-2</v>
      </c>
      <c r="R1088" s="17"/>
      <c r="S1088" s="17">
        <v>5.3553316542774697E-2</v>
      </c>
      <c r="T1088" s="17">
        <v>4.2156546328234498E-2</v>
      </c>
      <c r="U1088" s="17">
        <v>3.5379192340045502E-2</v>
      </c>
      <c r="V1088" s="17">
        <v>5.2054544215898599E-2</v>
      </c>
      <c r="W1088" s="17">
        <v>3.5144687086424799E-2</v>
      </c>
      <c r="X1088" s="17">
        <v>3.2486766500765797E-2</v>
      </c>
      <c r="Y1088" s="17">
        <v>6.1046661258455599E-2</v>
      </c>
      <c r="Z1088" s="17">
        <v>6.5182732502835003E-2</v>
      </c>
      <c r="AA1088" s="17">
        <v>2.9799610191118601E-2</v>
      </c>
      <c r="AB1088" s="17">
        <v>3.1248445879357298E-2</v>
      </c>
      <c r="AC1088" s="17">
        <v>2.3054271450191E-2</v>
      </c>
      <c r="AD1088" s="17">
        <v>0</v>
      </c>
      <c r="AE1088" s="17"/>
      <c r="AF1088" s="17">
        <v>3.80001169107076E-2</v>
      </c>
      <c r="AG1088" s="17">
        <v>3.3940156348192599E-2</v>
      </c>
      <c r="AH1088" s="17">
        <v>3.3263656008818601E-2</v>
      </c>
      <c r="AI1088" s="17">
        <v>3.9278308059654599E-2</v>
      </c>
      <c r="AJ1088" s="17">
        <v>5.9658108137869002E-2</v>
      </c>
      <c r="AK1088" s="17">
        <v>5.9918547344826399E-2</v>
      </c>
      <c r="AL1088" s="17"/>
      <c r="AM1088" s="17">
        <v>2.0218267558823898E-2</v>
      </c>
      <c r="AN1088" s="17">
        <v>4.6456234639359099E-2</v>
      </c>
      <c r="AO1088" s="17">
        <v>5.2101792887500498E-2</v>
      </c>
      <c r="AP1088" s="17">
        <v>7.6340842536892606E-2</v>
      </c>
      <c r="AQ1088" s="17">
        <v>0</v>
      </c>
      <c r="AR1088" s="17"/>
      <c r="AS1088" s="17">
        <v>3.8808780286621401E-2</v>
      </c>
      <c r="AT1088" s="17">
        <v>5.0946677630265301E-2</v>
      </c>
      <c r="AU1088" s="17"/>
      <c r="AV1088" s="17">
        <v>3.3119788613063202E-2</v>
      </c>
      <c r="AW1088" s="17">
        <v>5.1782194605199901E-2</v>
      </c>
      <c r="AX1088" s="17"/>
      <c r="AY1088" s="17">
        <v>6.0750908532026603E-2</v>
      </c>
      <c r="AZ1088" s="17">
        <v>2.86087749715595E-2</v>
      </c>
      <c r="BA1088" s="17">
        <v>5.0765206086626602E-2</v>
      </c>
      <c r="BB1088" s="17"/>
      <c r="BC1088" s="17">
        <v>3.4745059640905802E-2</v>
      </c>
      <c r="BD1088" s="17">
        <v>5.1170584731503502E-2</v>
      </c>
      <c r="BE1088" s="17">
        <v>4.0168923835190599E-2</v>
      </c>
      <c r="BF1088" s="17"/>
      <c r="BG1088" s="17">
        <v>5.76383178839582E-2</v>
      </c>
      <c r="BH1088" s="17">
        <v>3.1608156245415499E-2</v>
      </c>
      <c r="BI1088" s="17"/>
      <c r="BJ1088" s="17">
        <v>5.9318326379843203E-2</v>
      </c>
      <c r="BK1088" s="17">
        <v>3.51809381563849E-2</v>
      </c>
      <c r="BL1088" s="17"/>
      <c r="BM1088" s="17">
        <v>3.2550462450594002E-2</v>
      </c>
      <c r="BN1088" s="17">
        <v>3.9013117914114902E-2</v>
      </c>
      <c r="BO1088" s="17">
        <v>0.113780736846397</v>
      </c>
      <c r="BP1088" s="17">
        <v>2.1121062309608401E-2</v>
      </c>
      <c r="BQ1088" s="17">
        <v>2.0697895431383201E-2</v>
      </c>
      <c r="BR1088" s="17">
        <v>4.4141263611067801E-2</v>
      </c>
      <c r="BS1088" s="17">
        <v>5.2654276960348002E-2</v>
      </c>
      <c r="BT1088" s="17"/>
      <c r="BU1088" s="17">
        <v>0</v>
      </c>
      <c r="BV1088" s="17">
        <v>4.8349588274413699E-2</v>
      </c>
      <c r="BW1088" s="17"/>
      <c r="BX1088" s="17">
        <v>5.9237087946957798E-2</v>
      </c>
      <c r="BY1088" s="17">
        <v>3.7205735090265701E-2</v>
      </c>
      <c r="BZ1088" s="17">
        <v>3.8260060175311403E-2</v>
      </c>
      <c r="CA1088" s="17">
        <v>3.5571858667921001E-2</v>
      </c>
    </row>
    <row r="1089" spans="2:79" x14ac:dyDescent="0.3">
      <c r="B1089" t="s">
        <v>101</v>
      </c>
      <c r="C1089" s="17">
        <v>5.6242908738792598E-2</v>
      </c>
      <c r="D1089" s="17">
        <v>4.7600572725390797E-2</v>
      </c>
      <c r="E1089" s="17">
        <v>6.5360709690712407E-2</v>
      </c>
      <c r="F1089" s="17"/>
      <c r="G1089" s="17">
        <v>1.2380723854051E-2</v>
      </c>
      <c r="H1089" s="17">
        <v>4.5061025755674701E-2</v>
      </c>
      <c r="I1089" s="17">
        <v>4.5025409257501897E-2</v>
      </c>
      <c r="J1089" s="17">
        <v>6.5358349638890104E-2</v>
      </c>
      <c r="K1089" s="17">
        <v>8.3011354653333494E-2</v>
      </c>
      <c r="L1089" s="17">
        <v>7.6986138947767499E-2</v>
      </c>
      <c r="M1089" s="17"/>
      <c r="N1089" s="17">
        <v>4.2013661462280798E-2</v>
      </c>
      <c r="O1089" s="17">
        <v>7.1250269607578506E-2</v>
      </c>
      <c r="P1089" s="17">
        <v>5.71826894348701E-2</v>
      </c>
      <c r="Q1089" s="17">
        <v>5.69499153188225E-2</v>
      </c>
      <c r="R1089" s="17"/>
      <c r="S1089" s="17">
        <v>6.2514999391641901E-2</v>
      </c>
      <c r="T1089" s="17">
        <v>7.2968363667511402E-2</v>
      </c>
      <c r="U1089" s="17">
        <v>4.5328282759498698E-2</v>
      </c>
      <c r="V1089" s="17">
        <v>3.0918320297965301E-2</v>
      </c>
      <c r="W1089" s="17">
        <v>5.9670107714701902E-2</v>
      </c>
      <c r="X1089" s="17">
        <v>4.3201966317426503E-2</v>
      </c>
      <c r="Y1089" s="17">
        <v>9.25239986754441E-2</v>
      </c>
      <c r="Z1089" s="17">
        <v>2.1422954344305401E-2</v>
      </c>
      <c r="AA1089" s="17">
        <v>3.8228645372140199E-2</v>
      </c>
      <c r="AB1089" s="17">
        <v>6.6529591701537202E-2</v>
      </c>
      <c r="AC1089" s="17">
        <v>8.0598743052142804E-2</v>
      </c>
      <c r="AD1089" s="17">
        <v>3.6888188519618698E-2</v>
      </c>
      <c r="AE1089" s="17"/>
      <c r="AF1089" s="17">
        <v>4.32652529494345E-2</v>
      </c>
      <c r="AG1089" s="17">
        <v>7.8860879983279106E-2</v>
      </c>
      <c r="AH1089" s="17">
        <v>4.1981414141371E-2</v>
      </c>
      <c r="AI1089" s="17">
        <v>5.1224133496958799E-2</v>
      </c>
      <c r="AJ1089" s="17">
        <v>7.2397768999465997E-2</v>
      </c>
      <c r="AK1089" s="17">
        <v>3.1918701967497798E-2</v>
      </c>
      <c r="AL1089" s="17"/>
      <c r="AM1089" s="17">
        <v>7.5458449779285605E-2</v>
      </c>
      <c r="AN1089" s="17">
        <v>5.5475108985315602E-2</v>
      </c>
      <c r="AO1089" s="17">
        <v>4.7202685086467001E-2</v>
      </c>
      <c r="AP1089" s="17">
        <v>4.90740863439822E-2</v>
      </c>
      <c r="AQ1089" s="17">
        <v>3.5799109446739003E-2</v>
      </c>
      <c r="AR1089" s="17"/>
      <c r="AS1089" s="17">
        <v>4.8052344156685599E-2</v>
      </c>
      <c r="AT1089" s="17">
        <v>6.6880415153594594E-2</v>
      </c>
      <c r="AU1089" s="17"/>
      <c r="AV1089" s="17">
        <v>5.3198253868680101E-2</v>
      </c>
      <c r="AW1089" s="17">
        <v>4.8921882111254401E-2</v>
      </c>
      <c r="AX1089" s="17"/>
      <c r="AY1089" s="17">
        <v>5.5436344298864397E-2</v>
      </c>
      <c r="AZ1089" s="17">
        <v>5.51507703522277E-2</v>
      </c>
      <c r="BA1089" s="17">
        <v>5.4616608473484103E-2</v>
      </c>
      <c r="BB1089" s="17"/>
      <c r="BC1089" s="17">
        <v>7.5474188780200693E-2</v>
      </c>
      <c r="BD1089" s="17">
        <v>3.0943179680241101E-2</v>
      </c>
      <c r="BE1089" s="17">
        <v>3.4751335697642799E-2</v>
      </c>
      <c r="BF1089" s="17"/>
      <c r="BG1089" s="17">
        <v>5.0781796031928499E-2</v>
      </c>
      <c r="BH1089" s="17">
        <v>5.7466896408870698E-2</v>
      </c>
      <c r="BI1089" s="17"/>
      <c r="BJ1089" s="17">
        <v>3.4603059782110202E-2</v>
      </c>
      <c r="BK1089" s="17">
        <v>6.3603043596501305E-2</v>
      </c>
      <c r="BL1089" s="17"/>
      <c r="BM1089" s="17">
        <v>3.0636431385627501E-2</v>
      </c>
      <c r="BN1089" s="17">
        <v>6.2151361743066402E-2</v>
      </c>
      <c r="BO1089" s="17">
        <v>5.9015559688703E-2</v>
      </c>
      <c r="BP1089" s="17">
        <v>0.105446063812909</v>
      </c>
      <c r="BQ1089" s="17">
        <v>6.3204908457496295E-2</v>
      </c>
      <c r="BR1089" s="17">
        <v>8.2761598051629706E-2</v>
      </c>
      <c r="BS1089" s="17">
        <v>9.7905841677335903E-2</v>
      </c>
      <c r="BT1089" s="17"/>
      <c r="BU1089" s="17">
        <v>4.2834975975713903E-2</v>
      </c>
      <c r="BV1089" s="17">
        <v>2.3684121326814099E-2</v>
      </c>
      <c r="BW1089" s="17"/>
      <c r="BX1089" s="17">
        <v>6.3365613057148204E-2</v>
      </c>
      <c r="BY1089" s="17">
        <v>4.0346218211851699E-2</v>
      </c>
      <c r="BZ1089" s="17">
        <v>3.12528750889376E-2</v>
      </c>
      <c r="CA1089" s="17">
        <v>4.2327353651538301E-2</v>
      </c>
    </row>
    <row r="1090" spans="2:79" x14ac:dyDescent="0.3">
      <c r="B1090" t="s">
        <v>297</v>
      </c>
      <c r="C1090" s="17">
        <v>0.38148256296455202</v>
      </c>
      <c r="D1090" s="17">
        <v>0.392435487181648</v>
      </c>
      <c r="E1090" s="17">
        <v>0.37074442512549999</v>
      </c>
      <c r="F1090" s="17"/>
      <c r="G1090" s="17">
        <v>0.53115649377865604</v>
      </c>
      <c r="H1090" s="17">
        <v>0.47164861207830899</v>
      </c>
      <c r="I1090" s="17">
        <v>0.44732600482297002</v>
      </c>
      <c r="J1090" s="17">
        <v>0.34765263477818098</v>
      </c>
      <c r="K1090" s="17">
        <v>0.26446751838782701</v>
      </c>
      <c r="L1090" s="17">
        <v>0.26861559794242301</v>
      </c>
      <c r="M1090" s="17"/>
      <c r="N1090" s="17">
        <v>0.380004745581766</v>
      </c>
      <c r="O1090" s="17">
        <v>0.34466574763567698</v>
      </c>
      <c r="P1090" s="17">
        <v>0.43149545126717698</v>
      </c>
      <c r="Q1090" s="17">
        <v>0.38363255141728603</v>
      </c>
      <c r="R1090" s="17"/>
      <c r="S1090" s="17">
        <v>0.446809074166724</v>
      </c>
      <c r="T1090" s="17">
        <v>0.39249628538176401</v>
      </c>
      <c r="U1090" s="17">
        <v>0.41682834262997598</v>
      </c>
      <c r="V1090" s="17">
        <v>0.36219619358453198</v>
      </c>
      <c r="W1090" s="17">
        <v>0.471189774626394</v>
      </c>
      <c r="X1090" s="17">
        <v>0.45175349549830301</v>
      </c>
      <c r="Y1090" s="17">
        <v>0.33215532159334499</v>
      </c>
      <c r="Z1090" s="17">
        <v>0.38547780568033102</v>
      </c>
      <c r="AA1090" s="17">
        <v>0.30665374143200702</v>
      </c>
      <c r="AB1090" s="17">
        <v>0.29857978335830498</v>
      </c>
      <c r="AC1090" s="17">
        <v>0.34859731274649802</v>
      </c>
      <c r="AD1090" s="17">
        <v>0.29685548057179301</v>
      </c>
      <c r="AE1090" s="17"/>
      <c r="AF1090" s="17">
        <v>0.44352306285030002</v>
      </c>
      <c r="AG1090" s="17">
        <v>0.36071716390976299</v>
      </c>
      <c r="AH1090" s="17">
        <v>0.35815944062403399</v>
      </c>
      <c r="AI1090" s="17">
        <v>0.35568221254814703</v>
      </c>
      <c r="AJ1090" s="17">
        <v>0.33591847493763199</v>
      </c>
      <c r="AK1090" s="17">
        <v>0.42921594891711201</v>
      </c>
      <c r="AL1090" s="17"/>
      <c r="AM1090" s="17">
        <v>0.35017873225302198</v>
      </c>
      <c r="AN1090" s="17">
        <v>0.39319919523539199</v>
      </c>
      <c r="AO1090" s="17">
        <v>0.35123982794988401</v>
      </c>
      <c r="AP1090" s="17">
        <v>0.47310471075034699</v>
      </c>
      <c r="AQ1090" s="17">
        <v>0.39159264595932097</v>
      </c>
      <c r="AR1090" s="17"/>
      <c r="AS1090" s="17">
        <v>0.39777575176628499</v>
      </c>
      <c r="AT1090" s="17">
        <v>0.28943544996836701</v>
      </c>
      <c r="AU1090" s="17"/>
      <c r="AV1090" s="17">
        <v>0.38288129383786201</v>
      </c>
      <c r="AW1090" s="17">
        <v>0.47023501116404698</v>
      </c>
      <c r="AX1090" s="17"/>
      <c r="AY1090" s="17">
        <v>0.40943977839633899</v>
      </c>
      <c r="AZ1090" s="17">
        <v>0.37082329652351698</v>
      </c>
      <c r="BA1090" s="17">
        <v>0.37930267053636102</v>
      </c>
      <c r="BB1090" s="17"/>
      <c r="BC1090" s="17">
        <v>0.38169807474432899</v>
      </c>
      <c r="BD1090" s="17">
        <v>0.34623578252013398</v>
      </c>
      <c r="BE1090" s="17">
        <v>0.41166007931834803</v>
      </c>
      <c r="BF1090" s="17"/>
      <c r="BG1090" s="17">
        <v>0.32219686045334001</v>
      </c>
      <c r="BH1090" s="17">
        <v>0.40532446316127202</v>
      </c>
      <c r="BI1090" s="17"/>
      <c r="BJ1090" s="17">
        <v>0.41427866905715499</v>
      </c>
      <c r="BK1090" s="17">
        <v>0.36994106043600999</v>
      </c>
      <c r="BL1090" s="17"/>
      <c r="BM1090" s="17">
        <v>0.41870044725420502</v>
      </c>
      <c r="BN1090" s="17">
        <v>0.45871491535317499</v>
      </c>
      <c r="BO1090" s="17">
        <v>0.25103547398300502</v>
      </c>
      <c r="BP1090" s="17">
        <v>0.30699738632844398</v>
      </c>
      <c r="BQ1090" s="17">
        <v>0.66774460361213495</v>
      </c>
      <c r="BR1090" s="17">
        <v>0.25919338913075501</v>
      </c>
      <c r="BS1090" s="17">
        <v>0.27368063647202201</v>
      </c>
      <c r="BT1090" s="17"/>
      <c r="BU1090" s="17">
        <v>0.35337794916603599</v>
      </c>
      <c r="BV1090" s="17">
        <v>0.48519911396458298</v>
      </c>
      <c r="BW1090" s="17"/>
      <c r="BX1090" s="17">
        <v>0.34646599385386001</v>
      </c>
      <c r="BY1090" s="17">
        <v>0.47706952738747399</v>
      </c>
      <c r="BZ1090" s="17">
        <v>0.43305694179577398</v>
      </c>
      <c r="CA1090" s="17">
        <v>0.457402224353752</v>
      </c>
    </row>
    <row r="1091" spans="2:79" x14ac:dyDescent="0.3">
      <c r="B1091" t="s">
        <v>298</v>
      </c>
      <c r="C1091" s="17">
        <v>0.208496141300132</v>
      </c>
      <c r="D1091" s="17">
        <v>0.19815026627367099</v>
      </c>
      <c r="E1091" s="17">
        <v>0.21618953715321701</v>
      </c>
      <c r="F1091" s="17"/>
      <c r="G1091" s="17">
        <v>0.16954726713058599</v>
      </c>
      <c r="H1091" s="17">
        <v>0.210486320958305</v>
      </c>
      <c r="I1091" s="17">
        <v>0.20523194724215199</v>
      </c>
      <c r="J1091" s="17">
        <v>0.251471005449938</v>
      </c>
      <c r="K1091" s="17">
        <v>0.21357997250279501</v>
      </c>
      <c r="L1091" s="17">
        <v>0.19536176777462999</v>
      </c>
      <c r="M1091" s="17"/>
      <c r="N1091" s="17">
        <v>0.26958372797475399</v>
      </c>
      <c r="O1091" s="17">
        <v>0.179028556206417</v>
      </c>
      <c r="P1091" s="17">
        <v>0.16717699808568701</v>
      </c>
      <c r="Q1091" s="17">
        <v>0.20743171071764299</v>
      </c>
      <c r="R1091" s="17"/>
      <c r="S1091" s="17">
        <v>0.208837397023618</v>
      </c>
      <c r="T1091" s="17">
        <v>0.18247980694686899</v>
      </c>
      <c r="U1091" s="17">
        <v>0.165319913336584</v>
      </c>
      <c r="V1091" s="17">
        <v>0.169311166019492</v>
      </c>
      <c r="W1091" s="17">
        <v>0.110216814000747</v>
      </c>
      <c r="X1091" s="17">
        <v>0.236713646953711</v>
      </c>
      <c r="Y1091" s="17">
        <v>0.194771142842557</v>
      </c>
      <c r="Z1091" s="17">
        <v>0.17242943473781999</v>
      </c>
      <c r="AA1091" s="17">
        <v>0.25536058680885099</v>
      </c>
      <c r="AB1091" s="17">
        <v>0.28358697515596498</v>
      </c>
      <c r="AC1091" s="17">
        <v>0.22571144796138301</v>
      </c>
      <c r="AD1091" s="17">
        <v>0.336923190117348</v>
      </c>
      <c r="AE1091" s="17"/>
      <c r="AF1091" s="17">
        <v>0.23457514657151299</v>
      </c>
      <c r="AG1091" s="17">
        <v>0.20033273247969999</v>
      </c>
      <c r="AH1091" s="17">
        <v>0.19840881182563699</v>
      </c>
      <c r="AI1091" s="17">
        <v>0.185292230359658</v>
      </c>
      <c r="AJ1091" s="17">
        <v>0.23472751885759899</v>
      </c>
      <c r="AK1091" s="17">
        <v>0.18120901682444099</v>
      </c>
      <c r="AL1091" s="17"/>
      <c r="AM1091" s="17">
        <v>0.14555563201035299</v>
      </c>
      <c r="AN1091" s="17">
        <v>0.18133021910079899</v>
      </c>
      <c r="AO1091" s="17">
        <v>0.28275604014567102</v>
      </c>
      <c r="AP1091" s="17">
        <v>0.264942479306019</v>
      </c>
      <c r="AQ1091" s="17">
        <v>0.4417907027961</v>
      </c>
      <c r="AR1091" s="17"/>
      <c r="AS1091" s="17">
        <v>0.22791837020121</v>
      </c>
      <c r="AT1091" s="17">
        <v>0.162461083342126</v>
      </c>
      <c r="AU1091" s="17"/>
      <c r="AV1091" s="17">
        <v>0.21609034121651</v>
      </c>
      <c r="AW1091" s="17">
        <v>0.18465533129335099</v>
      </c>
      <c r="AX1091" s="17"/>
      <c r="AY1091" s="17">
        <v>0.19362327009213201</v>
      </c>
      <c r="AZ1091" s="17">
        <v>0.21304760180746399</v>
      </c>
      <c r="BA1091" s="17">
        <v>0.227575188899688</v>
      </c>
      <c r="BB1091" s="17"/>
      <c r="BC1091" s="17">
        <v>0.198985752521144</v>
      </c>
      <c r="BD1091" s="17">
        <v>0.20763480895080899</v>
      </c>
      <c r="BE1091" s="17">
        <v>0.237711273122859</v>
      </c>
      <c r="BF1091" s="17"/>
      <c r="BG1091" s="17">
        <v>0.18804815054452101</v>
      </c>
      <c r="BH1091" s="17">
        <v>0.21746258086828699</v>
      </c>
      <c r="BI1091" s="17"/>
      <c r="BJ1091" s="17">
        <v>0.26342216859952899</v>
      </c>
      <c r="BK1091" s="17">
        <v>0.195105414370429</v>
      </c>
      <c r="BL1091" s="17"/>
      <c r="BM1091" s="17">
        <v>0.22288365251282599</v>
      </c>
      <c r="BN1091" s="17">
        <v>0.184989714901551</v>
      </c>
      <c r="BO1091" s="17">
        <v>0.423930224554043</v>
      </c>
      <c r="BP1091" s="17">
        <v>0.2044448396048</v>
      </c>
      <c r="BQ1091" s="17">
        <v>2.0697895431383201E-2</v>
      </c>
      <c r="BR1091" s="17">
        <v>0.17963641585614901</v>
      </c>
      <c r="BS1091" s="17">
        <v>0.21415553375966101</v>
      </c>
      <c r="BT1091" s="17"/>
      <c r="BU1091" s="17">
        <v>0.19707997716895201</v>
      </c>
      <c r="BV1091" s="17">
        <v>0.170803579916771</v>
      </c>
      <c r="BW1091" s="17"/>
      <c r="BX1091" s="17">
        <v>0.23521179521364899</v>
      </c>
      <c r="BY1091" s="17">
        <v>0.129255319208464</v>
      </c>
      <c r="BZ1091" s="17">
        <v>0.246797538135961</v>
      </c>
      <c r="CA1091" s="17">
        <v>0.160081586604577</v>
      </c>
    </row>
    <row r="1092" spans="2:79" hidden="1" x14ac:dyDescent="0.3">
      <c r="B1092" t="s">
        <v>299</v>
      </c>
      <c r="C1092" s="17">
        <v>0.17298642166441999</v>
      </c>
      <c r="D1092" s="17">
        <v>0.19428522090797801</v>
      </c>
      <c r="E1092" s="17">
        <v>0.15455488797228301</v>
      </c>
      <c r="F1092" s="17"/>
      <c r="G1092" s="17">
        <v>0.36160922664806999</v>
      </c>
      <c r="H1092" s="17">
        <v>0.261162291120003</v>
      </c>
      <c r="I1092" s="17">
        <v>0.24209405758081801</v>
      </c>
      <c r="J1092" s="17">
        <v>9.6181629328242396E-2</v>
      </c>
      <c r="K1092" s="17">
        <v>5.0887545885032699E-2</v>
      </c>
      <c r="L1092" s="17">
        <v>7.3253830167792702E-2</v>
      </c>
      <c r="M1092" s="17"/>
      <c r="N1092" s="17">
        <v>0.11042101760701201</v>
      </c>
      <c r="O1092" s="17">
        <v>0.16563719142926001</v>
      </c>
      <c r="P1092" s="17">
        <v>0.26431845318149</v>
      </c>
      <c r="Q1092" s="17">
        <v>0.17620084069964401</v>
      </c>
      <c r="R1092" s="17"/>
      <c r="S1092" s="17">
        <v>0.23797167714310599</v>
      </c>
      <c r="T1092" s="17">
        <v>0.21001647843489399</v>
      </c>
      <c r="U1092" s="17">
        <v>0.25150842929339201</v>
      </c>
      <c r="V1092" s="17">
        <v>0.19288502756504</v>
      </c>
      <c r="W1092" s="17">
        <v>0.36097296062564799</v>
      </c>
      <c r="X1092" s="17">
        <v>0.21503984854459299</v>
      </c>
      <c r="Y1092" s="17">
        <v>0.13738417875078901</v>
      </c>
      <c r="Z1092" s="17">
        <v>0.21304837094251</v>
      </c>
      <c r="AA1092" s="17">
        <v>5.1293154623155701E-2</v>
      </c>
      <c r="AB1092" s="17">
        <v>1.49928082023397E-2</v>
      </c>
      <c r="AC1092" s="17">
        <v>0.122885864785115</v>
      </c>
      <c r="AD1092" s="17">
        <v>-4.0067709545554803E-2</v>
      </c>
      <c r="AE1092" s="17"/>
      <c r="AF1092" s="17">
        <v>0.20894791627878601</v>
      </c>
      <c r="AG1092" s="17">
        <v>0.16038443143006301</v>
      </c>
      <c r="AH1092" s="17">
        <v>0.15975062879839699</v>
      </c>
      <c r="AI1092" s="17">
        <v>0.17038998218849</v>
      </c>
      <c r="AJ1092" s="17">
        <v>0.10119095608003401</v>
      </c>
      <c r="AK1092" s="17">
        <v>0.248006932092671</v>
      </c>
      <c r="AL1092" s="17"/>
      <c r="AM1092" s="17">
        <v>0.204623100242669</v>
      </c>
      <c r="AN1092" s="17">
        <v>0.21186897613459299</v>
      </c>
      <c r="AO1092" s="17">
        <v>6.8483787804212701E-2</v>
      </c>
      <c r="AP1092" s="17">
        <v>0.20816223144432799</v>
      </c>
      <c r="AQ1092" s="17">
        <v>-5.0198056836779102E-2</v>
      </c>
      <c r="AR1092" s="17"/>
      <c r="AS1092" s="17">
        <v>0.16985738156507499</v>
      </c>
      <c r="AT1092" s="17">
        <v>0.12697436662624101</v>
      </c>
      <c r="AU1092" s="17"/>
      <c r="AV1092" s="17">
        <v>0.16679095262135199</v>
      </c>
      <c r="AW1092" s="17">
        <v>0.28557967987069599</v>
      </c>
      <c r="AX1092" s="17"/>
      <c r="AY1092" s="17">
        <v>0.21581650830420701</v>
      </c>
      <c r="AZ1092" s="17">
        <v>0.15777569471605199</v>
      </c>
      <c r="BA1092" s="17">
        <v>0.15172748163667399</v>
      </c>
      <c r="BB1092" s="17"/>
      <c r="BC1092" s="17">
        <v>0.18271232222318501</v>
      </c>
      <c r="BD1092" s="17">
        <v>0.13860097356932599</v>
      </c>
      <c r="BE1092" s="17">
        <v>0.173948806195489</v>
      </c>
      <c r="BF1092" s="17"/>
      <c r="BG1092" s="17">
        <v>0.134148709908818</v>
      </c>
      <c r="BH1092" s="17">
        <v>0.18786188229298501</v>
      </c>
      <c r="BI1092" s="17"/>
      <c r="BJ1092" s="17">
        <v>0.150856500457626</v>
      </c>
      <c r="BK1092" s="17">
        <v>0.17483564606558</v>
      </c>
      <c r="BL1092" s="17"/>
      <c r="BM1092" s="17">
        <v>0.195816794741378</v>
      </c>
      <c r="BN1092" s="17">
        <v>0.27372520045162402</v>
      </c>
      <c r="BO1092" s="17">
        <v>-0.17289475057103801</v>
      </c>
      <c r="BP1092" s="17">
        <v>0.102552546723644</v>
      </c>
      <c r="BQ1092" s="17">
        <v>0.64704670818075205</v>
      </c>
      <c r="BR1092" s="17">
        <v>7.9556973274606702E-2</v>
      </c>
      <c r="BS1092" s="17">
        <v>5.9525102712360403E-2</v>
      </c>
      <c r="BT1092" s="17"/>
      <c r="BU1092" s="17">
        <v>0.15629797199708401</v>
      </c>
      <c r="BV1092" s="17">
        <v>0.31439553404781201</v>
      </c>
      <c r="BW1092" s="17"/>
      <c r="BX1092" s="17">
        <v>0.11125419864021099</v>
      </c>
      <c r="BY1092" s="17">
        <v>0.34781420817900899</v>
      </c>
      <c r="BZ1092" s="17">
        <v>0.186259403659813</v>
      </c>
      <c r="CA1092" s="17">
        <v>0.297320637749175</v>
      </c>
    </row>
    <row r="1093" spans="2:79" x14ac:dyDescent="0.3">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c r="BM1093" s="17"/>
      <c r="BN1093" s="17"/>
      <c r="BO1093" s="17"/>
      <c r="BP1093" s="17"/>
      <c r="BQ1093" s="17"/>
      <c r="BR1093" s="17"/>
      <c r="BS1093" s="17"/>
      <c r="BT1093" s="17"/>
      <c r="BU1093" s="17"/>
      <c r="BV1093" s="17"/>
      <c r="BW1093" s="17"/>
      <c r="BX1093" s="17"/>
      <c r="BY1093" s="17"/>
      <c r="BZ1093" s="17"/>
      <c r="CA1093" s="17"/>
    </row>
    <row r="1094" spans="2:79" x14ac:dyDescent="0.3">
      <c r="B1094" s="6" t="s">
        <v>476</v>
      </c>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c r="BP1094" s="17"/>
      <c r="BQ1094" s="17"/>
      <c r="BR1094" s="17"/>
      <c r="BS1094" s="17"/>
      <c r="BT1094" s="17"/>
      <c r="BU1094" s="17"/>
      <c r="BV1094" s="17"/>
      <c r="BW1094" s="17"/>
      <c r="BX1094" s="17"/>
      <c r="BY1094" s="17"/>
      <c r="BZ1094" s="17"/>
      <c r="CA1094" s="17"/>
    </row>
    <row r="1095" spans="2:79" x14ac:dyDescent="0.3">
      <c r="B1095" s="24" t="s">
        <v>333</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c r="BM1095" s="17"/>
      <c r="BN1095" s="17"/>
      <c r="BO1095" s="17"/>
      <c r="BP1095" s="17"/>
      <c r="BQ1095" s="17"/>
      <c r="BR1095" s="17"/>
      <c r="BS1095" s="17"/>
      <c r="BT1095" s="17"/>
      <c r="BU1095" s="17"/>
      <c r="BV1095" s="17"/>
      <c r="BW1095" s="17"/>
      <c r="BX1095" s="17"/>
      <c r="BY1095" s="17"/>
      <c r="BZ1095" s="17"/>
      <c r="CA1095" s="17"/>
    </row>
    <row r="1096" spans="2:79" x14ac:dyDescent="0.3">
      <c r="B1096" t="s">
        <v>292</v>
      </c>
      <c r="C1096" s="17">
        <v>0.101387397978195</v>
      </c>
      <c r="D1096" s="17">
        <v>0.109977837877493</v>
      </c>
      <c r="E1096" s="17">
        <v>9.1911872807888498E-2</v>
      </c>
      <c r="F1096" s="17"/>
      <c r="G1096" s="17">
        <v>0.132053044892537</v>
      </c>
      <c r="H1096" s="17">
        <v>0.15938968190970801</v>
      </c>
      <c r="I1096" s="17">
        <v>0.14095920425294001</v>
      </c>
      <c r="J1096" s="17">
        <v>6.8849564348155104E-2</v>
      </c>
      <c r="K1096" s="17">
        <v>5.0784714274758398E-2</v>
      </c>
      <c r="L1096" s="17">
        <v>5.6488672887068901E-2</v>
      </c>
      <c r="M1096" s="17"/>
      <c r="N1096" s="17">
        <v>0.107284857294491</v>
      </c>
      <c r="O1096" s="17">
        <v>0.12623867298986399</v>
      </c>
      <c r="P1096" s="17">
        <v>5.5445645961833698E-2</v>
      </c>
      <c r="Q1096" s="17">
        <v>0.110693533031444</v>
      </c>
      <c r="R1096" s="17"/>
      <c r="S1096" s="17">
        <v>0.120735008948159</v>
      </c>
      <c r="T1096" s="17">
        <v>5.2773083022423603E-2</v>
      </c>
      <c r="U1096" s="17">
        <v>7.2595805444315195E-2</v>
      </c>
      <c r="V1096" s="17">
        <v>0.124325914427855</v>
      </c>
      <c r="W1096" s="17">
        <v>8.9577983124009206E-2</v>
      </c>
      <c r="X1096" s="17">
        <v>0.156968641593212</v>
      </c>
      <c r="Y1096" s="17">
        <v>7.1036529076598798E-2</v>
      </c>
      <c r="Z1096" s="17">
        <v>0.111360723482283</v>
      </c>
      <c r="AA1096" s="17">
        <v>0.110884886844037</v>
      </c>
      <c r="AB1096" s="17">
        <v>6.5772794798349105E-2</v>
      </c>
      <c r="AC1096" s="17">
        <v>0.160132077795828</v>
      </c>
      <c r="AD1096" s="17">
        <v>0.12350422056169801</v>
      </c>
      <c r="AE1096" s="17"/>
      <c r="AF1096" s="17">
        <v>0.15632961340950799</v>
      </c>
      <c r="AG1096" s="17">
        <v>8.0519071168283302E-2</v>
      </c>
      <c r="AH1096" s="17">
        <v>8.6125847524340202E-2</v>
      </c>
      <c r="AI1096" s="17">
        <v>9.5293343026129004E-2</v>
      </c>
      <c r="AJ1096" s="17">
        <v>9.3705423821328904E-2</v>
      </c>
      <c r="AK1096" s="17">
        <v>4.6940607929369597E-2</v>
      </c>
      <c r="AL1096" s="17"/>
      <c r="AM1096" s="17">
        <v>6.8452749012650096E-2</v>
      </c>
      <c r="AN1096" s="17">
        <v>4.2553386084289199E-2</v>
      </c>
      <c r="AO1096" s="17">
        <v>0.140649137564518</v>
      </c>
      <c r="AP1096" s="17">
        <v>0.16735398342319099</v>
      </c>
      <c r="AQ1096" s="17">
        <v>0.25987864875191402</v>
      </c>
      <c r="AR1096" s="17"/>
      <c r="AS1096" s="17">
        <v>0.106088572274862</v>
      </c>
      <c r="AT1096" s="17">
        <v>0.113387424691722</v>
      </c>
      <c r="AU1096" s="17"/>
      <c r="AV1096" s="17">
        <v>0.104889159716023</v>
      </c>
      <c r="AW1096" s="17">
        <v>0.14094771697323999</v>
      </c>
      <c r="AX1096" s="17"/>
      <c r="AY1096" s="17">
        <v>0.106842535870116</v>
      </c>
      <c r="AZ1096" s="17">
        <v>0.10080531032162</v>
      </c>
      <c r="BA1096" s="17">
        <v>9.5441349928896899E-2</v>
      </c>
      <c r="BB1096" s="17"/>
      <c r="BC1096" s="17">
        <v>9.0375117785415807E-2</v>
      </c>
      <c r="BD1096" s="17">
        <v>0.107299902027593</v>
      </c>
      <c r="BE1096" s="17">
        <v>0.127855805002724</v>
      </c>
      <c r="BF1096" s="17"/>
      <c r="BG1096" s="17">
        <v>8.1711692897962498E-2</v>
      </c>
      <c r="BH1096" s="17">
        <v>0.111628571989734</v>
      </c>
      <c r="BI1096" s="17"/>
      <c r="BJ1096" s="17">
        <v>0.114577793778276</v>
      </c>
      <c r="BK1096" s="17">
        <v>9.7469350244827196E-2</v>
      </c>
      <c r="BL1096" s="17"/>
      <c r="BM1096" s="17">
        <v>0.13694035913564201</v>
      </c>
      <c r="BN1096" s="17">
        <v>9.2952724599035197E-2</v>
      </c>
      <c r="BO1096" s="17">
        <v>6.5186639946654107E-2</v>
      </c>
      <c r="BP1096" s="17">
        <v>0.115951197656555</v>
      </c>
      <c r="BQ1096" s="17">
        <v>5.57448995412929E-2</v>
      </c>
      <c r="BR1096" s="17">
        <v>5.5884543626588498E-2</v>
      </c>
      <c r="BS1096" s="17">
        <v>8.4045116201733702E-2</v>
      </c>
      <c r="BT1096" s="17"/>
      <c r="BU1096" s="17">
        <v>0.14023117908055899</v>
      </c>
      <c r="BV1096" s="17">
        <v>0.22741553464675901</v>
      </c>
      <c r="BW1096" s="17"/>
      <c r="BX1096" s="17">
        <v>7.7346564061411105E-2</v>
      </c>
      <c r="BY1096" s="17">
        <v>0.156275440132047</v>
      </c>
      <c r="BZ1096" s="17">
        <v>0.14059058966270299</v>
      </c>
      <c r="CA1096" s="17">
        <v>0.101504844260452</v>
      </c>
    </row>
    <row r="1097" spans="2:79" x14ac:dyDescent="0.3">
      <c r="B1097" t="s">
        <v>293</v>
      </c>
      <c r="C1097" s="17">
        <v>0.25921355523352102</v>
      </c>
      <c r="D1097" s="17">
        <v>0.26411868399656702</v>
      </c>
      <c r="E1097" s="17">
        <v>0.25564427159546899</v>
      </c>
      <c r="F1097" s="17"/>
      <c r="G1097" s="17">
        <v>0.31135113631650901</v>
      </c>
      <c r="H1097" s="17">
        <v>0.33956458562123898</v>
      </c>
      <c r="I1097" s="17">
        <v>0.26855127756381802</v>
      </c>
      <c r="J1097" s="17">
        <v>0.24873103716475101</v>
      </c>
      <c r="K1097" s="17">
        <v>0.23450661247419499</v>
      </c>
      <c r="L1097" s="17">
        <v>0.17270597815127001</v>
      </c>
      <c r="M1097" s="17"/>
      <c r="N1097" s="17">
        <v>0.24781712504761999</v>
      </c>
      <c r="O1097" s="17">
        <v>0.25841940884328701</v>
      </c>
      <c r="P1097" s="17">
        <v>0.33583487013699198</v>
      </c>
      <c r="Q1097" s="17">
        <v>0.20295845856238301</v>
      </c>
      <c r="R1097" s="17"/>
      <c r="S1097" s="17">
        <v>0.30045123303332</v>
      </c>
      <c r="T1097" s="17">
        <v>0.21298690106031701</v>
      </c>
      <c r="U1097" s="17">
        <v>0.28812271704415898</v>
      </c>
      <c r="V1097" s="17">
        <v>0.31993315614374801</v>
      </c>
      <c r="W1097" s="17">
        <v>0.22537980669639299</v>
      </c>
      <c r="X1097" s="17">
        <v>0.20198050038997301</v>
      </c>
      <c r="Y1097" s="17">
        <v>0.305528992281273</v>
      </c>
      <c r="Z1097" s="17">
        <v>0.26156634154205</v>
      </c>
      <c r="AA1097" s="17">
        <v>0.21308543303590799</v>
      </c>
      <c r="AB1097" s="17">
        <v>0.25607197768019302</v>
      </c>
      <c r="AC1097" s="17">
        <v>0.22901769453263199</v>
      </c>
      <c r="AD1097" s="17">
        <v>0.33765407264112302</v>
      </c>
      <c r="AE1097" s="17"/>
      <c r="AF1097" s="17">
        <v>0.340038792709078</v>
      </c>
      <c r="AG1097" s="17">
        <v>0.23461751842574699</v>
      </c>
      <c r="AH1097" s="17">
        <v>0.285205569776805</v>
      </c>
      <c r="AI1097" s="17">
        <v>0.208304522410793</v>
      </c>
      <c r="AJ1097" s="17">
        <v>0.197715082337687</v>
      </c>
      <c r="AK1097" s="17">
        <v>0.257311417896261</v>
      </c>
      <c r="AL1097" s="17"/>
      <c r="AM1097" s="17">
        <v>0.23832449258393401</v>
      </c>
      <c r="AN1097" s="17">
        <v>0.269668904130276</v>
      </c>
      <c r="AO1097" s="17">
        <v>0.27723930043443201</v>
      </c>
      <c r="AP1097" s="17">
        <v>0.27885982901958201</v>
      </c>
      <c r="AQ1097" s="17">
        <v>0.17649103103052799</v>
      </c>
      <c r="AR1097" s="17"/>
      <c r="AS1097" s="17">
        <v>0.281942992255036</v>
      </c>
      <c r="AT1097" s="17">
        <v>0.236791730281317</v>
      </c>
      <c r="AU1097" s="17"/>
      <c r="AV1097" s="17">
        <v>0.27594766888358702</v>
      </c>
      <c r="AW1097" s="17">
        <v>0.22048153976477899</v>
      </c>
      <c r="AX1097" s="17"/>
      <c r="AY1097" s="17">
        <v>0.228687968812846</v>
      </c>
      <c r="AZ1097" s="17">
        <v>0.27427649070673099</v>
      </c>
      <c r="BA1097" s="17">
        <v>0.257942624842179</v>
      </c>
      <c r="BB1097" s="17"/>
      <c r="BC1097" s="17">
        <v>0.24897252273489001</v>
      </c>
      <c r="BD1097" s="17">
        <v>0.216401155848191</v>
      </c>
      <c r="BE1097" s="17">
        <v>0.32031461808780198</v>
      </c>
      <c r="BF1097" s="17"/>
      <c r="BG1097" s="17">
        <v>0.23539327510795599</v>
      </c>
      <c r="BH1097" s="17">
        <v>0.26545763430427499</v>
      </c>
      <c r="BI1097" s="17"/>
      <c r="BJ1097" s="17">
        <v>0.29978127068914201</v>
      </c>
      <c r="BK1097" s="17">
        <v>0.24398112400422001</v>
      </c>
      <c r="BL1097" s="17"/>
      <c r="BM1097" s="17">
        <v>0.302066563470969</v>
      </c>
      <c r="BN1097" s="17">
        <v>0.281428282681987</v>
      </c>
      <c r="BO1097" s="17">
        <v>0.24882419768379399</v>
      </c>
      <c r="BP1097" s="17">
        <v>0.17088686873734801</v>
      </c>
      <c r="BQ1097" s="17">
        <v>0.29810008102371499</v>
      </c>
      <c r="BR1097" s="17">
        <v>0.17644481435249099</v>
      </c>
      <c r="BS1097" s="17">
        <v>0.24670503371571301</v>
      </c>
      <c r="BT1097" s="17"/>
      <c r="BU1097" s="17">
        <v>0.249613289662899</v>
      </c>
      <c r="BV1097" s="17">
        <v>0.27223986103224501</v>
      </c>
      <c r="BW1097" s="17"/>
      <c r="BX1097" s="17">
        <v>0.22972552506448199</v>
      </c>
      <c r="BY1097" s="17">
        <v>0.28065910305929997</v>
      </c>
      <c r="BZ1097" s="17">
        <v>0.26115304069623502</v>
      </c>
      <c r="CA1097" s="17">
        <v>0.29913355560133598</v>
      </c>
    </row>
    <row r="1098" spans="2:79" x14ac:dyDescent="0.3">
      <c r="B1098" t="s">
        <v>294</v>
      </c>
      <c r="C1098" s="17">
        <v>0.356869181066436</v>
      </c>
      <c r="D1098" s="17">
        <v>0.36207004987604002</v>
      </c>
      <c r="E1098" s="17">
        <v>0.35142095303710602</v>
      </c>
      <c r="F1098" s="17"/>
      <c r="G1098" s="17">
        <v>0.32369144467916799</v>
      </c>
      <c r="H1098" s="17">
        <v>0.24751972461052199</v>
      </c>
      <c r="I1098" s="17">
        <v>0.30967826739986398</v>
      </c>
      <c r="J1098" s="17">
        <v>0.38698978983953902</v>
      </c>
      <c r="K1098" s="17">
        <v>0.42798392411685598</v>
      </c>
      <c r="L1098" s="17">
        <v>0.44193085723013897</v>
      </c>
      <c r="M1098" s="17"/>
      <c r="N1098" s="17">
        <v>0.33159552397119302</v>
      </c>
      <c r="O1098" s="17">
        <v>0.34366896396258501</v>
      </c>
      <c r="P1098" s="17">
        <v>0.365988428309722</v>
      </c>
      <c r="Q1098" s="17">
        <v>0.38940908268841301</v>
      </c>
      <c r="R1098" s="17"/>
      <c r="S1098" s="17">
        <v>0.34498271614824599</v>
      </c>
      <c r="T1098" s="17">
        <v>0.44848544841094701</v>
      </c>
      <c r="U1098" s="17">
        <v>0.31516776819022901</v>
      </c>
      <c r="V1098" s="17">
        <v>0.29942218550612199</v>
      </c>
      <c r="W1098" s="17">
        <v>0.33978652661275</v>
      </c>
      <c r="X1098" s="17">
        <v>0.41695690985997202</v>
      </c>
      <c r="Y1098" s="17">
        <v>0.385680948408408</v>
      </c>
      <c r="Z1098" s="17">
        <v>0.35349238627509499</v>
      </c>
      <c r="AA1098" s="17">
        <v>0.39872010019085402</v>
      </c>
      <c r="AB1098" s="17">
        <v>0.223170555292866</v>
      </c>
      <c r="AC1098" s="17">
        <v>0.36010735300386398</v>
      </c>
      <c r="AD1098" s="17">
        <v>0.33335579537493398</v>
      </c>
      <c r="AE1098" s="17"/>
      <c r="AF1098" s="17">
        <v>0.255229162462218</v>
      </c>
      <c r="AG1098" s="17">
        <v>0.38317496208803598</v>
      </c>
      <c r="AH1098" s="17">
        <v>0.37077283633768099</v>
      </c>
      <c r="AI1098" s="17">
        <v>0.417812351278389</v>
      </c>
      <c r="AJ1098" s="17">
        <v>0.40466411576360101</v>
      </c>
      <c r="AK1098" s="17">
        <v>0.31952701080596901</v>
      </c>
      <c r="AL1098" s="17"/>
      <c r="AM1098" s="17">
        <v>0.43101587629829402</v>
      </c>
      <c r="AN1098" s="17">
        <v>0.43346709616034901</v>
      </c>
      <c r="AO1098" s="17">
        <v>0.26797287558800997</v>
      </c>
      <c r="AP1098" s="17">
        <v>0.26898074050797099</v>
      </c>
      <c r="AQ1098" s="17">
        <v>0.24036150952218499</v>
      </c>
      <c r="AR1098" s="17"/>
      <c r="AS1098" s="17">
        <v>0.32744632794807599</v>
      </c>
      <c r="AT1098" s="17">
        <v>0.34091568496616398</v>
      </c>
      <c r="AU1098" s="17"/>
      <c r="AV1098" s="17">
        <v>0.33750280008933098</v>
      </c>
      <c r="AW1098" s="17">
        <v>0.30472517449565401</v>
      </c>
      <c r="AX1098" s="17"/>
      <c r="AY1098" s="17">
        <v>0.32648383519479601</v>
      </c>
      <c r="AZ1098" s="17">
        <v>0.357013757845349</v>
      </c>
      <c r="BA1098" s="17">
        <v>0.452930385556858</v>
      </c>
      <c r="BB1098" s="17"/>
      <c r="BC1098" s="17">
        <v>0.352381993980874</v>
      </c>
      <c r="BD1098" s="17">
        <v>0.41235137018220303</v>
      </c>
      <c r="BE1098" s="17">
        <v>0.31374713529318998</v>
      </c>
      <c r="BF1098" s="17"/>
      <c r="BG1098" s="17">
        <v>0.37200725826638498</v>
      </c>
      <c r="BH1098" s="17">
        <v>0.35552590096882097</v>
      </c>
      <c r="BI1098" s="17"/>
      <c r="BJ1098" s="17">
        <v>0.34921673318999502</v>
      </c>
      <c r="BK1098" s="17">
        <v>0.35783877320811802</v>
      </c>
      <c r="BL1098" s="17"/>
      <c r="BM1098" s="17">
        <v>0.29005278497290099</v>
      </c>
      <c r="BN1098" s="17">
        <v>0.34709749250976302</v>
      </c>
      <c r="BO1098" s="17">
        <v>0.40570379311767801</v>
      </c>
      <c r="BP1098" s="17">
        <v>0.39506473012304799</v>
      </c>
      <c r="BQ1098" s="17">
        <v>0.39705006183079999</v>
      </c>
      <c r="BR1098" s="17">
        <v>0.44605645952728901</v>
      </c>
      <c r="BS1098" s="17">
        <v>0.42681358593563401</v>
      </c>
      <c r="BT1098" s="17"/>
      <c r="BU1098" s="17">
        <v>0.29316987758901097</v>
      </c>
      <c r="BV1098" s="17">
        <v>0.28984704320721699</v>
      </c>
      <c r="BW1098" s="17"/>
      <c r="BX1098" s="17">
        <v>0.35238640346644701</v>
      </c>
      <c r="BY1098" s="17">
        <v>0.33546343583097599</v>
      </c>
      <c r="BZ1098" s="17">
        <v>0.32292294871771998</v>
      </c>
      <c r="CA1098" s="17">
        <v>0.36661544115537498</v>
      </c>
    </row>
    <row r="1099" spans="2:79" x14ac:dyDescent="0.3">
      <c r="B1099" t="s">
        <v>295</v>
      </c>
      <c r="C1099" s="17">
        <v>0.18903968151328801</v>
      </c>
      <c r="D1099" s="17">
        <v>0.180512000179715</v>
      </c>
      <c r="E1099" s="17">
        <v>0.19770610374619699</v>
      </c>
      <c r="F1099" s="17"/>
      <c r="G1099" s="17">
        <v>0.16557892001800001</v>
      </c>
      <c r="H1099" s="17">
        <v>0.184130273182394</v>
      </c>
      <c r="I1099" s="17">
        <v>0.20642066373510801</v>
      </c>
      <c r="J1099" s="17">
        <v>0.181128411526503</v>
      </c>
      <c r="K1099" s="17">
        <v>0.183311360360534</v>
      </c>
      <c r="L1099" s="17">
        <v>0.20388222555923299</v>
      </c>
      <c r="M1099" s="17"/>
      <c r="N1099" s="17">
        <v>0.21723965665940101</v>
      </c>
      <c r="O1099" s="17">
        <v>0.19668646968379599</v>
      </c>
      <c r="P1099" s="17">
        <v>0.147310773090333</v>
      </c>
      <c r="Q1099" s="17">
        <v>0.18566038619853201</v>
      </c>
      <c r="R1099" s="17"/>
      <c r="S1099" s="17">
        <v>0.16544935686232001</v>
      </c>
      <c r="T1099" s="17">
        <v>0.18059278104902399</v>
      </c>
      <c r="U1099" s="17">
        <v>0.20504859097562</v>
      </c>
      <c r="V1099" s="17">
        <v>0.19152908817151401</v>
      </c>
      <c r="W1099" s="17">
        <v>0.28547604381753999</v>
      </c>
      <c r="X1099" s="17">
        <v>0.114514574616868</v>
      </c>
      <c r="Y1099" s="17">
        <v>0.16735119365206699</v>
      </c>
      <c r="Z1099" s="17">
        <v>0.154132313207373</v>
      </c>
      <c r="AA1099" s="17">
        <v>0.15978453188858699</v>
      </c>
      <c r="AB1099" s="17">
        <v>0.31265593313310402</v>
      </c>
      <c r="AC1099" s="17">
        <v>0.15802009488642499</v>
      </c>
      <c r="AD1099" s="17">
        <v>0.20548591142224501</v>
      </c>
      <c r="AE1099" s="17"/>
      <c r="AF1099" s="17">
        <v>0.17669767399168099</v>
      </c>
      <c r="AG1099" s="17">
        <v>0.19704249008500699</v>
      </c>
      <c r="AH1099" s="17">
        <v>0.15361368937181</v>
      </c>
      <c r="AI1099" s="17">
        <v>0.210727362315282</v>
      </c>
      <c r="AJ1099" s="17">
        <v>0.18476028897327301</v>
      </c>
      <c r="AK1099" s="17">
        <v>0.238455494624083</v>
      </c>
      <c r="AL1099" s="17"/>
      <c r="AM1099" s="17">
        <v>0.17023009912082299</v>
      </c>
      <c r="AN1099" s="17">
        <v>0.16687280685221101</v>
      </c>
      <c r="AO1099" s="17">
        <v>0.21238523714135499</v>
      </c>
      <c r="AP1099" s="17">
        <v>0.234040637288364</v>
      </c>
      <c r="AQ1099" s="17">
        <v>0.17616122925328101</v>
      </c>
      <c r="AR1099" s="17"/>
      <c r="AS1099" s="17">
        <v>0.20336495624221301</v>
      </c>
      <c r="AT1099" s="17">
        <v>0.20779944014766399</v>
      </c>
      <c r="AU1099" s="17"/>
      <c r="AV1099" s="17">
        <v>0.19035277025185601</v>
      </c>
      <c r="AW1099" s="17">
        <v>0.21131049938473601</v>
      </c>
      <c r="AX1099" s="17"/>
      <c r="AY1099" s="17">
        <v>0.20544273202979799</v>
      </c>
      <c r="AZ1099" s="17">
        <v>0.186774000671839</v>
      </c>
      <c r="BA1099" s="17">
        <v>0.13247103191475601</v>
      </c>
      <c r="BB1099" s="17"/>
      <c r="BC1099" s="17">
        <v>0.19892112823480701</v>
      </c>
      <c r="BD1099" s="17">
        <v>0.186276698565008</v>
      </c>
      <c r="BE1099" s="17">
        <v>0.16964372524738999</v>
      </c>
      <c r="BF1099" s="17"/>
      <c r="BG1099" s="17">
        <v>0.18945322128070399</v>
      </c>
      <c r="BH1099" s="17">
        <v>0.192836686739699</v>
      </c>
      <c r="BI1099" s="17"/>
      <c r="BJ1099" s="17">
        <v>0.15907281033290299</v>
      </c>
      <c r="BK1099" s="17">
        <v>0.20114945826417999</v>
      </c>
      <c r="BL1099" s="17"/>
      <c r="BM1099" s="17">
        <v>0.18114602750948799</v>
      </c>
      <c r="BN1099" s="17">
        <v>0.215662310706799</v>
      </c>
      <c r="BO1099" s="17">
        <v>0.172586735011176</v>
      </c>
      <c r="BP1099" s="17">
        <v>0.20310007908893299</v>
      </c>
      <c r="BQ1099" s="17">
        <v>0.169024366165759</v>
      </c>
      <c r="BR1099" s="17">
        <v>0.208237389928946</v>
      </c>
      <c r="BS1099" s="17">
        <v>0.141048030974289</v>
      </c>
      <c r="BT1099" s="17"/>
      <c r="BU1099" s="17">
        <v>0.23811609120449101</v>
      </c>
      <c r="BV1099" s="17">
        <v>0.14270651628810499</v>
      </c>
      <c r="BW1099" s="17"/>
      <c r="BX1099" s="17">
        <v>0.20429833528492999</v>
      </c>
      <c r="BY1099" s="17">
        <v>0.15378652462435699</v>
      </c>
      <c r="BZ1099" s="17">
        <v>0.206434179561654</v>
      </c>
      <c r="CA1099" s="17">
        <v>0.15760741330992301</v>
      </c>
    </row>
    <row r="1100" spans="2:79" x14ac:dyDescent="0.3">
      <c r="B1100" t="s">
        <v>296</v>
      </c>
      <c r="C1100" s="17">
        <v>3.4537140623434201E-2</v>
      </c>
      <c r="D1100" s="17">
        <v>3.2653801038939903E-2</v>
      </c>
      <c r="E1100" s="17">
        <v>3.6423372540982803E-2</v>
      </c>
      <c r="F1100" s="17"/>
      <c r="G1100" s="17">
        <v>1.5982250484050199E-2</v>
      </c>
      <c r="H1100" s="17">
        <v>4.6731849236404902E-2</v>
      </c>
      <c r="I1100" s="17">
        <v>3.4316211432665E-2</v>
      </c>
      <c r="J1100" s="17">
        <v>3.8932163462481503E-2</v>
      </c>
      <c r="K1100" s="17">
        <v>3.0615006280829801E-2</v>
      </c>
      <c r="L1100" s="17">
        <v>3.5796723678230898E-2</v>
      </c>
      <c r="M1100" s="17"/>
      <c r="N1100" s="17">
        <v>3.9571096820535397E-2</v>
      </c>
      <c r="O1100" s="17">
        <v>2.7786791085108401E-2</v>
      </c>
      <c r="P1100" s="17">
        <v>3.1665230107172697E-2</v>
      </c>
      <c r="Q1100" s="17">
        <v>3.98674299108812E-2</v>
      </c>
      <c r="R1100" s="17"/>
      <c r="S1100" s="17">
        <v>3.1183000643641899E-2</v>
      </c>
      <c r="T1100" s="17">
        <v>3.6430070523422203E-2</v>
      </c>
      <c r="U1100" s="17">
        <v>7.3437797690575193E-2</v>
      </c>
      <c r="V1100" s="17">
        <v>1.03690501740755E-2</v>
      </c>
      <c r="W1100" s="17">
        <v>2.7597638342777599E-2</v>
      </c>
      <c r="X1100" s="17">
        <v>3.5275293063370003E-2</v>
      </c>
      <c r="Y1100" s="17">
        <v>1.26186846706058E-2</v>
      </c>
      <c r="Z1100" s="17">
        <v>2.4290612760577601E-2</v>
      </c>
      <c r="AA1100" s="17">
        <v>3.0457371412544999E-2</v>
      </c>
      <c r="AB1100" s="17">
        <v>7.8804507926152997E-2</v>
      </c>
      <c r="AC1100" s="17">
        <v>2.2655544754257999E-2</v>
      </c>
      <c r="AD1100" s="17">
        <v>0</v>
      </c>
      <c r="AE1100" s="17"/>
      <c r="AF1100" s="17">
        <v>3.2288652322909402E-2</v>
      </c>
      <c r="AG1100" s="17">
        <v>3.9730135423126797E-2</v>
      </c>
      <c r="AH1100" s="17">
        <v>4.1530558977600697E-2</v>
      </c>
      <c r="AI1100" s="17">
        <v>1.6842786029443099E-2</v>
      </c>
      <c r="AJ1100" s="17">
        <v>2.8854021477699499E-2</v>
      </c>
      <c r="AK1100" s="17">
        <v>7.0040627559412205E-2</v>
      </c>
      <c r="AL1100" s="17"/>
      <c r="AM1100" s="17">
        <v>3.71028009856922E-2</v>
      </c>
      <c r="AN1100" s="17">
        <v>1.6913046624145101E-2</v>
      </c>
      <c r="AO1100" s="17">
        <v>4.8007760088963403E-2</v>
      </c>
      <c r="AP1100" s="17">
        <v>3.4309437422294801E-2</v>
      </c>
      <c r="AQ1100" s="17">
        <v>3.8850872781869702E-2</v>
      </c>
      <c r="AR1100" s="17"/>
      <c r="AS1100" s="17">
        <v>3.73563298897217E-2</v>
      </c>
      <c r="AT1100" s="17">
        <v>1.9061607028117E-2</v>
      </c>
      <c r="AU1100" s="17"/>
      <c r="AV1100" s="17">
        <v>3.7802581543833202E-2</v>
      </c>
      <c r="AW1100" s="17">
        <v>3.1089865613514199E-2</v>
      </c>
      <c r="AX1100" s="17"/>
      <c r="AY1100" s="17">
        <v>5.0037140064303903E-2</v>
      </c>
      <c r="AZ1100" s="17">
        <v>2.46758899040386E-2</v>
      </c>
      <c r="BA1100" s="17">
        <v>4.9884371493089399E-2</v>
      </c>
      <c r="BB1100" s="17"/>
      <c r="BC1100" s="17">
        <v>3.6491463605681E-2</v>
      </c>
      <c r="BD1100" s="17">
        <v>3.5220794190833397E-2</v>
      </c>
      <c r="BE1100" s="17">
        <v>2.9418924296439299E-2</v>
      </c>
      <c r="BF1100" s="17"/>
      <c r="BG1100" s="17">
        <v>4.09477056486608E-2</v>
      </c>
      <c r="BH1100" s="17">
        <v>3.1472890847270597E-2</v>
      </c>
      <c r="BI1100" s="17"/>
      <c r="BJ1100" s="17">
        <v>3.4186863413730603E-2</v>
      </c>
      <c r="BK1100" s="17">
        <v>3.4516456004359097E-2</v>
      </c>
      <c r="BL1100" s="17"/>
      <c r="BM1100" s="17">
        <v>3.8645412328973498E-2</v>
      </c>
      <c r="BN1100" s="17">
        <v>2.3771127174400698E-2</v>
      </c>
      <c r="BO1100" s="17">
        <v>2.0822896880652302E-2</v>
      </c>
      <c r="BP1100" s="17">
        <v>1.8205837671399501E-2</v>
      </c>
      <c r="BQ1100" s="17">
        <v>1.8976331296861802E-2</v>
      </c>
      <c r="BR1100" s="17">
        <v>3.5445504918467097E-2</v>
      </c>
      <c r="BS1100" s="17">
        <v>6.0566341312102701E-2</v>
      </c>
      <c r="BT1100" s="17"/>
      <c r="BU1100" s="17">
        <v>2.1684703050616299E-2</v>
      </c>
      <c r="BV1100" s="17">
        <v>4.5955369789905401E-2</v>
      </c>
      <c r="BW1100" s="17"/>
      <c r="BX1100" s="17">
        <v>3.4873899181294903E-2</v>
      </c>
      <c r="BY1100" s="17">
        <v>3.2328915729986703E-2</v>
      </c>
      <c r="BZ1100" s="17">
        <v>4.3094069813519098E-2</v>
      </c>
      <c r="CA1100" s="17">
        <v>2.7871980465368498E-2</v>
      </c>
    </row>
    <row r="1101" spans="2:79" x14ac:dyDescent="0.3">
      <c r="B1101" t="s">
        <v>101</v>
      </c>
      <c r="C1101" s="17">
        <v>5.8953043585126E-2</v>
      </c>
      <c r="D1101" s="17">
        <v>5.0667627031244798E-2</v>
      </c>
      <c r="E1101" s="17">
        <v>6.6893426272357295E-2</v>
      </c>
      <c r="F1101" s="17"/>
      <c r="G1101" s="17">
        <v>5.1343203609736099E-2</v>
      </c>
      <c r="H1101" s="17">
        <v>2.2663885439732301E-2</v>
      </c>
      <c r="I1101" s="17">
        <v>4.0074375615605E-2</v>
      </c>
      <c r="J1101" s="17">
        <v>7.53690336585707E-2</v>
      </c>
      <c r="K1101" s="17">
        <v>7.2798382492827093E-2</v>
      </c>
      <c r="L1101" s="17">
        <v>8.9195542494058297E-2</v>
      </c>
      <c r="M1101" s="17"/>
      <c r="N1101" s="17">
        <v>5.6491740206759497E-2</v>
      </c>
      <c r="O1101" s="17">
        <v>4.7199693435359999E-2</v>
      </c>
      <c r="P1101" s="17">
        <v>6.3755052393947104E-2</v>
      </c>
      <c r="Q1101" s="17">
        <v>7.1411109608347595E-2</v>
      </c>
      <c r="R1101" s="17"/>
      <c r="S1101" s="17">
        <v>3.7198684364313402E-2</v>
      </c>
      <c r="T1101" s="17">
        <v>6.8731715933866594E-2</v>
      </c>
      <c r="U1101" s="17">
        <v>4.5627320655101597E-2</v>
      </c>
      <c r="V1101" s="17">
        <v>5.4420605576685002E-2</v>
      </c>
      <c r="W1101" s="17">
        <v>3.2182001406530499E-2</v>
      </c>
      <c r="X1101" s="17">
        <v>7.4304080476604306E-2</v>
      </c>
      <c r="Y1101" s="17">
        <v>5.7783651911047701E-2</v>
      </c>
      <c r="Z1101" s="17">
        <v>9.5157622732621197E-2</v>
      </c>
      <c r="AA1101" s="17">
        <v>8.7067676628068302E-2</v>
      </c>
      <c r="AB1101" s="17">
        <v>6.3524231169334394E-2</v>
      </c>
      <c r="AC1101" s="17">
        <v>7.0067235026992206E-2</v>
      </c>
      <c r="AD1101" s="17">
        <v>0</v>
      </c>
      <c r="AE1101" s="17"/>
      <c r="AF1101" s="17">
        <v>3.9416105104605498E-2</v>
      </c>
      <c r="AG1101" s="17">
        <v>6.4915822809799795E-2</v>
      </c>
      <c r="AH1101" s="17">
        <v>6.2751498011764203E-2</v>
      </c>
      <c r="AI1101" s="17">
        <v>5.1019634939964698E-2</v>
      </c>
      <c r="AJ1101" s="17">
        <v>9.0301067626410506E-2</v>
      </c>
      <c r="AK1101" s="17">
        <v>6.7724841184905502E-2</v>
      </c>
      <c r="AL1101" s="17"/>
      <c r="AM1101" s="17">
        <v>5.4873981998606297E-2</v>
      </c>
      <c r="AN1101" s="17">
        <v>7.0524760148730395E-2</v>
      </c>
      <c r="AO1101" s="17">
        <v>5.3745689182720602E-2</v>
      </c>
      <c r="AP1101" s="17">
        <v>1.6455372338596699E-2</v>
      </c>
      <c r="AQ1101" s="17">
        <v>0.108256708660222</v>
      </c>
      <c r="AR1101" s="17"/>
      <c r="AS1101" s="17">
        <v>4.38008213900914E-2</v>
      </c>
      <c r="AT1101" s="17">
        <v>8.2044112885016396E-2</v>
      </c>
      <c r="AU1101" s="17"/>
      <c r="AV1101" s="17">
        <v>5.3505019515370199E-2</v>
      </c>
      <c r="AW1101" s="17">
        <v>9.1445203768077105E-2</v>
      </c>
      <c r="AX1101" s="17"/>
      <c r="AY1101" s="17">
        <v>8.2505788028139501E-2</v>
      </c>
      <c r="AZ1101" s="17">
        <v>5.6454550550421798E-2</v>
      </c>
      <c r="BA1101" s="17">
        <v>1.13302362642213E-2</v>
      </c>
      <c r="BB1101" s="17"/>
      <c r="BC1101" s="17">
        <v>7.2857773658332001E-2</v>
      </c>
      <c r="BD1101" s="17">
        <v>4.2450079186171399E-2</v>
      </c>
      <c r="BE1101" s="17">
        <v>3.9019792072455199E-2</v>
      </c>
      <c r="BF1101" s="17"/>
      <c r="BG1101" s="17">
        <v>8.0486846798331596E-2</v>
      </c>
      <c r="BH1101" s="17">
        <v>4.3078315150201198E-2</v>
      </c>
      <c r="BI1101" s="17"/>
      <c r="BJ1101" s="17">
        <v>4.31645285959531E-2</v>
      </c>
      <c r="BK1101" s="17">
        <v>6.5044838274295594E-2</v>
      </c>
      <c r="BL1101" s="17"/>
      <c r="BM1101" s="17">
        <v>5.1148852582027497E-2</v>
      </c>
      <c r="BN1101" s="17">
        <v>3.9088062328014497E-2</v>
      </c>
      <c r="BO1101" s="17">
        <v>8.6875737360046501E-2</v>
      </c>
      <c r="BP1101" s="17">
        <v>9.6791286722716793E-2</v>
      </c>
      <c r="BQ1101" s="17">
        <v>6.1104260141570402E-2</v>
      </c>
      <c r="BR1101" s="17">
        <v>7.7931287646219094E-2</v>
      </c>
      <c r="BS1101" s="17">
        <v>4.0821891860527197E-2</v>
      </c>
      <c r="BT1101" s="17"/>
      <c r="BU1101" s="17">
        <v>5.7184859412424002E-2</v>
      </c>
      <c r="BV1101" s="17">
        <v>2.1835675035768599E-2</v>
      </c>
      <c r="BW1101" s="17"/>
      <c r="BX1101" s="17">
        <v>0.101369272941435</v>
      </c>
      <c r="BY1101" s="17">
        <v>4.14865806233327E-2</v>
      </c>
      <c r="BZ1101" s="17">
        <v>2.5805171548169099E-2</v>
      </c>
      <c r="CA1101" s="17">
        <v>4.7266765207546101E-2</v>
      </c>
    </row>
    <row r="1102" spans="2:79" x14ac:dyDescent="0.3">
      <c r="B1102" t="s">
        <v>297</v>
      </c>
      <c r="C1102" s="17">
        <v>0.36060095321171598</v>
      </c>
      <c r="D1102" s="17">
        <v>0.37409652187406001</v>
      </c>
      <c r="E1102" s="17">
        <v>0.34755614440335802</v>
      </c>
      <c r="F1102" s="17"/>
      <c r="G1102" s="17">
        <v>0.44340418120904601</v>
      </c>
      <c r="H1102" s="17">
        <v>0.49895426753094702</v>
      </c>
      <c r="I1102" s="17">
        <v>0.40951048181675798</v>
      </c>
      <c r="J1102" s="17">
        <v>0.31758060151290601</v>
      </c>
      <c r="K1102" s="17">
        <v>0.28529132674895402</v>
      </c>
      <c r="L1102" s="17">
        <v>0.229194651038338</v>
      </c>
      <c r="M1102" s="17"/>
      <c r="N1102" s="17">
        <v>0.35510198234211099</v>
      </c>
      <c r="O1102" s="17">
        <v>0.38465808183315098</v>
      </c>
      <c r="P1102" s="17">
        <v>0.39128051609882603</v>
      </c>
      <c r="Q1102" s="17">
        <v>0.31365199159382701</v>
      </c>
      <c r="R1102" s="17"/>
      <c r="S1102" s="17">
        <v>0.42118624198147803</v>
      </c>
      <c r="T1102" s="17">
        <v>0.26575998408274099</v>
      </c>
      <c r="U1102" s="17">
        <v>0.36071852248847402</v>
      </c>
      <c r="V1102" s="17">
        <v>0.44425907057160302</v>
      </c>
      <c r="W1102" s="17">
        <v>0.31495778982040201</v>
      </c>
      <c r="X1102" s="17">
        <v>0.358949141983186</v>
      </c>
      <c r="Y1102" s="17">
        <v>0.37656552135787102</v>
      </c>
      <c r="Z1102" s="17">
        <v>0.37292706502433298</v>
      </c>
      <c r="AA1102" s="17">
        <v>0.32397031987994601</v>
      </c>
      <c r="AB1102" s="17">
        <v>0.32184477247854199</v>
      </c>
      <c r="AC1102" s="17">
        <v>0.38914977232846099</v>
      </c>
      <c r="AD1102" s="17">
        <v>0.46115829320282098</v>
      </c>
      <c r="AE1102" s="17"/>
      <c r="AF1102" s="17">
        <v>0.49636840611858601</v>
      </c>
      <c r="AG1102" s="17">
        <v>0.31513658959403101</v>
      </c>
      <c r="AH1102" s="17">
        <v>0.37133141730114499</v>
      </c>
      <c r="AI1102" s="17">
        <v>0.30359786543692202</v>
      </c>
      <c r="AJ1102" s="17">
        <v>0.29142050615901599</v>
      </c>
      <c r="AK1102" s="17">
        <v>0.30425202582563099</v>
      </c>
      <c r="AL1102" s="17"/>
      <c r="AM1102" s="17">
        <v>0.30677724159658498</v>
      </c>
      <c r="AN1102" s="17">
        <v>0.31222229021456499</v>
      </c>
      <c r="AO1102" s="17">
        <v>0.41788843799895098</v>
      </c>
      <c r="AP1102" s="17">
        <v>0.44621381244277297</v>
      </c>
      <c r="AQ1102" s="17">
        <v>0.43636967978244301</v>
      </c>
      <c r="AR1102" s="17"/>
      <c r="AS1102" s="17">
        <v>0.38803156452989801</v>
      </c>
      <c r="AT1102" s="17">
        <v>0.35017915497303898</v>
      </c>
      <c r="AU1102" s="17"/>
      <c r="AV1102" s="17">
        <v>0.38083682859960899</v>
      </c>
      <c r="AW1102" s="17">
        <v>0.36142925673801901</v>
      </c>
      <c r="AX1102" s="17"/>
      <c r="AY1102" s="17">
        <v>0.33553050468296203</v>
      </c>
      <c r="AZ1102" s="17">
        <v>0.37508180102835098</v>
      </c>
      <c r="BA1102" s="17">
        <v>0.35338397477107603</v>
      </c>
      <c r="BB1102" s="17"/>
      <c r="BC1102" s="17">
        <v>0.33934764052030603</v>
      </c>
      <c r="BD1102" s="17">
        <v>0.32370105787578402</v>
      </c>
      <c r="BE1102" s="17">
        <v>0.44817042309052602</v>
      </c>
      <c r="BF1102" s="17"/>
      <c r="BG1102" s="17">
        <v>0.31710496800591798</v>
      </c>
      <c r="BH1102" s="17">
        <v>0.37708620629400902</v>
      </c>
      <c r="BI1102" s="17"/>
      <c r="BJ1102" s="17">
        <v>0.41435906446741799</v>
      </c>
      <c r="BK1102" s="17">
        <v>0.34145047424904701</v>
      </c>
      <c r="BL1102" s="17"/>
      <c r="BM1102" s="17">
        <v>0.43900692260661101</v>
      </c>
      <c r="BN1102" s="17">
        <v>0.37438100728102203</v>
      </c>
      <c r="BO1102" s="17">
        <v>0.31401083763044801</v>
      </c>
      <c r="BP1102" s="17">
        <v>0.28683806639390302</v>
      </c>
      <c r="BQ1102" s="17">
        <v>0.35384498056500802</v>
      </c>
      <c r="BR1102" s="17">
        <v>0.232329357979079</v>
      </c>
      <c r="BS1102" s="17">
        <v>0.330750149917447</v>
      </c>
      <c r="BT1102" s="17"/>
      <c r="BU1102" s="17">
        <v>0.38984446874345702</v>
      </c>
      <c r="BV1102" s="17">
        <v>0.49965539567900402</v>
      </c>
      <c r="BW1102" s="17"/>
      <c r="BX1102" s="17">
        <v>0.30707208912589301</v>
      </c>
      <c r="BY1102" s="17">
        <v>0.436934543191347</v>
      </c>
      <c r="BZ1102" s="17">
        <v>0.40174363035893801</v>
      </c>
      <c r="CA1102" s="17">
        <v>0.40063839986178701</v>
      </c>
    </row>
    <row r="1103" spans="2:79" x14ac:dyDescent="0.3">
      <c r="B1103" t="s">
        <v>298</v>
      </c>
      <c r="C1103" s="17">
        <v>0.223576822136723</v>
      </c>
      <c r="D1103" s="17">
        <v>0.213165801218655</v>
      </c>
      <c r="E1103" s="17">
        <v>0.23412947628718001</v>
      </c>
      <c r="F1103" s="17"/>
      <c r="G1103" s="17">
        <v>0.18156117050205001</v>
      </c>
      <c r="H1103" s="17">
        <v>0.230862122418799</v>
      </c>
      <c r="I1103" s="17">
        <v>0.24073687516777301</v>
      </c>
      <c r="J1103" s="17">
        <v>0.22006057498898501</v>
      </c>
      <c r="K1103" s="17">
        <v>0.213926366641363</v>
      </c>
      <c r="L1103" s="17">
        <v>0.239678949237464</v>
      </c>
      <c r="M1103" s="17"/>
      <c r="N1103" s="17">
        <v>0.25681075347993598</v>
      </c>
      <c r="O1103" s="17">
        <v>0.224473260768905</v>
      </c>
      <c r="P1103" s="17">
        <v>0.17897600319750501</v>
      </c>
      <c r="Q1103" s="17">
        <v>0.225527816109413</v>
      </c>
      <c r="R1103" s="17"/>
      <c r="S1103" s="17">
        <v>0.196632357505962</v>
      </c>
      <c r="T1103" s="17">
        <v>0.217022851572446</v>
      </c>
      <c r="U1103" s="17">
        <v>0.27848638866619502</v>
      </c>
      <c r="V1103" s="17">
        <v>0.20189813834558901</v>
      </c>
      <c r="W1103" s="17">
        <v>0.313073682160317</v>
      </c>
      <c r="X1103" s="17">
        <v>0.149789867680238</v>
      </c>
      <c r="Y1103" s="17">
        <v>0.179969878322673</v>
      </c>
      <c r="Z1103" s="17">
        <v>0.17842292596795001</v>
      </c>
      <c r="AA1103" s="17">
        <v>0.190241903301132</v>
      </c>
      <c r="AB1103" s="17">
        <v>0.39146044105925698</v>
      </c>
      <c r="AC1103" s="17">
        <v>0.18067563964068301</v>
      </c>
      <c r="AD1103" s="17">
        <v>0.20548591142224501</v>
      </c>
      <c r="AE1103" s="17"/>
      <c r="AF1103" s="17">
        <v>0.20898632631459099</v>
      </c>
      <c r="AG1103" s="17">
        <v>0.23677262550813399</v>
      </c>
      <c r="AH1103" s="17">
        <v>0.19514424834940999</v>
      </c>
      <c r="AI1103" s="17">
        <v>0.227570148344725</v>
      </c>
      <c r="AJ1103" s="17">
        <v>0.21361431045097201</v>
      </c>
      <c r="AK1103" s="17">
        <v>0.30849612218349498</v>
      </c>
      <c r="AL1103" s="17"/>
      <c r="AM1103" s="17">
        <v>0.20733290010651501</v>
      </c>
      <c r="AN1103" s="17">
        <v>0.18378585347635601</v>
      </c>
      <c r="AO1103" s="17">
        <v>0.260392997230319</v>
      </c>
      <c r="AP1103" s="17">
        <v>0.26835007471065903</v>
      </c>
      <c r="AQ1103" s="17">
        <v>0.215012102035151</v>
      </c>
      <c r="AR1103" s="17"/>
      <c r="AS1103" s="17">
        <v>0.240721286131934</v>
      </c>
      <c r="AT1103" s="17">
        <v>0.22686104717578101</v>
      </c>
      <c r="AU1103" s="17"/>
      <c r="AV1103" s="17">
        <v>0.22815535179568899</v>
      </c>
      <c r="AW1103" s="17">
        <v>0.24240036499824999</v>
      </c>
      <c r="AX1103" s="17"/>
      <c r="AY1103" s="17">
        <v>0.255479872094102</v>
      </c>
      <c r="AZ1103" s="17">
        <v>0.21144989057587801</v>
      </c>
      <c r="BA1103" s="17">
        <v>0.18235540340784501</v>
      </c>
      <c r="BB1103" s="17"/>
      <c r="BC1103" s="17">
        <v>0.23541259184048799</v>
      </c>
      <c r="BD1103" s="17">
        <v>0.22149749275584099</v>
      </c>
      <c r="BE1103" s="17">
        <v>0.19906264954382899</v>
      </c>
      <c r="BF1103" s="17"/>
      <c r="BG1103" s="17">
        <v>0.23040092692936501</v>
      </c>
      <c r="BH1103" s="17">
        <v>0.22430957758696901</v>
      </c>
      <c r="BI1103" s="17"/>
      <c r="BJ1103" s="17">
        <v>0.193259673746634</v>
      </c>
      <c r="BK1103" s="17">
        <v>0.23566591426854</v>
      </c>
      <c r="BL1103" s="17"/>
      <c r="BM1103" s="17">
        <v>0.219791439838461</v>
      </c>
      <c r="BN1103" s="17">
        <v>0.2394334378812</v>
      </c>
      <c r="BO1103" s="17">
        <v>0.193409631891828</v>
      </c>
      <c r="BP1103" s="17">
        <v>0.22130591676033301</v>
      </c>
      <c r="BQ1103" s="17">
        <v>0.18800069746262099</v>
      </c>
      <c r="BR1103" s="17">
        <v>0.24368289484741301</v>
      </c>
      <c r="BS1103" s="17">
        <v>0.20161437228639201</v>
      </c>
      <c r="BT1103" s="17"/>
      <c r="BU1103" s="17">
        <v>0.25980079425510699</v>
      </c>
      <c r="BV1103" s="17">
        <v>0.18866188607800999</v>
      </c>
      <c r="BW1103" s="17"/>
      <c r="BX1103" s="17">
        <v>0.23917223446622499</v>
      </c>
      <c r="BY1103" s="17">
        <v>0.18611544035434399</v>
      </c>
      <c r="BZ1103" s="17">
        <v>0.24952824937517301</v>
      </c>
      <c r="CA1103" s="17">
        <v>0.18547939377529099</v>
      </c>
    </row>
    <row r="1104" spans="2:79" hidden="1" x14ac:dyDescent="0.3">
      <c r="B1104" t="s">
        <v>299</v>
      </c>
      <c r="C1104" s="17">
        <v>0.13702413107499301</v>
      </c>
      <c r="D1104" s="17">
        <v>0.16093072065540501</v>
      </c>
      <c r="E1104" s="17">
        <v>0.11342666811617801</v>
      </c>
      <c r="F1104" s="17"/>
      <c r="G1104" s="17">
        <v>0.261843010706996</v>
      </c>
      <c r="H1104" s="17">
        <v>0.26809214511214802</v>
      </c>
      <c r="I1104" s="17">
        <v>0.168773606648986</v>
      </c>
      <c r="J1104" s="17">
        <v>9.7520026523921097E-2</v>
      </c>
      <c r="K1104" s="17">
        <v>7.1364960107590206E-2</v>
      </c>
      <c r="L1104" s="17">
        <v>-1.0484298199125599E-2</v>
      </c>
      <c r="M1104" s="17"/>
      <c r="N1104" s="17">
        <v>9.8291228862175201E-2</v>
      </c>
      <c r="O1104" s="17">
        <v>0.160184821064246</v>
      </c>
      <c r="P1104" s="17">
        <v>0.21230451290131999</v>
      </c>
      <c r="Q1104" s="17">
        <v>8.8124175484413605E-2</v>
      </c>
      <c r="R1104" s="17"/>
      <c r="S1104" s="17">
        <v>0.224553884475516</v>
      </c>
      <c r="T1104" s="17">
        <v>4.8737132510294802E-2</v>
      </c>
      <c r="U1104" s="17">
        <v>8.2232133822279493E-2</v>
      </c>
      <c r="V1104" s="17">
        <v>0.24236093222601399</v>
      </c>
      <c r="W1104" s="17">
        <v>1.88410766008473E-3</v>
      </c>
      <c r="X1104" s="17">
        <v>0.20915927430294801</v>
      </c>
      <c r="Y1104" s="17">
        <v>0.196595643035199</v>
      </c>
      <c r="Z1104" s="17">
        <v>0.194504139056383</v>
      </c>
      <c r="AA1104" s="17">
        <v>0.13372841657881299</v>
      </c>
      <c r="AB1104" s="17">
        <v>-6.9615668580714801E-2</v>
      </c>
      <c r="AC1104" s="17">
        <v>0.20847413268777801</v>
      </c>
      <c r="AD1104" s="17">
        <v>0.255672381780576</v>
      </c>
      <c r="AE1104" s="17"/>
      <c r="AF1104" s="17">
        <v>0.28738207980399599</v>
      </c>
      <c r="AG1104" s="17">
        <v>7.8363964085896701E-2</v>
      </c>
      <c r="AH1104" s="17">
        <v>0.176187168951734</v>
      </c>
      <c r="AI1104" s="17">
        <v>7.60277170921968E-2</v>
      </c>
      <c r="AJ1104" s="17">
        <v>7.7806195708043493E-2</v>
      </c>
      <c r="AK1104" s="17">
        <v>-4.2440963578642696E-3</v>
      </c>
      <c r="AL1104" s="17"/>
      <c r="AM1104" s="17">
        <v>9.9444341490069393E-2</v>
      </c>
      <c r="AN1104" s="17">
        <v>0.12843643673820901</v>
      </c>
      <c r="AO1104" s="17">
        <v>0.15749544076863201</v>
      </c>
      <c r="AP1104" s="17">
        <v>0.177863737732115</v>
      </c>
      <c r="AQ1104" s="17">
        <v>0.22135757774729201</v>
      </c>
      <c r="AR1104" s="17"/>
      <c r="AS1104" s="17">
        <v>0.14731027839796401</v>
      </c>
      <c r="AT1104" s="17">
        <v>0.12331810779725701</v>
      </c>
      <c r="AU1104" s="17"/>
      <c r="AV1104" s="17">
        <v>0.152681476803921</v>
      </c>
      <c r="AW1104" s="17">
        <v>0.11902889173976799</v>
      </c>
      <c r="AX1104" s="17"/>
      <c r="AY1104" s="17">
        <v>8.0050632588860499E-2</v>
      </c>
      <c r="AZ1104" s="17">
        <v>0.163631910452473</v>
      </c>
      <c r="BA1104" s="17">
        <v>0.17102857136323099</v>
      </c>
      <c r="BB1104" s="17"/>
      <c r="BC1104" s="17">
        <v>0.103935048679818</v>
      </c>
      <c r="BD1104" s="17">
        <v>0.102203565119943</v>
      </c>
      <c r="BE1104" s="17">
        <v>0.249107773546697</v>
      </c>
      <c r="BF1104" s="17"/>
      <c r="BG1104" s="17">
        <v>8.6704041076553107E-2</v>
      </c>
      <c r="BH1104" s="17">
        <v>0.15277662870703901</v>
      </c>
      <c r="BI1104" s="17"/>
      <c r="BJ1104" s="17">
        <v>0.22109939072078399</v>
      </c>
      <c r="BK1104" s="17">
        <v>0.10578455998050799</v>
      </c>
      <c r="BL1104" s="17"/>
      <c r="BM1104" s="17">
        <v>0.21921548276815001</v>
      </c>
      <c r="BN1104" s="17">
        <v>0.134947569399822</v>
      </c>
      <c r="BO1104" s="17">
        <v>0.12060120573862</v>
      </c>
      <c r="BP1104" s="17">
        <v>6.5532149633570499E-2</v>
      </c>
      <c r="BQ1104" s="17">
        <v>0.165844283102387</v>
      </c>
      <c r="BR1104" s="17">
        <v>-1.1353536868334201E-2</v>
      </c>
      <c r="BS1104" s="17">
        <v>0.12913577763105499</v>
      </c>
      <c r="BT1104" s="17"/>
      <c r="BU1104" s="17">
        <v>0.13004367448835</v>
      </c>
      <c r="BV1104" s="17">
        <v>0.31099350960099398</v>
      </c>
      <c r="BW1104" s="17"/>
      <c r="BX1104" s="17">
        <v>6.7899854659667802E-2</v>
      </c>
      <c r="BY1104" s="17">
        <v>0.25081910283700298</v>
      </c>
      <c r="BZ1104" s="17">
        <v>0.152215380983765</v>
      </c>
      <c r="CA1104" s="17">
        <v>0.21515900608649599</v>
      </c>
    </row>
    <row r="1105" spans="2:79" x14ac:dyDescent="0.3">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c r="BP1105" s="17"/>
      <c r="BQ1105" s="17"/>
      <c r="BR1105" s="17"/>
      <c r="BS1105" s="17"/>
      <c r="BT1105" s="17"/>
      <c r="BU1105" s="17"/>
      <c r="BV1105" s="17"/>
      <c r="BW1105" s="17"/>
      <c r="BX1105" s="17"/>
      <c r="BY1105" s="17"/>
      <c r="BZ1105" s="17"/>
      <c r="CA1105" s="17"/>
    </row>
    <row r="1106" spans="2:79" x14ac:dyDescent="0.3">
      <c r="B1106" s="6" t="s">
        <v>479</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c r="AO1106" s="17"/>
      <c r="AP1106" s="17"/>
      <c r="AQ1106" s="17"/>
      <c r="AR1106" s="17"/>
      <c r="AS1106" s="17"/>
      <c r="AT1106" s="17"/>
      <c r="AU1106" s="17"/>
      <c r="AV1106" s="17"/>
      <c r="AW1106" s="17"/>
      <c r="AX1106" s="17"/>
      <c r="AY1106" s="17"/>
      <c r="AZ1106" s="17"/>
      <c r="BA1106" s="17"/>
      <c r="BB1106" s="17"/>
      <c r="BC1106" s="17"/>
      <c r="BD1106" s="17"/>
      <c r="BE1106" s="17"/>
      <c r="BF1106" s="17"/>
      <c r="BG1106" s="17"/>
      <c r="BH1106" s="17"/>
      <c r="BI1106" s="17"/>
      <c r="BJ1106" s="17"/>
      <c r="BK1106" s="17"/>
      <c r="BL1106" s="17"/>
      <c r="BM1106" s="17"/>
      <c r="BN1106" s="17"/>
      <c r="BO1106" s="17"/>
      <c r="BP1106" s="17"/>
      <c r="BQ1106" s="17"/>
      <c r="BR1106" s="17"/>
      <c r="BS1106" s="17"/>
      <c r="BT1106" s="17"/>
      <c r="BU1106" s="17"/>
      <c r="BV1106" s="17"/>
      <c r="BW1106" s="17"/>
      <c r="BX1106" s="17"/>
      <c r="BY1106" s="17"/>
      <c r="BZ1106" s="17"/>
      <c r="CA1106" s="17"/>
    </row>
    <row r="1107" spans="2:79" x14ac:dyDescent="0.3">
      <c r="B1107" s="24" t="s">
        <v>333</v>
      </c>
      <c r="C1107" s="17"/>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c r="AD1107" s="17"/>
      <c r="AE1107" s="17"/>
      <c r="AF1107" s="17"/>
      <c r="AG1107" s="17"/>
      <c r="AH1107" s="17"/>
      <c r="AI1107" s="17"/>
      <c r="AJ1107" s="17"/>
      <c r="AK1107" s="17"/>
      <c r="AL1107" s="17"/>
      <c r="AM1107" s="17"/>
      <c r="AN1107" s="17"/>
      <c r="AO1107" s="17"/>
      <c r="AP1107" s="17"/>
      <c r="AQ1107" s="17"/>
      <c r="AR1107" s="17"/>
      <c r="AS1107" s="17"/>
      <c r="AT1107" s="17"/>
      <c r="AU1107" s="17"/>
      <c r="AV1107" s="17"/>
      <c r="AW1107" s="17"/>
      <c r="AX1107" s="17"/>
      <c r="AY1107" s="17"/>
      <c r="AZ1107" s="17"/>
      <c r="BA1107" s="17"/>
      <c r="BB1107" s="17"/>
      <c r="BC1107" s="17"/>
      <c r="BD1107" s="17"/>
      <c r="BE1107" s="17"/>
      <c r="BF1107" s="17"/>
      <c r="BG1107" s="17"/>
      <c r="BH1107" s="17"/>
      <c r="BI1107" s="17"/>
      <c r="BJ1107" s="17"/>
      <c r="BK1107" s="17"/>
      <c r="BL1107" s="17"/>
      <c r="BM1107" s="17"/>
      <c r="BN1107" s="17"/>
      <c r="BO1107" s="17"/>
      <c r="BP1107" s="17"/>
      <c r="BQ1107" s="17"/>
      <c r="BR1107" s="17"/>
      <c r="BS1107" s="17"/>
      <c r="BT1107" s="17"/>
      <c r="BU1107" s="17"/>
      <c r="BV1107" s="17"/>
      <c r="BW1107" s="17"/>
      <c r="BX1107" s="17"/>
      <c r="BY1107" s="17"/>
      <c r="BZ1107" s="17"/>
      <c r="CA1107" s="17"/>
    </row>
    <row r="1108" spans="2:79" x14ac:dyDescent="0.3">
      <c r="B1108" t="s">
        <v>419</v>
      </c>
      <c r="C1108" s="17">
        <v>0.333772020267804</v>
      </c>
      <c r="D1108" s="17">
        <v>0.30061360949125798</v>
      </c>
      <c r="E1108" s="17">
        <v>0.365219997729756</v>
      </c>
      <c r="F1108" s="17"/>
      <c r="G1108" s="17">
        <v>0.35241626630310902</v>
      </c>
      <c r="H1108" s="17">
        <v>0.38385885634109002</v>
      </c>
      <c r="I1108" s="17">
        <v>0.32407475616650999</v>
      </c>
      <c r="J1108" s="17">
        <v>0.28626183609369898</v>
      </c>
      <c r="K1108" s="17">
        <v>0.342256263712436</v>
      </c>
      <c r="L1108" s="17">
        <v>0.326143186118238</v>
      </c>
      <c r="M1108" s="17"/>
      <c r="N1108" s="17">
        <v>0.425044180759927</v>
      </c>
      <c r="O1108" s="17">
        <v>0.242389397753452</v>
      </c>
      <c r="P1108" s="17">
        <v>0.33019610035267499</v>
      </c>
      <c r="Q1108" s="17">
        <v>0.33057675634457301</v>
      </c>
      <c r="R1108" s="17"/>
      <c r="S1108" s="17">
        <v>0.44256853991752099</v>
      </c>
      <c r="T1108" s="17">
        <v>0.29220522386799302</v>
      </c>
      <c r="U1108" s="17">
        <v>0.36319286663727601</v>
      </c>
      <c r="V1108" s="17">
        <v>0.29382029973791401</v>
      </c>
      <c r="W1108" s="17">
        <v>0.34853914749818099</v>
      </c>
      <c r="X1108" s="17">
        <v>0.30250778283270002</v>
      </c>
      <c r="Y1108" s="17">
        <v>0.21211584260131799</v>
      </c>
      <c r="Z1108" s="17">
        <v>0.36318512291556798</v>
      </c>
      <c r="AA1108" s="17">
        <v>0.32232504695466802</v>
      </c>
      <c r="AB1108" s="17">
        <v>0.42258821035160599</v>
      </c>
      <c r="AC1108" s="17">
        <v>0.271666136764456</v>
      </c>
      <c r="AD1108" s="17">
        <v>0.22632798239582899</v>
      </c>
      <c r="AE1108" s="17"/>
      <c r="AF1108" s="17">
        <v>0.38441390147700299</v>
      </c>
      <c r="AG1108" s="17">
        <v>0.28701608982965499</v>
      </c>
      <c r="AH1108" s="17">
        <v>0.31336758466945103</v>
      </c>
      <c r="AI1108" s="17">
        <v>0.32650313365630801</v>
      </c>
      <c r="AJ1108" s="17">
        <v>0.34554835491855102</v>
      </c>
      <c r="AK1108" s="17">
        <v>0.41236063472412199</v>
      </c>
      <c r="AL1108" s="17"/>
      <c r="AM1108" s="17">
        <v>0.293049101057624</v>
      </c>
      <c r="AN1108" s="17">
        <v>0.287788798150311</v>
      </c>
      <c r="AO1108" s="17">
        <v>0.33380038606535101</v>
      </c>
      <c r="AP1108" s="17">
        <v>0.50347013830031295</v>
      </c>
      <c r="AQ1108" s="17">
        <v>1</v>
      </c>
      <c r="AR1108" s="17"/>
      <c r="AS1108" s="17">
        <v>0.337924834481939</v>
      </c>
      <c r="AT1108" s="17">
        <v>0.29173960796966503</v>
      </c>
      <c r="AU1108" s="17"/>
      <c r="AV1108" s="17">
        <v>0.35151730065212</v>
      </c>
      <c r="AW1108" s="17">
        <v>0.35378529125422198</v>
      </c>
      <c r="AX1108" s="17"/>
      <c r="AY1108" s="17">
        <v>0.40904783548780999</v>
      </c>
      <c r="AZ1108" s="17">
        <v>0.31557653351373</v>
      </c>
      <c r="BA1108" s="17">
        <v>0.24837381225282801</v>
      </c>
      <c r="BB1108" s="17"/>
      <c r="BC1108" s="17">
        <v>0.3439803557212</v>
      </c>
      <c r="BD1108" s="17">
        <v>0.33399894264373597</v>
      </c>
      <c r="BE1108" s="17">
        <v>0.32094415372560797</v>
      </c>
      <c r="BF1108" s="17"/>
      <c r="BG1108" s="17">
        <v>0.40786257522076103</v>
      </c>
      <c r="BH1108" s="17">
        <v>0.312965968301193</v>
      </c>
      <c r="BI1108" s="17"/>
      <c r="BJ1108" s="17">
        <v>0.38986575046049499</v>
      </c>
      <c r="BK1108" s="17">
        <v>0.32296765945957201</v>
      </c>
      <c r="BL1108" s="17"/>
      <c r="BM1108" s="17">
        <v>0.335090809579977</v>
      </c>
      <c r="BN1108" s="17">
        <v>0.34111936605021298</v>
      </c>
      <c r="BO1108" s="17">
        <v>0.317304301420341</v>
      </c>
      <c r="BP1108" s="17">
        <v>0.205970429582397</v>
      </c>
      <c r="BQ1108" s="17">
        <v>0.46289369731174501</v>
      </c>
      <c r="BR1108" s="17">
        <v>0.324893086261761</v>
      </c>
      <c r="BS1108" s="17">
        <v>0.37680589514722701</v>
      </c>
      <c r="BT1108" s="17"/>
      <c r="BU1108" s="17">
        <v>0.55313767224587695</v>
      </c>
      <c r="BV1108" s="17">
        <v>0.45382730649844</v>
      </c>
      <c r="BW1108" s="17"/>
      <c r="BX1108" s="17">
        <v>0.48730120689613998</v>
      </c>
      <c r="BY1108" s="17">
        <v>0.30566580994812298</v>
      </c>
      <c r="BZ1108" s="17">
        <v>0.33910483392429902</v>
      </c>
      <c r="CA1108" s="17">
        <v>0.31027425362936001</v>
      </c>
    </row>
    <row r="1109" spans="2:79" x14ac:dyDescent="0.3">
      <c r="B1109" t="s">
        <v>421</v>
      </c>
      <c r="C1109" s="17">
        <v>0.43286055260196798</v>
      </c>
      <c r="D1109" s="17">
        <v>0.45202264171463502</v>
      </c>
      <c r="E1109" s="17">
        <v>0.41345784562749599</v>
      </c>
      <c r="F1109" s="17"/>
      <c r="G1109" s="17">
        <v>0.33525269046519801</v>
      </c>
      <c r="H1109" s="17">
        <v>0.48036917650821698</v>
      </c>
      <c r="I1109" s="17">
        <v>0.41561098897431298</v>
      </c>
      <c r="J1109" s="17">
        <v>0.48506534087186498</v>
      </c>
      <c r="K1109" s="17">
        <v>0.48065679938633399</v>
      </c>
      <c r="L1109" s="17">
        <v>0.408141387527026</v>
      </c>
      <c r="M1109" s="17"/>
      <c r="N1109" s="17">
        <v>0.46034839284724299</v>
      </c>
      <c r="O1109" s="17">
        <v>0.54366083982055002</v>
      </c>
      <c r="P1109" s="17">
        <v>0.35537825909280701</v>
      </c>
      <c r="Q1109" s="17">
        <v>0.363225178435787</v>
      </c>
      <c r="R1109" s="17"/>
      <c r="S1109" s="17">
        <v>0.41281892739992898</v>
      </c>
      <c r="T1109" s="17">
        <v>0.50200284902051395</v>
      </c>
      <c r="U1109" s="17">
        <v>0.42564752533717398</v>
      </c>
      <c r="V1109" s="17">
        <v>0.45167088686402401</v>
      </c>
      <c r="W1109" s="17">
        <v>0.37346313980102203</v>
      </c>
      <c r="X1109" s="17">
        <v>0.45026976320352402</v>
      </c>
      <c r="Y1109" s="17">
        <v>0.47536455369646802</v>
      </c>
      <c r="Z1109" s="17">
        <v>0.37144290275532699</v>
      </c>
      <c r="AA1109" s="17">
        <v>0.34910326574404099</v>
      </c>
      <c r="AB1109" s="17">
        <v>0.39155209241218503</v>
      </c>
      <c r="AC1109" s="17">
        <v>0.43503780797470099</v>
      </c>
      <c r="AD1109" s="17">
        <v>0.607217549750242</v>
      </c>
      <c r="AE1109" s="17"/>
      <c r="AF1109" s="17">
        <v>0.38423590243765798</v>
      </c>
      <c r="AG1109" s="17">
        <v>0.49512437833156597</v>
      </c>
      <c r="AH1109" s="17">
        <v>0.478805205318515</v>
      </c>
      <c r="AI1109" s="17">
        <v>0.42231787050645497</v>
      </c>
      <c r="AJ1109" s="17">
        <v>0.36962849435509698</v>
      </c>
      <c r="AK1109" s="17">
        <v>0.36134267768207701</v>
      </c>
      <c r="AL1109" s="17"/>
      <c r="AM1109" s="17">
        <v>0.413442287018567</v>
      </c>
      <c r="AN1109" s="17">
        <v>0.43726456665839902</v>
      </c>
      <c r="AO1109" s="17">
        <v>0.54253604366476404</v>
      </c>
      <c r="AP1109" s="17">
        <v>0.38445487637480902</v>
      </c>
      <c r="AQ1109" s="17">
        <v>0</v>
      </c>
      <c r="AR1109" s="17"/>
      <c r="AS1109" s="17">
        <v>0.45851507406070902</v>
      </c>
      <c r="AT1109" s="17">
        <v>0.52444267464424599</v>
      </c>
      <c r="AU1109" s="17"/>
      <c r="AV1109" s="17">
        <v>0.43733278695912298</v>
      </c>
      <c r="AW1109" s="17">
        <v>0.44912785946096201</v>
      </c>
      <c r="AX1109" s="17"/>
      <c r="AY1109" s="17">
        <v>0.38242247629572601</v>
      </c>
      <c r="AZ1109" s="17">
        <v>0.43842904188390702</v>
      </c>
      <c r="BA1109" s="17">
        <v>0.538749648568282</v>
      </c>
      <c r="BB1109" s="17"/>
      <c r="BC1109" s="17">
        <v>0.42505657124615998</v>
      </c>
      <c r="BD1109" s="17">
        <v>0.42309034610754198</v>
      </c>
      <c r="BE1109" s="17">
        <v>0.45609873566741799</v>
      </c>
      <c r="BF1109" s="17"/>
      <c r="BG1109" s="17">
        <v>0.36921971713783502</v>
      </c>
      <c r="BH1109" s="17">
        <v>0.459529049767887</v>
      </c>
      <c r="BI1109" s="17"/>
      <c r="BJ1109" s="17">
        <v>0.44834913859077902</v>
      </c>
      <c r="BK1109" s="17">
        <v>0.433700486828062</v>
      </c>
      <c r="BL1109" s="17"/>
      <c r="BM1109" s="17">
        <v>0.45890986379144699</v>
      </c>
      <c r="BN1109" s="17">
        <v>0.43035643706145499</v>
      </c>
      <c r="BO1109" s="17">
        <v>0.27742525108261801</v>
      </c>
      <c r="BP1109" s="17">
        <v>0.42901329795437798</v>
      </c>
      <c r="BQ1109" s="17">
        <v>0.32893451391674</v>
      </c>
      <c r="BR1109" s="17">
        <v>0.45200914953223498</v>
      </c>
      <c r="BS1109" s="17">
        <v>0.389138884179897</v>
      </c>
      <c r="BT1109" s="17"/>
      <c r="BU1109" s="17">
        <v>0.28752447382672602</v>
      </c>
      <c r="BV1109" s="17">
        <v>0.26545100951092798</v>
      </c>
      <c r="BW1109" s="17"/>
      <c r="BX1109" s="17">
        <v>0.23767415168543199</v>
      </c>
      <c r="BY1109" s="17">
        <v>0.41595293120711302</v>
      </c>
      <c r="BZ1109" s="17">
        <v>0.451948616921997</v>
      </c>
      <c r="CA1109" s="17">
        <v>0.51008593224578902</v>
      </c>
    </row>
    <row r="1110" spans="2:79" x14ac:dyDescent="0.3">
      <c r="B1110" t="s">
        <v>422</v>
      </c>
      <c r="C1110" s="17">
        <v>0.16163136293402</v>
      </c>
      <c r="D1110" s="17">
        <v>0.15606309216996</v>
      </c>
      <c r="E1110" s="17">
        <v>0.16845929583994401</v>
      </c>
      <c r="F1110" s="17"/>
      <c r="G1110" s="17">
        <v>0.249838975860045</v>
      </c>
      <c r="H1110" s="17">
        <v>4.69321678656077E-2</v>
      </c>
      <c r="I1110" s="17">
        <v>0.17426276892683601</v>
      </c>
      <c r="J1110" s="17">
        <v>0.16496856726792899</v>
      </c>
      <c r="K1110" s="17">
        <v>8.9674934322455893E-2</v>
      </c>
      <c r="L1110" s="17">
        <v>0.214841057578357</v>
      </c>
      <c r="M1110" s="17"/>
      <c r="N1110" s="17">
        <v>0.104616490621739</v>
      </c>
      <c r="O1110" s="17">
        <v>0.13281410663329199</v>
      </c>
      <c r="P1110" s="17">
        <v>0.21383189375908199</v>
      </c>
      <c r="Q1110" s="17">
        <v>0.20409721208690601</v>
      </c>
      <c r="R1110" s="17"/>
      <c r="S1110" s="17">
        <v>9.1772131842362104E-2</v>
      </c>
      <c r="T1110" s="17">
        <v>0.158880545883961</v>
      </c>
      <c r="U1110" s="17">
        <v>0.128273824009973</v>
      </c>
      <c r="V1110" s="17">
        <v>0.196671071000248</v>
      </c>
      <c r="W1110" s="17">
        <v>0.11667039841501101</v>
      </c>
      <c r="X1110" s="17">
        <v>0.16506019573143099</v>
      </c>
      <c r="Y1110" s="17">
        <v>0.19124443521021101</v>
      </c>
      <c r="Z1110" s="17">
        <v>0.17828044982254601</v>
      </c>
      <c r="AA1110" s="17">
        <v>0.24401486342006401</v>
      </c>
      <c r="AB1110" s="17">
        <v>0.13444710448396699</v>
      </c>
      <c r="AC1110" s="17">
        <v>0.29329605526084301</v>
      </c>
      <c r="AD1110" s="17">
        <v>0.104157414001964</v>
      </c>
      <c r="AE1110" s="17"/>
      <c r="AF1110" s="17">
        <v>0.14764794511127299</v>
      </c>
      <c r="AG1110" s="17">
        <v>0.16195116446690699</v>
      </c>
      <c r="AH1110" s="17">
        <v>0.153501674171557</v>
      </c>
      <c r="AI1110" s="17">
        <v>0.19608433274890699</v>
      </c>
      <c r="AJ1110" s="17">
        <v>0.14604105341756399</v>
      </c>
      <c r="AK1110" s="17">
        <v>0.13439678344561201</v>
      </c>
      <c r="AL1110" s="17"/>
      <c r="AM1110" s="17">
        <v>0.20874328850027399</v>
      </c>
      <c r="AN1110" s="17">
        <v>0.21380729166222701</v>
      </c>
      <c r="AO1110" s="17">
        <v>8.2135945925941201E-2</v>
      </c>
      <c r="AP1110" s="17">
        <v>9.7247180296890307E-2</v>
      </c>
      <c r="AQ1110" s="17">
        <v>0</v>
      </c>
      <c r="AR1110" s="17"/>
      <c r="AS1110" s="17">
        <v>0.15188849672954699</v>
      </c>
      <c r="AT1110" s="17">
        <v>9.5143673793815997E-2</v>
      </c>
      <c r="AU1110" s="17"/>
      <c r="AV1110" s="17">
        <v>0.15714928462543501</v>
      </c>
      <c r="AW1110" s="17">
        <v>0.15884826882508299</v>
      </c>
      <c r="AX1110" s="17"/>
      <c r="AY1110" s="17">
        <v>0.115480798085536</v>
      </c>
      <c r="AZ1110" s="17">
        <v>0.18677176825394501</v>
      </c>
      <c r="BA1110" s="17">
        <v>0.14094293751085199</v>
      </c>
      <c r="BB1110" s="17"/>
      <c r="BC1110" s="17">
        <v>0.17147494831259</v>
      </c>
      <c r="BD1110" s="17">
        <v>0.160064333865999</v>
      </c>
      <c r="BE1110" s="17">
        <v>0.135540865270593</v>
      </c>
      <c r="BF1110" s="17"/>
      <c r="BG1110" s="17">
        <v>0.14995720190671899</v>
      </c>
      <c r="BH1110" s="17">
        <v>0.161540794264178</v>
      </c>
      <c r="BI1110" s="17"/>
      <c r="BJ1110" s="17">
        <v>0.12861688526926601</v>
      </c>
      <c r="BK1110" s="17">
        <v>0.16689642198478999</v>
      </c>
      <c r="BL1110" s="17"/>
      <c r="BM1110" s="17">
        <v>0.122713717780966</v>
      </c>
      <c r="BN1110" s="17">
        <v>0.16650414806240499</v>
      </c>
      <c r="BO1110" s="17">
        <v>0.27982145963730898</v>
      </c>
      <c r="BP1110" s="17">
        <v>0.236251051662839</v>
      </c>
      <c r="BQ1110" s="17">
        <v>0.20817178877151499</v>
      </c>
      <c r="BR1110" s="17">
        <v>0.17833812339346999</v>
      </c>
      <c r="BS1110" s="17">
        <v>0.180612202572078</v>
      </c>
      <c r="BT1110" s="17"/>
      <c r="BU1110" s="17">
        <v>0.120071820094237</v>
      </c>
      <c r="BV1110" s="17">
        <v>0.22109541459229701</v>
      </c>
      <c r="BW1110" s="17"/>
      <c r="BX1110" s="17">
        <v>0.196235973644381</v>
      </c>
      <c r="BY1110" s="17">
        <v>0.186595286523802</v>
      </c>
      <c r="BZ1110" s="17">
        <v>0.17875817346665701</v>
      </c>
      <c r="CA1110" s="17">
        <v>0.148485872144206</v>
      </c>
    </row>
    <row r="1111" spans="2:79" x14ac:dyDescent="0.3">
      <c r="B1111" t="s">
        <v>477</v>
      </c>
      <c r="C1111" s="17">
        <v>2.3931249472888199E-2</v>
      </c>
      <c r="D1111" s="17">
        <v>2.6643803908943199E-2</v>
      </c>
      <c r="E1111" s="17">
        <v>2.14264400942537E-2</v>
      </c>
      <c r="F1111" s="17"/>
      <c r="G1111" s="17">
        <v>3.1039240190604899E-2</v>
      </c>
      <c r="H1111" s="17">
        <v>3.3473061505142503E-2</v>
      </c>
      <c r="I1111" s="17">
        <v>3.3188690545909998E-2</v>
      </c>
      <c r="J1111" s="17">
        <v>8.6053662239694798E-3</v>
      </c>
      <c r="K1111" s="17">
        <v>1.1436554776392001E-2</v>
      </c>
      <c r="L1111" s="17">
        <v>2.6220141946751301E-2</v>
      </c>
      <c r="M1111" s="17"/>
      <c r="N1111" s="17">
        <v>0</v>
      </c>
      <c r="O1111" s="17">
        <v>2.81933337059911E-2</v>
      </c>
      <c r="P1111" s="17">
        <v>4.5482174941432703E-2</v>
      </c>
      <c r="Q1111" s="17">
        <v>2.3401719706941701E-2</v>
      </c>
      <c r="R1111" s="17"/>
      <c r="S1111" s="17">
        <v>2.1383377919126399E-2</v>
      </c>
      <c r="T1111" s="17">
        <v>1.5848576828175399E-2</v>
      </c>
      <c r="U1111" s="17">
        <v>2.02320537814153E-2</v>
      </c>
      <c r="V1111" s="17">
        <v>1.8882613729350201E-2</v>
      </c>
      <c r="W1111" s="17">
        <v>5.25718544931114E-2</v>
      </c>
      <c r="X1111" s="17">
        <v>2.0471250174341302E-2</v>
      </c>
      <c r="Y1111" s="17">
        <v>4.0888249352457703E-2</v>
      </c>
      <c r="Z1111" s="17">
        <v>4.4553889189379199E-2</v>
      </c>
      <c r="AA1111" s="17">
        <v>3.1809477387974502E-2</v>
      </c>
      <c r="AB1111" s="17">
        <v>2.5374653046267199E-2</v>
      </c>
      <c r="AC1111" s="17">
        <v>0</v>
      </c>
      <c r="AD1111" s="17">
        <v>0</v>
      </c>
      <c r="AE1111" s="17"/>
      <c r="AF1111" s="17">
        <v>3.8459631361970802E-2</v>
      </c>
      <c r="AG1111" s="17">
        <v>2.79963722640778E-2</v>
      </c>
      <c r="AH1111" s="17">
        <v>0</v>
      </c>
      <c r="AI1111" s="17">
        <v>7.78892571020765E-3</v>
      </c>
      <c r="AJ1111" s="17">
        <v>3.2697650868554202E-2</v>
      </c>
      <c r="AK1111" s="17">
        <v>5.9082767572415602E-2</v>
      </c>
      <c r="AL1111" s="17"/>
      <c r="AM1111" s="17">
        <v>1.56109055363723E-2</v>
      </c>
      <c r="AN1111" s="17">
        <v>1.9798722137047801E-2</v>
      </c>
      <c r="AO1111" s="17">
        <v>2.3440695152580199E-2</v>
      </c>
      <c r="AP1111" s="17">
        <v>0</v>
      </c>
      <c r="AQ1111" s="17">
        <v>0</v>
      </c>
      <c r="AR1111" s="17"/>
      <c r="AS1111" s="17">
        <v>1.35005102120123E-2</v>
      </c>
      <c r="AT1111" s="17">
        <v>5.9214389007377098E-2</v>
      </c>
      <c r="AU1111" s="17"/>
      <c r="AV1111" s="17">
        <v>1.39623757319351E-2</v>
      </c>
      <c r="AW1111" s="17">
        <v>0</v>
      </c>
      <c r="AX1111" s="17"/>
      <c r="AY1111" s="17">
        <v>3.6456771418734497E-2</v>
      </c>
      <c r="AZ1111" s="17">
        <v>1.95141605986968E-2</v>
      </c>
      <c r="BA1111" s="17">
        <v>1.7153314848343499E-2</v>
      </c>
      <c r="BB1111" s="17"/>
      <c r="BC1111" s="17">
        <v>1.9194685178419098E-2</v>
      </c>
      <c r="BD1111" s="17">
        <v>3.7124490884565702E-2</v>
      </c>
      <c r="BE1111" s="17">
        <v>1.59398879280735E-2</v>
      </c>
      <c r="BF1111" s="17"/>
      <c r="BG1111" s="17">
        <v>1.7904955149590802E-2</v>
      </c>
      <c r="BH1111" s="17">
        <v>2.4637058151039001E-2</v>
      </c>
      <c r="BI1111" s="17"/>
      <c r="BJ1111" s="17">
        <v>0</v>
      </c>
      <c r="BK1111" s="17">
        <v>2.8410573836036901E-2</v>
      </c>
      <c r="BL1111" s="17"/>
      <c r="BM1111" s="17">
        <v>2.4325886232766498E-2</v>
      </c>
      <c r="BN1111" s="17">
        <v>1.8832083351954E-2</v>
      </c>
      <c r="BO1111" s="17">
        <v>3.38448137045275E-2</v>
      </c>
      <c r="BP1111" s="17">
        <v>3.3383326713032797E-2</v>
      </c>
      <c r="BQ1111" s="17">
        <v>0</v>
      </c>
      <c r="BR1111" s="17">
        <v>2.64976068079728E-2</v>
      </c>
      <c r="BS1111" s="17">
        <v>2.69413512298089E-2</v>
      </c>
      <c r="BT1111" s="17"/>
      <c r="BU1111" s="17">
        <v>3.9266033833160102E-2</v>
      </c>
      <c r="BV1111" s="17">
        <v>0</v>
      </c>
      <c r="BW1111" s="17"/>
      <c r="BX1111" s="17">
        <v>1.4663920561018E-2</v>
      </c>
      <c r="BY1111" s="17">
        <v>3.3910076578508697E-2</v>
      </c>
      <c r="BZ1111" s="17">
        <v>1.81613226519282E-2</v>
      </c>
      <c r="CA1111" s="17">
        <v>5.6222355045541499E-3</v>
      </c>
    </row>
    <row r="1112" spans="2:79" x14ac:dyDescent="0.3">
      <c r="B1112" t="s">
        <v>478</v>
      </c>
      <c r="C1112" s="17">
        <v>5.2758682501573102E-3</v>
      </c>
      <c r="D1112" s="17">
        <v>7.0314514370095399E-3</v>
      </c>
      <c r="E1112" s="17">
        <v>3.57303530705068E-3</v>
      </c>
      <c r="F1112" s="17"/>
      <c r="G1112" s="17">
        <v>1.1010828652099401E-2</v>
      </c>
      <c r="H1112" s="17">
        <v>1.20346234560136E-2</v>
      </c>
      <c r="I1112" s="17">
        <v>0</v>
      </c>
      <c r="J1112" s="17">
        <v>0</v>
      </c>
      <c r="K1112" s="17">
        <v>0</v>
      </c>
      <c r="L1112" s="17">
        <v>8.3237152965543407E-3</v>
      </c>
      <c r="M1112" s="17"/>
      <c r="N1112" s="17">
        <v>0</v>
      </c>
      <c r="O1112" s="17">
        <v>7.2963435923343303E-3</v>
      </c>
      <c r="P1112" s="17">
        <v>1.35807572234776E-2</v>
      </c>
      <c r="Q1112" s="17">
        <v>0</v>
      </c>
      <c r="R1112" s="17"/>
      <c r="S1112" s="17">
        <v>0</v>
      </c>
      <c r="T1112" s="17">
        <v>0</v>
      </c>
      <c r="U1112" s="17">
        <v>0</v>
      </c>
      <c r="V1112" s="17">
        <v>0</v>
      </c>
      <c r="W1112" s="17">
        <v>2.5675444988320799E-2</v>
      </c>
      <c r="X1112" s="17">
        <v>4.0838377695796201E-2</v>
      </c>
      <c r="Y1112" s="17">
        <v>0</v>
      </c>
      <c r="Z1112" s="17">
        <v>0</v>
      </c>
      <c r="AA1112" s="17">
        <v>0</v>
      </c>
      <c r="AB1112" s="17">
        <v>0</v>
      </c>
      <c r="AC1112" s="17">
        <v>0</v>
      </c>
      <c r="AD1112" s="17">
        <v>0</v>
      </c>
      <c r="AE1112" s="17"/>
      <c r="AF1112" s="17">
        <v>0</v>
      </c>
      <c r="AG1112" s="17">
        <v>0</v>
      </c>
      <c r="AH1112" s="17">
        <v>1.1932758772348E-2</v>
      </c>
      <c r="AI1112" s="17">
        <v>1.61884771497821E-2</v>
      </c>
      <c r="AJ1112" s="17">
        <v>0</v>
      </c>
      <c r="AK1112" s="17">
        <v>0</v>
      </c>
      <c r="AL1112" s="17"/>
      <c r="AM1112" s="17">
        <v>0</v>
      </c>
      <c r="AN1112" s="17">
        <v>6.81589047402159E-3</v>
      </c>
      <c r="AO1112" s="17">
        <v>0</v>
      </c>
      <c r="AP1112" s="17">
        <v>0</v>
      </c>
      <c r="AQ1112" s="17">
        <v>0</v>
      </c>
      <c r="AR1112" s="17"/>
      <c r="AS1112" s="17">
        <v>5.5469849390247803E-3</v>
      </c>
      <c r="AT1112" s="17">
        <v>0</v>
      </c>
      <c r="AU1112" s="17"/>
      <c r="AV1112" s="17">
        <v>2.9903014864325899E-3</v>
      </c>
      <c r="AW1112" s="17">
        <v>0</v>
      </c>
      <c r="AX1112" s="17"/>
      <c r="AY1112" s="17">
        <v>6.5849562050872903E-3</v>
      </c>
      <c r="AZ1112" s="17">
        <v>5.5697346168020797E-3</v>
      </c>
      <c r="BA1112" s="17">
        <v>0</v>
      </c>
      <c r="BB1112" s="17"/>
      <c r="BC1112" s="17">
        <v>3.27914155276455E-3</v>
      </c>
      <c r="BD1112" s="17">
        <v>8.2573303615297092E-3</v>
      </c>
      <c r="BE1112" s="17">
        <v>7.7011628359367401E-3</v>
      </c>
      <c r="BF1112" s="17"/>
      <c r="BG1112" s="17">
        <v>6.4257463664233504E-3</v>
      </c>
      <c r="BH1112" s="17">
        <v>4.9935399757476996E-3</v>
      </c>
      <c r="BI1112" s="17"/>
      <c r="BJ1112" s="17">
        <v>0</v>
      </c>
      <c r="BK1112" s="17">
        <v>6.7525648187040897E-3</v>
      </c>
      <c r="BL1112" s="17"/>
      <c r="BM1112" s="17">
        <v>4.2077299833545396E-3</v>
      </c>
      <c r="BN1112" s="17">
        <v>1.0806266938151701E-2</v>
      </c>
      <c r="BO1112" s="17">
        <v>3.0860155631740001E-2</v>
      </c>
      <c r="BP1112" s="17">
        <v>0</v>
      </c>
      <c r="BQ1112" s="17">
        <v>0</v>
      </c>
      <c r="BR1112" s="17">
        <v>0</v>
      </c>
      <c r="BS1112" s="17">
        <v>0</v>
      </c>
      <c r="BT1112" s="17"/>
      <c r="BU1112" s="17">
        <v>0</v>
      </c>
      <c r="BV1112" s="17">
        <v>0</v>
      </c>
      <c r="BW1112" s="17"/>
      <c r="BX1112" s="17">
        <v>0</v>
      </c>
      <c r="BY1112" s="17">
        <v>1.7122355882699201E-2</v>
      </c>
      <c r="BZ1112" s="17">
        <v>0</v>
      </c>
      <c r="CA1112" s="17">
        <v>0</v>
      </c>
    </row>
    <row r="1113" spans="2:79" x14ac:dyDescent="0.3">
      <c r="B1113" t="s">
        <v>96</v>
      </c>
      <c r="C1113" s="17">
        <v>4.2528946473162597E-2</v>
      </c>
      <c r="D1113" s="17">
        <v>5.7625401278193801E-2</v>
      </c>
      <c r="E1113" s="17">
        <v>2.7863385401499598E-2</v>
      </c>
      <c r="F1113" s="17"/>
      <c r="G1113" s="17">
        <v>2.0441998528944301E-2</v>
      </c>
      <c r="H1113" s="17">
        <v>4.3332114323929499E-2</v>
      </c>
      <c r="I1113" s="17">
        <v>5.2862795386431301E-2</v>
      </c>
      <c r="J1113" s="17">
        <v>5.50988895425377E-2</v>
      </c>
      <c r="K1113" s="17">
        <v>7.5975447802382398E-2</v>
      </c>
      <c r="L1113" s="17">
        <v>1.63305115330733E-2</v>
      </c>
      <c r="M1113" s="17"/>
      <c r="N1113" s="17">
        <v>9.9909357710904097E-3</v>
      </c>
      <c r="O1113" s="17">
        <v>4.5645978494379999E-2</v>
      </c>
      <c r="P1113" s="17">
        <v>4.1530814630524902E-2</v>
      </c>
      <c r="Q1113" s="17">
        <v>7.8699133425792406E-2</v>
      </c>
      <c r="R1113" s="17"/>
      <c r="S1113" s="17">
        <v>3.1457022921061201E-2</v>
      </c>
      <c r="T1113" s="17">
        <v>3.1062804399355701E-2</v>
      </c>
      <c r="U1113" s="17">
        <v>6.2653730234162E-2</v>
      </c>
      <c r="V1113" s="17">
        <v>3.8955128668463498E-2</v>
      </c>
      <c r="W1113" s="17">
        <v>8.3080014804352398E-2</v>
      </c>
      <c r="X1113" s="17">
        <v>2.0852630362207501E-2</v>
      </c>
      <c r="Y1113" s="17">
        <v>8.0386919139545293E-2</v>
      </c>
      <c r="Z1113" s="17">
        <v>4.2537635317180203E-2</v>
      </c>
      <c r="AA1113" s="17">
        <v>5.2747346493252002E-2</v>
      </c>
      <c r="AB1113" s="17">
        <v>2.6037939705974799E-2</v>
      </c>
      <c r="AC1113" s="17">
        <v>0</v>
      </c>
      <c r="AD1113" s="17">
        <v>6.2297053851964497E-2</v>
      </c>
      <c r="AE1113" s="17"/>
      <c r="AF1113" s="17">
        <v>4.52426196120959E-2</v>
      </c>
      <c r="AG1113" s="17">
        <v>2.7911995107795101E-2</v>
      </c>
      <c r="AH1113" s="17">
        <v>4.2392777068128398E-2</v>
      </c>
      <c r="AI1113" s="17">
        <v>3.111726022834E-2</v>
      </c>
      <c r="AJ1113" s="17">
        <v>0.106084446440234</v>
      </c>
      <c r="AK1113" s="17">
        <v>3.2817136575772801E-2</v>
      </c>
      <c r="AL1113" s="17"/>
      <c r="AM1113" s="17">
        <v>6.9154417887163699E-2</v>
      </c>
      <c r="AN1113" s="17">
        <v>3.4524730917993102E-2</v>
      </c>
      <c r="AO1113" s="17">
        <v>1.8086929191364301E-2</v>
      </c>
      <c r="AP1113" s="17">
        <v>1.48278050279876E-2</v>
      </c>
      <c r="AQ1113" s="17">
        <v>0</v>
      </c>
      <c r="AR1113" s="17"/>
      <c r="AS1113" s="17">
        <v>3.2624099576767297E-2</v>
      </c>
      <c r="AT1113" s="17">
        <v>2.9459654584896501E-2</v>
      </c>
      <c r="AU1113" s="17"/>
      <c r="AV1113" s="17">
        <v>3.7047950544954501E-2</v>
      </c>
      <c r="AW1113" s="17">
        <v>3.8238580459733398E-2</v>
      </c>
      <c r="AX1113" s="17"/>
      <c r="AY1113" s="17">
        <v>5.0007162507106302E-2</v>
      </c>
      <c r="AZ1113" s="17">
        <v>3.4138761132919901E-2</v>
      </c>
      <c r="BA1113" s="17">
        <v>5.4780286819694601E-2</v>
      </c>
      <c r="BB1113" s="17"/>
      <c r="BC1113" s="17">
        <v>3.7014297988866497E-2</v>
      </c>
      <c r="BD1113" s="17">
        <v>3.74645561366274E-2</v>
      </c>
      <c r="BE1113" s="17">
        <v>6.3775194572371602E-2</v>
      </c>
      <c r="BF1113" s="17"/>
      <c r="BG1113" s="17">
        <v>4.8629804218671302E-2</v>
      </c>
      <c r="BH1113" s="17">
        <v>3.6333589539954698E-2</v>
      </c>
      <c r="BI1113" s="17"/>
      <c r="BJ1113" s="17">
        <v>3.3168225679459901E-2</v>
      </c>
      <c r="BK1113" s="17">
        <v>4.1272293072834899E-2</v>
      </c>
      <c r="BL1113" s="17"/>
      <c r="BM1113" s="17">
        <v>5.4751992631488798E-2</v>
      </c>
      <c r="BN1113" s="17">
        <v>3.23816985358205E-2</v>
      </c>
      <c r="BO1113" s="17">
        <v>6.0744018523463797E-2</v>
      </c>
      <c r="BP1113" s="17">
        <v>9.53818940873533E-2</v>
      </c>
      <c r="BQ1113" s="17">
        <v>0</v>
      </c>
      <c r="BR1113" s="17">
        <v>1.82620340045614E-2</v>
      </c>
      <c r="BS1113" s="17">
        <v>2.6501666870989302E-2</v>
      </c>
      <c r="BT1113" s="17"/>
      <c r="BU1113" s="17">
        <v>0</v>
      </c>
      <c r="BV1113" s="17">
        <v>5.9626269398335902E-2</v>
      </c>
      <c r="BW1113" s="17"/>
      <c r="BX1113" s="17">
        <v>6.4124747213028799E-2</v>
      </c>
      <c r="BY1113" s="17">
        <v>4.0753539859754301E-2</v>
      </c>
      <c r="BZ1113" s="17">
        <v>1.2027053035118199E-2</v>
      </c>
      <c r="CA1113" s="17">
        <v>2.5531706476091699E-2</v>
      </c>
    </row>
    <row r="1114" spans="2:79" x14ac:dyDescent="0.3">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c r="BA1114" s="17"/>
      <c r="BB1114" s="17"/>
      <c r="BC1114" s="17"/>
      <c r="BD1114" s="17"/>
      <c r="BE1114" s="17"/>
      <c r="BF1114" s="17"/>
      <c r="BG1114" s="17"/>
      <c r="BH1114" s="17"/>
      <c r="BI1114" s="17"/>
      <c r="BJ1114" s="17"/>
      <c r="BK1114" s="17"/>
      <c r="BL1114" s="17"/>
      <c r="BM1114" s="17"/>
      <c r="BN1114" s="17"/>
      <c r="BO1114" s="17"/>
      <c r="BP1114" s="17"/>
      <c r="BQ1114" s="17"/>
      <c r="BR1114" s="17"/>
      <c r="BS1114" s="17"/>
      <c r="BT1114" s="17"/>
      <c r="BU1114" s="17"/>
      <c r="BV1114" s="17"/>
      <c r="BW1114" s="17"/>
      <c r="BX1114" s="17"/>
      <c r="BY1114" s="17"/>
      <c r="BZ1114" s="17"/>
      <c r="CA1114" s="17"/>
    </row>
    <row r="1115" spans="2:79" x14ac:dyDescent="0.3">
      <c r="B1115" s="6" t="s">
        <v>480</v>
      </c>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17"/>
      <c r="AH1115" s="17"/>
      <c r="AI1115" s="17"/>
      <c r="AJ1115" s="17"/>
      <c r="AK1115" s="17"/>
      <c r="AL1115" s="17"/>
      <c r="AM1115" s="17"/>
      <c r="AN1115" s="17"/>
      <c r="AO1115" s="17"/>
      <c r="AP1115" s="17"/>
      <c r="AQ1115" s="17"/>
      <c r="AR1115" s="17"/>
      <c r="AS1115" s="17"/>
      <c r="AT1115" s="17"/>
      <c r="AU1115" s="17"/>
      <c r="AV1115" s="17"/>
      <c r="AW1115" s="17"/>
      <c r="AX1115" s="17"/>
      <c r="AY1115" s="17"/>
      <c r="AZ1115" s="17"/>
      <c r="BA1115" s="17"/>
      <c r="BB1115" s="17"/>
      <c r="BC1115" s="17"/>
      <c r="BD1115" s="17"/>
      <c r="BE1115" s="17"/>
      <c r="BF1115" s="17"/>
      <c r="BG1115" s="17"/>
      <c r="BH1115" s="17"/>
      <c r="BI1115" s="17"/>
      <c r="BJ1115" s="17"/>
      <c r="BK1115" s="17"/>
      <c r="BL1115" s="17"/>
      <c r="BM1115" s="17"/>
      <c r="BN1115" s="17"/>
      <c r="BO1115" s="17"/>
      <c r="BP1115" s="17"/>
      <c r="BQ1115" s="17"/>
      <c r="BR1115" s="17"/>
      <c r="BS1115" s="17"/>
      <c r="BT1115" s="17"/>
      <c r="BU1115" s="17"/>
      <c r="BV1115" s="17"/>
      <c r="BW1115" s="17"/>
      <c r="BX1115" s="17"/>
      <c r="BY1115" s="17"/>
      <c r="BZ1115" s="17"/>
      <c r="CA1115" s="17"/>
    </row>
    <row r="1116" spans="2:79" x14ac:dyDescent="0.3">
      <c r="B1116" s="24" t="s">
        <v>333</v>
      </c>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c r="AO1116" s="17"/>
      <c r="AP1116" s="17"/>
      <c r="AQ1116" s="17"/>
      <c r="AR1116" s="17"/>
      <c r="AS1116" s="17"/>
      <c r="AT1116" s="17"/>
      <c r="AU1116" s="17"/>
      <c r="AV1116" s="17"/>
      <c r="AW1116" s="17"/>
      <c r="AX1116" s="17"/>
      <c r="AY1116" s="17"/>
      <c r="AZ1116" s="17"/>
      <c r="BA1116" s="17"/>
      <c r="BB1116" s="17"/>
      <c r="BC1116" s="17"/>
      <c r="BD1116" s="17"/>
      <c r="BE1116" s="17"/>
      <c r="BF1116" s="17"/>
      <c r="BG1116" s="17"/>
      <c r="BH1116" s="17"/>
      <c r="BI1116" s="17"/>
      <c r="BJ1116" s="17"/>
      <c r="BK1116" s="17"/>
      <c r="BL1116" s="17"/>
      <c r="BM1116" s="17"/>
      <c r="BN1116" s="17"/>
      <c r="BO1116" s="17"/>
      <c r="BP1116" s="17"/>
      <c r="BQ1116" s="17"/>
      <c r="BR1116" s="17"/>
      <c r="BS1116" s="17"/>
      <c r="BT1116" s="17"/>
      <c r="BU1116" s="17"/>
      <c r="BV1116" s="17"/>
      <c r="BW1116" s="17"/>
      <c r="BX1116" s="17"/>
      <c r="BY1116" s="17"/>
      <c r="BZ1116" s="17"/>
      <c r="CA1116" s="17"/>
    </row>
    <row r="1117" spans="2:79" x14ac:dyDescent="0.3">
      <c r="B1117" t="s">
        <v>419</v>
      </c>
      <c r="C1117" s="17">
        <v>0.32892811343977402</v>
      </c>
      <c r="D1117" s="17">
        <v>0.33330101334423101</v>
      </c>
      <c r="E1117" s="17">
        <v>0.321745387459002</v>
      </c>
      <c r="F1117" s="17"/>
      <c r="G1117" s="17">
        <v>0.29738417980723603</v>
      </c>
      <c r="H1117" s="17">
        <v>0.43065324584181403</v>
      </c>
      <c r="I1117" s="17">
        <v>0.28158583956796801</v>
      </c>
      <c r="J1117" s="17">
        <v>0.28845237042441702</v>
      </c>
      <c r="K1117" s="17">
        <v>0.34601886409715299</v>
      </c>
      <c r="L1117" s="17">
        <v>0.31512906879459401</v>
      </c>
      <c r="M1117" s="17"/>
      <c r="N1117" s="17">
        <v>0.39054766893762499</v>
      </c>
      <c r="O1117" s="17">
        <v>0.33975727655930599</v>
      </c>
      <c r="P1117" s="17">
        <v>0.31014339884744802</v>
      </c>
      <c r="Q1117" s="17">
        <v>0.24497713430162699</v>
      </c>
      <c r="R1117" s="17"/>
      <c r="S1117" s="17">
        <v>0.40926253004061203</v>
      </c>
      <c r="T1117" s="17">
        <v>0.36076742050020399</v>
      </c>
      <c r="U1117" s="17">
        <v>0.30880408294967299</v>
      </c>
      <c r="V1117" s="17">
        <v>0.26308287869980701</v>
      </c>
      <c r="W1117" s="17">
        <v>0.28165826076646899</v>
      </c>
      <c r="X1117" s="17">
        <v>0.28252498696233902</v>
      </c>
      <c r="Y1117" s="17">
        <v>0.37961823358414098</v>
      </c>
      <c r="Z1117" s="17">
        <v>0.249274051002013</v>
      </c>
      <c r="AA1117" s="17">
        <v>0.34196390937333698</v>
      </c>
      <c r="AB1117" s="17">
        <v>0.27417555438661001</v>
      </c>
      <c r="AC1117" s="17">
        <v>0.34552476382300401</v>
      </c>
      <c r="AD1117" s="17">
        <v>0.45947183340961001</v>
      </c>
      <c r="AE1117" s="17"/>
      <c r="AF1117" s="17">
        <v>0.44727679637499401</v>
      </c>
      <c r="AG1117" s="17">
        <v>0.25510158768824498</v>
      </c>
      <c r="AH1117" s="17">
        <v>0.27091188309020398</v>
      </c>
      <c r="AI1117" s="17">
        <v>0.27217043683725201</v>
      </c>
      <c r="AJ1117" s="17">
        <v>0.42064010496563398</v>
      </c>
      <c r="AK1117" s="17">
        <v>0.356405711415058</v>
      </c>
      <c r="AL1117" s="17"/>
      <c r="AM1117" s="17">
        <v>0.261199026859258</v>
      </c>
      <c r="AN1117" s="17">
        <v>0.30323287729583998</v>
      </c>
      <c r="AO1117" s="17">
        <v>0.353917809048995</v>
      </c>
      <c r="AP1117" s="17">
        <v>0.40351812216178201</v>
      </c>
      <c r="AQ1117" s="17">
        <v>0.41736769812177399</v>
      </c>
      <c r="AR1117" s="17"/>
      <c r="AS1117" s="17">
        <v>0.35071625076698498</v>
      </c>
      <c r="AT1117" s="17">
        <v>0.28456889594080798</v>
      </c>
      <c r="AU1117" s="17"/>
      <c r="AV1117" s="17">
        <v>0.37004309088203002</v>
      </c>
      <c r="AW1117" s="17">
        <v>0.31157035348083001</v>
      </c>
      <c r="AX1117" s="17"/>
      <c r="AY1117" s="17">
        <v>0.33576901075972898</v>
      </c>
      <c r="AZ1117" s="17">
        <v>0.33378122651172698</v>
      </c>
      <c r="BA1117" s="17">
        <v>0.29034625727490398</v>
      </c>
      <c r="BB1117" s="17"/>
      <c r="BC1117" s="17">
        <v>0.311386496903577</v>
      </c>
      <c r="BD1117" s="17">
        <v>0.38115082151456697</v>
      </c>
      <c r="BE1117" s="17">
        <v>0.326212128557754</v>
      </c>
      <c r="BF1117" s="17"/>
      <c r="BG1117" s="17">
        <v>0.36272165269857398</v>
      </c>
      <c r="BH1117" s="17">
        <v>0.31601819827746103</v>
      </c>
      <c r="BI1117" s="17"/>
      <c r="BJ1117" s="17">
        <v>0.359411764777259</v>
      </c>
      <c r="BK1117" s="17">
        <v>0.31814383693062098</v>
      </c>
      <c r="BL1117" s="17"/>
      <c r="BM1117" s="17">
        <v>0.369136727418935</v>
      </c>
      <c r="BN1117" s="17">
        <v>0.19018425604463801</v>
      </c>
      <c r="BO1117" s="17">
        <v>0.35815379083813698</v>
      </c>
      <c r="BP1117" s="17">
        <v>0.46456003287334302</v>
      </c>
      <c r="BQ1117" s="17">
        <v>0.23003389176801101</v>
      </c>
      <c r="BR1117" s="17">
        <v>0.33659585667964198</v>
      </c>
      <c r="BS1117" s="17">
        <v>0.296303417079744</v>
      </c>
      <c r="BT1117" s="17"/>
      <c r="BU1117" s="17">
        <v>0.33161963335481698</v>
      </c>
      <c r="BV1117" s="17">
        <v>0.49436074177820499</v>
      </c>
      <c r="BW1117" s="17"/>
      <c r="BX1117" s="17">
        <v>0.30649562013939802</v>
      </c>
      <c r="BY1117" s="17">
        <v>0.33570894603090501</v>
      </c>
      <c r="BZ1117" s="17">
        <v>0.417391885641958</v>
      </c>
      <c r="CA1117" s="17">
        <v>0.35994363025686699</v>
      </c>
    </row>
    <row r="1118" spans="2:79" x14ac:dyDescent="0.3">
      <c r="B1118" t="s">
        <v>421</v>
      </c>
      <c r="C1118" s="17">
        <v>0.414841961963899</v>
      </c>
      <c r="D1118" s="17">
        <v>0.41487570042468203</v>
      </c>
      <c r="E1118" s="17">
        <v>0.41646485509820802</v>
      </c>
      <c r="F1118" s="17"/>
      <c r="G1118" s="17">
        <v>0.53408068369797501</v>
      </c>
      <c r="H1118" s="17">
        <v>0.39712505980582402</v>
      </c>
      <c r="I1118" s="17">
        <v>0.422596032602782</v>
      </c>
      <c r="J1118" s="17">
        <v>0.36651646990154801</v>
      </c>
      <c r="K1118" s="17">
        <v>0.37224236543748601</v>
      </c>
      <c r="L1118" s="17">
        <v>0.413730120535934</v>
      </c>
      <c r="M1118" s="17"/>
      <c r="N1118" s="17">
        <v>0.424179273949087</v>
      </c>
      <c r="O1118" s="17">
        <v>0.37835763490528102</v>
      </c>
      <c r="P1118" s="17">
        <v>0.41432286307725402</v>
      </c>
      <c r="Q1118" s="17">
        <v>0.455237173044095</v>
      </c>
      <c r="R1118" s="17"/>
      <c r="S1118" s="17">
        <v>0.34739043297709199</v>
      </c>
      <c r="T1118" s="17">
        <v>0.39786272791507699</v>
      </c>
      <c r="U1118" s="17">
        <v>0.484083568968042</v>
      </c>
      <c r="V1118" s="17">
        <v>0.39393256386778702</v>
      </c>
      <c r="W1118" s="17">
        <v>0.56478024977886199</v>
      </c>
      <c r="X1118" s="17">
        <v>0.44410161833884898</v>
      </c>
      <c r="Y1118" s="17">
        <v>0.377560090672173</v>
      </c>
      <c r="Z1118" s="17">
        <v>0.40648292326815699</v>
      </c>
      <c r="AA1118" s="17">
        <v>0.35112810982642301</v>
      </c>
      <c r="AB1118" s="17">
        <v>0.44947718361165001</v>
      </c>
      <c r="AC1118" s="17">
        <v>0.45713355985366899</v>
      </c>
      <c r="AD1118" s="17">
        <v>0.321259308708918</v>
      </c>
      <c r="AE1118" s="17"/>
      <c r="AF1118" s="17">
        <v>0.38454672467602402</v>
      </c>
      <c r="AG1118" s="17">
        <v>0.466676938683943</v>
      </c>
      <c r="AH1118" s="17">
        <v>0.47076197900253303</v>
      </c>
      <c r="AI1118" s="17">
        <v>0.41107058517828798</v>
      </c>
      <c r="AJ1118" s="17">
        <v>0.26479308159340598</v>
      </c>
      <c r="AK1118" s="17">
        <v>0.43302314368663303</v>
      </c>
      <c r="AL1118" s="17"/>
      <c r="AM1118" s="17">
        <v>0.431753282600424</v>
      </c>
      <c r="AN1118" s="17">
        <v>0.42061447082119402</v>
      </c>
      <c r="AO1118" s="17">
        <v>0.43240830339374797</v>
      </c>
      <c r="AP1118" s="17">
        <v>0.35476579644791001</v>
      </c>
      <c r="AQ1118" s="17">
        <v>0.33959362451062203</v>
      </c>
      <c r="AR1118" s="17"/>
      <c r="AS1118" s="17">
        <v>0.42406063514683601</v>
      </c>
      <c r="AT1118" s="17">
        <v>0.48363320193773901</v>
      </c>
      <c r="AU1118" s="17"/>
      <c r="AV1118" s="17">
        <v>0.40119846170189399</v>
      </c>
      <c r="AW1118" s="17">
        <v>0.37855499897550099</v>
      </c>
      <c r="AX1118" s="17"/>
      <c r="AY1118" s="17">
        <v>0.42351501376911299</v>
      </c>
      <c r="AZ1118" s="17">
        <v>0.39369811500232299</v>
      </c>
      <c r="BA1118" s="17">
        <v>0.51712445538667795</v>
      </c>
      <c r="BB1118" s="17"/>
      <c r="BC1118" s="17">
        <v>0.42443983483518699</v>
      </c>
      <c r="BD1118" s="17">
        <v>0.37582675105226898</v>
      </c>
      <c r="BE1118" s="17">
        <v>0.43316804962124</v>
      </c>
      <c r="BF1118" s="17"/>
      <c r="BG1118" s="17">
        <v>0.38163188491908301</v>
      </c>
      <c r="BH1118" s="17">
        <v>0.42791142623216999</v>
      </c>
      <c r="BI1118" s="17"/>
      <c r="BJ1118" s="17">
        <v>0.47831724591116198</v>
      </c>
      <c r="BK1118" s="17">
        <v>0.400540545546267</v>
      </c>
      <c r="BL1118" s="17"/>
      <c r="BM1118" s="17">
        <v>0.39452298409069197</v>
      </c>
      <c r="BN1118" s="17">
        <v>0.54541223410467499</v>
      </c>
      <c r="BO1118" s="17">
        <v>0.41061654977981499</v>
      </c>
      <c r="BP1118" s="17">
        <v>0.18987112256022201</v>
      </c>
      <c r="BQ1118" s="17">
        <v>0.50475351173132299</v>
      </c>
      <c r="BR1118" s="17">
        <v>0.38690101494812501</v>
      </c>
      <c r="BS1118" s="17">
        <v>0.45146792252561102</v>
      </c>
      <c r="BT1118" s="17"/>
      <c r="BU1118" s="17">
        <v>0.49692892028813901</v>
      </c>
      <c r="BV1118" s="17">
        <v>0.37077598199032502</v>
      </c>
      <c r="BW1118" s="17"/>
      <c r="BX1118" s="17">
        <v>0.44013831446850898</v>
      </c>
      <c r="BY1118" s="17">
        <v>0.43051845561292101</v>
      </c>
      <c r="BZ1118" s="17">
        <v>0.39882939807960599</v>
      </c>
      <c r="CA1118" s="17">
        <v>0.39929216043712501</v>
      </c>
    </row>
    <row r="1119" spans="2:79" x14ac:dyDescent="0.3">
      <c r="B1119" t="s">
        <v>422</v>
      </c>
      <c r="C1119" s="17">
        <v>0.15483705877060799</v>
      </c>
      <c r="D1119" s="17">
        <v>0.15652639526959999</v>
      </c>
      <c r="E1119" s="17">
        <v>0.153716829820738</v>
      </c>
      <c r="F1119" s="17"/>
      <c r="G1119" s="17">
        <v>8.51423906093417E-2</v>
      </c>
      <c r="H1119" s="17">
        <v>9.7219538390497295E-2</v>
      </c>
      <c r="I1119" s="17">
        <v>0.16243605609370801</v>
      </c>
      <c r="J1119" s="17">
        <v>0.226172284388166</v>
      </c>
      <c r="K1119" s="17">
        <v>0.149193786511129</v>
      </c>
      <c r="L1119" s="17">
        <v>0.19774177336083901</v>
      </c>
      <c r="M1119" s="17"/>
      <c r="N1119" s="17">
        <v>0.132597400029909</v>
      </c>
      <c r="O1119" s="17">
        <v>0.15778214180355599</v>
      </c>
      <c r="P1119" s="17">
        <v>0.159477676914348</v>
      </c>
      <c r="Q1119" s="17">
        <v>0.17703432117742701</v>
      </c>
      <c r="R1119" s="17"/>
      <c r="S1119" s="17">
        <v>0.138107236447922</v>
      </c>
      <c r="T1119" s="17">
        <v>0.21864835009362399</v>
      </c>
      <c r="U1119" s="17">
        <v>6.9940222174838501E-2</v>
      </c>
      <c r="V1119" s="17">
        <v>0.22223813834137099</v>
      </c>
      <c r="W1119" s="17">
        <v>0.13037575843097399</v>
      </c>
      <c r="X1119" s="17">
        <v>0.111441693961702</v>
      </c>
      <c r="Y1119" s="17">
        <v>0.12274557246602</v>
      </c>
      <c r="Z1119" s="17">
        <v>0.27020961476941302</v>
      </c>
      <c r="AA1119" s="17">
        <v>0.15128621059271299</v>
      </c>
      <c r="AB1119" s="17">
        <v>0.16315225583082399</v>
      </c>
      <c r="AC1119" s="17">
        <v>0.11755970555971799</v>
      </c>
      <c r="AD1119" s="17">
        <v>7.2904244780189295E-2</v>
      </c>
      <c r="AE1119" s="17"/>
      <c r="AF1119" s="17">
        <v>8.0107746240783595E-2</v>
      </c>
      <c r="AG1119" s="17">
        <v>0.177595378706117</v>
      </c>
      <c r="AH1119" s="17">
        <v>0.15569216245116199</v>
      </c>
      <c r="AI1119" s="17">
        <v>0.154628969882008</v>
      </c>
      <c r="AJ1119" s="17">
        <v>0.246824798017795</v>
      </c>
      <c r="AK1119" s="17">
        <v>0.17769571172064999</v>
      </c>
      <c r="AL1119" s="17"/>
      <c r="AM1119" s="17">
        <v>0.21794606979202</v>
      </c>
      <c r="AN1119" s="17">
        <v>0.15124532054866699</v>
      </c>
      <c r="AO1119" s="17">
        <v>0.12560084552618</v>
      </c>
      <c r="AP1119" s="17">
        <v>0.123788474222575</v>
      </c>
      <c r="AQ1119" s="17">
        <v>7.2939093043297695E-2</v>
      </c>
      <c r="AR1119" s="17"/>
      <c r="AS1119" s="17">
        <v>0.14368734041502601</v>
      </c>
      <c r="AT1119" s="17">
        <v>6.6249893767458004E-2</v>
      </c>
      <c r="AU1119" s="17"/>
      <c r="AV1119" s="17">
        <v>0.13541203656970199</v>
      </c>
      <c r="AW1119" s="17">
        <v>0.17346302330697699</v>
      </c>
      <c r="AX1119" s="17"/>
      <c r="AY1119" s="17">
        <v>0.12717587977486999</v>
      </c>
      <c r="AZ1119" s="17">
        <v>0.17731473587738</v>
      </c>
      <c r="BA1119" s="17">
        <v>0.107997293159208</v>
      </c>
      <c r="BB1119" s="17"/>
      <c r="BC1119" s="17">
        <v>0.16260806479748299</v>
      </c>
      <c r="BD1119" s="17">
        <v>0.173798085385163</v>
      </c>
      <c r="BE1119" s="17">
        <v>0.113067013834944</v>
      </c>
      <c r="BF1119" s="17"/>
      <c r="BG1119" s="17">
        <v>0.13804547733775599</v>
      </c>
      <c r="BH1119" s="17">
        <v>0.164616699636428</v>
      </c>
      <c r="BI1119" s="17"/>
      <c r="BJ1119" s="17">
        <v>9.4408911184239996E-2</v>
      </c>
      <c r="BK1119" s="17">
        <v>0.17590670508985501</v>
      </c>
      <c r="BL1119" s="17"/>
      <c r="BM1119" s="17">
        <v>0.143858896189655</v>
      </c>
      <c r="BN1119" s="17">
        <v>0.16184804961091601</v>
      </c>
      <c r="BO1119" s="17">
        <v>7.4859590926124903E-2</v>
      </c>
      <c r="BP1119" s="17">
        <v>0.18830512367077001</v>
      </c>
      <c r="BQ1119" s="17">
        <v>0.13359059637496001</v>
      </c>
      <c r="BR1119" s="17">
        <v>0.18848736343626399</v>
      </c>
      <c r="BS1119" s="17">
        <v>0.15842785258206199</v>
      </c>
      <c r="BT1119" s="17"/>
      <c r="BU1119" s="17">
        <v>0.17145144635704401</v>
      </c>
      <c r="BV1119" s="17">
        <v>8.4750312810148998E-2</v>
      </c>
      <c r="BW1119" s="17"/>
      <c r="BX1119" s="17">
        <v>0.14523658793194</v>
      </c>
      <c r="BY1119" s="17">
        <v>0.11613065003373201</v>
      </c>
      <c r="BZ1119" s="17">
        <v>0.103526949392589</v>
      </c>
      <c r="CA1119" s="17">
        <v>0.16055126312155299</v>
      </c>
    </row>
    <row r="1120" spans="2:79" x14ac:dyDescent="0.3">
      <c r="B1120" t="s">
        <v>477</v>
      </c>
      <c r="C1120" s="17">
        <v>3.9400503647601802E-2</v>
      </c>
      <c r="D1120" s="17">
        <v>4.8847606438138402E-2</v>
      </c>
      <c r="E1120" s="17">
        <v>2.98335253385901E-2</v>
      </c>
      <c r="F1120" s="17"/>
      <c r="G1120" s="17">
        <v>3.85182098828485E-2</v>
      </c>
      <c r="H1120" s="17">
        <v>1.18965767863503E-2</v>
      </c>
      <c r="I1120" s="17">
        <v>3.1921023054402697E-2</v>
      </c>
      <c r="J1120" s="17">
        <v>8.0363434660883901E-2</v>
      </c>
      <c r="K1120" s="17">
        <v>5.8561405310357903E-2</v>
      </c>
      <c r="L1120" s="17">
        <v>2.8365368499589101E-2</v>
      </c>
      <c r="M1120" s="17"/>
      <c r="N1120" s="17">
        <v>1.43414510625701E-2</v>
      </c>
      <c r="O1120" s="17">
        <v>5.7082785558695698E-2</v>
      </c>
      <c r="P1120" s="17">
        <v>5.8504492317608701E-2</v>
      </c>
      <c r="Q1120" s="17">
        <v>3.4136675403914997E-2</v>
      </c>
      <c r="R1120" s="17"/>
      <c r="S1120" s="17">
        <v>8.7752997937488295E-2</v>
      </c>
      <c r="T1120" s="17">
        <v>0</v>
      </c>
      <c r="U1120" s="17">
        <v>4.53219846232552E-2</v>
      </c>
      <c r="V1120" s="17">
        <v>1.9502397468991801E-2</v>
      </c>
      <c r="W1120" s="17">
        <v>2.31857310236947E-2</v>
      </c>
      <c r="X1120" s="17">
        <v>2.44584458383824E-2</v>
      </c>
      <c r="Y1120" s="17">
        <v>4.6716618757387599E-2</v>
      </c>
      <c r="Z1120" s="17">
        <v>3.63211924589565E-2</v>
      </c>
      <c r="AA1120" s="17">
        <v>3.6856965621658702E-2</v>
      </c>
      <c r="AB1120" s="17">
        <v>5.5102979889162601E-2</v>
      </c>
      <c r="AC1120" s="17">
        <v>3.9387011908636201E-2</v>
      </c>
      <c r="AD1120" s="17">
        <v>0.14636461310128299</v>
      </c>
      <c r="AE1120" s="17"/>
      <c r="AF1120" s="17">
        <v>2.18866502623856E-2</v>
      </c>
      <c r="AG1120" s="17">
        <v>3.8343726978326102E-2</v>
      </c>
      <c r="AH1120" s="17">
        <v>4.6031045909158998E-2</v>
      </c>
      <c r="AI1120" s="17">
        <v>7.5442635738527594E-2</v>
      </c>
      <c r="AJ1120" s="17">
        <v>1.78796314497391E-2</v>
      </c>
      <c r="AK1120" s="17">
        <v>3.2875433177659098E-2</v>
      </c>
      <c r="AL1120" s="17"/>
      <c r="AM1120" s="17">
        <v>4.4750584921501302E-2</v>
      </c>
      <c r="AN1120" s="17">
        <v>5.4402455360129102E-2</v>
      </c>
      <c r="AO1120" s="17">
        <v>2.13604041898111E-2</v>
      </c>
      <c r="AP1120" s="17">
        <v>1.93022135535766E-2</v>
      </c>
      <c r="AQ1120" s="17">
        <v>0.170099584324305</v>
      </c>
      <c r="AR1120" s="17"/>
      <c r="AS1120" s="17">
        <v>3.53919140281014E-2</v>
      </c>
      <c r="AT1120" s="17">
        <v>6.6100962020718995E-2</v>
      </c>
      <c r="AU1120" s="17"/>
      <c r="AV1120" s="17">
        <v>4.3791242768165602E-2</v>
      </c>
      <c r="AW1120" s="17">
        <v>1.41389850715509E-2</v>
      </c>
      <c r="AX1120" s="17"/>
      <c r="AY1120" s="17">
        <v>4.2210076164364702E-2</v>
      </c>
      <c r="AZ1120" s="17">
        <v>3.5296257422490998E-2</v>
      </c>
      <c r="BA1120" s="17">
        <v>6.5264076796447204E-2</v>
      </c>
      <c r="BB1120" s="17"/>
      <c r="BC1120" s="17">
        <v>3.2319723428388999E-2</v>
      </c>
      <c r="BD1120" s="17">
        <v>5.9172318691021901E-2</v>
      </c>
      <c r="BE1120" s="17">
        <v>3.8863696374942198E-2</v>
      </c>
      <c r="BF1120" s="17"/>
      <c r="BG1120" s="17">
        <v>1.34365557959633E-2</v>
      </c>
      <c r="BH1120" s="17">
        <v>4.7408663071744697E-2</v>
      </c>
      <c r="BI1120" s="17"/>
      <c r="BJ1120" s="17">
        <v>4.20383090507346E-2</v>
      </c>
      <c r="BK1120" s="17">
        <v>3.4613407770487999E-2</v>
      </c>
      <c r="BL1120" s="17"/>
      <c r="BM1120" s="17">
        <v>4.1531260492820597E-2</v>
      </c>
      <c r="BN1120" s="17">
        <v>3.2493875257725097E-2</v>
      </c>
      <c r="BO1120" s="17">
        <v>7.3903079769421606E-2</v>
      </c>
      <c r="BP1120" s="17">
        <v>4.2188257148391702E-2</v>
      </c>
      <c r="BQ1120" s="17">
        <v>9.6592685204227299E-2</v>
      </c>
      <c r="BR1120" s="17">
        <v>3.1141366788328299E-2</v>
      </c>
      <c r="BS1120" s="17">
        <v>0</v>
      </c>
      <c r="BT1120" s="17"/>
      <c r="BU1120" s="17">
        <v>0</v>
      </c>
      <c r="BV1120" s="17">
        <v>0</v>
      </c>
      <c r="BW1120" s="17"/>
      <c r="BX1120" s="17">
        <v>1.8804951427614201E-2</v>
      </c>
      <c r="BY1120" s="17">
        <v>6.0724428509935299E-2</v>
      </c>
      <c r="BZ1120" s="17">
        <v>2.4922371451203799E-2</v>
      </c>
      <c r="CA1120" s="17">
        <v>4.0101245143792402E-2</v>
      </c>
    </row>
    <row r="1121" spans="2:79" x14ac:dyDescent="0.3">
      <c r="B1121" t="s">
        <v>478</v>
      </c>
      <c r="C1121" s="17">
        <v>9.9014013071070297E-3</v>
      </c>
      <c r="D1121" s="17">
        <v>1.60476198460726E-2</v>
      </c>
      <c r="E1121" s="17">
        <v>3.6143296549878902E-3</v>
      </c>
      <c r="F1121" s="17"/>
      <c r="G1121" s="17">
        <v>0</v>
      </c>
      <c r="H1121" s="17">
        <v>9.4860171837951208E-3</v>
      </c>
      <c r="I1121" s="17">
        <v>3.5650101894409501E-2</v>
      </c>
      <c r="J1121" s="17">
        <v>0</v>
      </c>
      <c r="K1121" s="17">
        <v>1.14310214039463E-2</v>
      </c>
      <c r="L1121" s="17">
        <v>0</v>
      </c>
      <c r="M1121" s="17"/>
      <c r="N1121" s="17">
        <v>1.6268235767718998E-2</v>
      </c>
      <c r="O1121" s="17">
        <v>6.2956724883953801E-3</v>
      </c>
      <c r="P1121" s="17">
        <v>1.86983722046353E-2</v>
      </c>
      <c r="Q1121" s="17">
        <v>0</v>
      </c>
      <c r="R1121" s="17"/>
      <c r="S1121" s="17">
        <v>0</v>
      </c>
      <c r="T1121" s="17">
        <v>0</v>
      </c>
      <c r="U1121" s="17">
        <v>0</v>
      </c>
      <c r="V1121" s="17">
        <v>1.8493455645589501E-2</v>
      </c>
      <c r="W1121" s="17">
        <v>0</v>
      </c>
      <c r="X1121" s="17">
        <v>2.43476271892803E-2</v>
      </c>
      <c r="Y1121" s="17">
        <v>0</v>
      </c>
      <c r="Z1121" s="17">
        <v>3.7712218501460198E-2</v>
      </c>
      <c r="AA1121" s="17">
        <v>1.6093512297909899E-2</v>
      </c>
      <c r="AB1121" s="17">
        <v>3.11672636486829E-2</v>
      </c>
      <c r="AC1121" s="17">
        <v>0</v>
      </c>
      <c r="AD1121" s="17">
        <v>0</v>
      </c>
      <c r="AE1121" s="17"/>
      <c r="AF1121" s="17">
        <v>0</v>
      </c>
      <c r="AG1121" s="17">
        <v>2.2243928109072799E-2</v>
      </c>
      <c r="AH1121" s="17">
        <v>1.3278599953116799E-2</v>
      </c>
      <c r="AI1121" s="17">
        <v>9.8191081631427701E-3</v>
      </c>
      <c r="AJ1121" s="17">
        <v>0</v>
      </c>
      <c r="AK1121" s="17">
        <v>0</v>
      </c>
      <c r="AL1121" s="17"/>
      <c r="AM1121" s="17">
        <v>0</v>
      </c>
      <c r="AN1121" s="17">
        <v>7.5269450617464501E-3</v>
      </c>
      <c r="AO1121" s="17">
        <v>8.1159482779329002E-3</v>
      </c>
      <c r="AP1121" s="17">
        <v>3.4511233978501102E-2</v>
      </c>
      <c r="AQ1121" s="17">
        <v>0</v>
      </c>
      <c r="AR1121" s="17"/>
      <c r="AS1121" s="17">
        <v>8.5742619652706704E-3</v>
      </c>
      <c r="AT1121" s="17">
        <v>1.4747462681156899E-2</v>
      </c>
      <c r="AU1121" s="17"/>
      <c r="AV1121" s="17">
        <v>5.9469831314690703E-3</v>
      </c>
      <c r="AW1121" s="17">
        <v>1.3765278519440399E-2</v>
      </c>
      <c r="AX1121" s="17"/>
      <c r="AY1121" s="17">
        <v>8.0341229096039697E-3</v>
      </c>
      <c r="AZ1121" s="17">
        <v>6.7119033733187101E-3</v>
      </c>
      <c r="BA1121" s="17">
        <v>1.9267917382762501E-2</v>
      </c>
      <c r="BB1121" s="17"/>
      <c r="BC1121" s="17">
        <v>3.0438735485346698E-3</v>
      </c>
      <c r="BD1121" s="17">
        <v>0</v>
      </c>
      <c r="BE1121" s="17">
        <v>4.0691035964761597E-2</v>
      </c>
      <c r="BF1121" s="17"/>
      <c r="BG1121" s="17">
        <v>0</v>
      </c>
      <c r="BH1121" s="17">
        <v>1.15678107199756E-2</v>
      </c>
      <c r="BI1121" s="17"/>
      <c r="BJ1121" s="17">
        <v>0</v>
      </c>
      <c r="BK1121" s="17">
        <v>1.33909146375829E-2</v>
      </c>
      <c r="BL1121" s="17"/>
      <c r="BM1121" s="17">
        <v>1.0718442759295E-2</v>
      </c>
      <c r="BN1121" s="17">
        <v>1.2519759436057799E-2</v>
      </c>
      <c r="BO1121" s="17">
        <v>0</v>
      </c>
      <c r="BP1121" s="17">
        <v>3.6238379016887798E-2</v>
      </c>
      <c r="BQ1121" s="17">
        <v>0</v>
      </c>
      <c r="BR1121" s="17">
        <v>8.7243755367611801E-3</v>
      </c>
      <c r="BS1121" s="17">
        <v>0</v>
      </c>
      <c r="BT1121" s="17"/>
      <c r="BU1121" s="17">
        <v>0</v>
      </c>
      <c r="BV1121" s="17">
        <v>0</v>
      </c>
      <c r="BW1121" s="17"/>
      <c r="BX1121" s="17">
        <v>0</v>
      </c>
      <c r="BY1121" s="17">
        <v>2.6363547970151901E-2</v>
      </c>
      <c r="BZ1121" s="17">
        <v>1.0137267793648199E-2</v>
      </c>
      <c r="CA1121" s="17">
        <v>1.77900995785557E-2</v>
      </c>
    </row>
    <row r="1122" spans="2:79" x14ac:dyDescent="0.3">
      <c r="B1122" t="s">
        <v>96</v>
      </c>
      <c r="C1122" s="17">
        <v>5.2090960871010498E-2</v>
      </c>
      <c r="D1122" s="17">
        <v>3.0401664677276199E-2</v>
      </c>
      <c r="E1122" s="17">
        <v>7.4625072628474204E-2</v>
      </c>
      <c r="F1122" s="17"/>
      <c r="G1122" s="17">
        <v>4.4874536002598303E-2</v>
      </c>
      <c r="H1122" s="17">
        <v>5.3619561991719501E-2</v>
      </c>
      <c r="I1122" s="17">
        <v>6.5810946786729801E-2</v>
      </c>
      <c r="J1122" s="17">
        <v>3.8495440624985298E-2</v>
      </c>
      <c r="K1122" s="17">
        <v>6.2552557239927906E-2</v>
      </c>
      <c r="L1122" s="17">
        <v>4.5033668809044497E-2</v>
      </c>
      <c r="M1122" s="17"/>
      <c r="N1122" s="17">
        <v>2.2065970253088801E-2</v>
      </c>
      <c r="O1122" s="17">
        <v>6.0724488684767097E-2</v>
      </c>
      <c r="P1122" s="17">
        <v>3.8853196638706497E-2</v>
      </c>
      <c r="Q1122" s="17">
        <v>8.8614696072935706E-2</v>
      </c>
      <c r="R1122" s="17"/>
      <c r="S1122" s="17">
        <v>1.74868025968857E-2</v>
      </c>
      <c r="T1122" s="17">
        <v>2.2721501491093799E-2</v>
      </c>
      <c r="U1122" s="17">
        <v>9.1850141284192194E-2</v>
      </c>
      <c r="V1122" s="17">
        <v>8.2750565976454304E-2</v>
      </c>
      <c r="W1122" s="17">
        <v>0</v>
      </c>
      <c r="X1122" s="17">
        <v>0.11312562770944599</v>
      </c>
      <c r="Y1122" s="17">
        <v>7.3359484520278004E-2</v>
      </c>
      <c r="Z1122" s="17">
        <v>0</v>
      </c>
      <c r="AA1122" s="17">
        <v>0.102671292287958</v>
      </c>
      <c r="AB1122" s="17">
        <v>2.6924762633070799E-2</v>
      </c>
      <c r="AC1122" s="17">
        <v>4.03949588549729E-2</v>
      </c>
      <c r="AD1122" s="17">
        <v>0</v>
      </c>
      <c r="AE1122" s="17"/>
      <c r="AF1122" s="17">
        <v>6.6182082445812196E-2</v>
      </c>
      <c r="AG1122" s="17">
        <v>4.0038439834295503E-2</v>
      </c>
      <c r="AH1122" s="17">
        <v>4.3324329593825303E-2</v>
      </c>
      <c r="AI1122" s="17">
        <v>7.68682642007813E-2</v>
      </c>
      <c r="AJ1122" s="17">
        <v>4.9862383973426301E-2</v>
      </c>
      <c r="AK1122" s="17">
        <v>0</v>
      </c>
      <c r="AL1122" s="17"/>
      <c r="AM1122" s="17">
        <v>4.4351035826796802E-2</v>
      </c>
      <c r="AN1122" s="17">
        <v>6.2977930912424707E-2</v>
      </c>
      <c r="AO1122" s="17">
        <v>5.8596689563332902E-2</v>
      </c>
      <c r="AP1122" s="17">
        <v>6.4114159635656101E-2</v>
      </c>
      <c r="AQ1122" s="17">
        <v>0</v>
      </c>
      <c r="AR1122" s="17"/>
      <c r="AS1122" s="17">
        <v>3.7569597677780203E-2</v>
      </c>
      <c r="AT1122" s="17">
        <v>8.4699583652118507E-2</v>
      </c>
      <c r="AU1122" s="17"/>
      <c r="AV1122" s="17">
        <v>4.3608184946739202E-2</v>
      </c>
      <c r="AW1122" s="17">
        <v>0.108507360645702</v>
      </c>
      <c r="AX1122" s="17"/>
      <c r="AY1122" s="17">
        <v>6.3295896622319103E-2</v>
      </c>
      <c r="AZ1122" s="17">
        <v>5.3197761812760397E-2</v>
      </c>
      <c r="BA1122" s="17">
        <v>0</v>
      </c>
      <c r="BB1122" s="17"/>
      <c r="BC1122" s="17">
        <v>6.6202006486829196E-2</v>
      </c>
      <c r="BD1122" s="17">
        <v>1.0052023356979099E-2</v>
      </c>
      <c r="BE1122" s="17">
        <v>4.7998075646358697E-2</v>
      </c>
      <c r="BF1122" s="17"/>
      <c r="BG1122" s="17">
        <v>0.104164429248623</v>
      </c>
      <c r="BH1122" s="17">
        <v>3.2477202062219698E-2</v>
      </c>
      <c r="BI1122" s="17"/>
      <c r="BJ1122" s="17">
        <v>2.5823769076604799E-2</v>
      </c>
      <c r="BK1122" s="17">
        <v>5.7404590025185699E-2</v>
      </c>
      <c r="BL1122" s="17"/>
      <c r="BM1122" s="17">
        <v>4.0231689048602803E-2</v>
      </c>
      <c r="BN1122" s="17">
        <v>5.7541825545987697E-2</v>
      </c>
      <c r="BO1122" s="17">
        <v>8.2466988686501402E-2</v>
      </c>
      <c r="BP1122" s="17">
        <v>7.8837084730385198E-2</v>
      </c>
      <c r="BQ1122" s="17">
        <v>3.5029314921478802E-2</v>
      </c>
      <c r="BR1122" s="17">
        <v>4.8150022610879702E-2</v>
      </c>
      <c r="BS1122" s="17">
        <v>9.3800807812582807E-2</v>
      </c>
      <c r="BT1122" s="17"/>
      <c r="BU1122" s="17">
        <v>0</v>
      </c>
      <c r="BV1122" s="17">
        <v>5.01129634213206E-2</v>
      </c>
      <c r="BW1122" s="17"/>
      <c r="BX1122" s="17">
        <v>8.9324526032538196E-2</v>
      </c>
      <c r="BY1122" s="17">
        <v>3.05539718423537E-2</v>
      </c>
      <c r="BZ1122" s="17">
        <v>4.5192127640994798E-2</v>
      </c>
      <c r="CA1122" s="17">
        <v>2.2321601462106901E-2</v>
      </c>
    </row>
    <row r="1123" spans="2:79" x14ac:dyDescent="0.3">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c r="BO1123" s="17"/>
      <c r="BP1123" s="17"/>
      <c r="BQ1123" s="17"/>
      <c r="BR1123" s="17"/>
      <c r="BS1123" s="17"/>
      <c r="BT1123" s="17"/>
      <c r="BU1123" s="17"/>
      <c r="BV1123" s="17"/>
      <c r="BW1123" s="17"/>
      <c r="BX1123" s="17"/>
      <c r="BY1123" s="17"/>
      <c r="BZ1123" s="17"/>
      <c r="CA1123" s="17"/>
    </row>
    <row r="1124" spans="2:79" x14ac:dyDescent="0.3">
      <c r="B1124" s="6" t="s">
        <v>481</v>
      </c>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c r="AO1124" s="17"/>
      <c r="AP1124" s="17"/>
      <c r="AQ1124" s="17"/>
      <c r="AR1124" s="17"/>
      <c r="AS1124" s="17"/>
      <c r="AT1124" s="17"/>
      <c r="AU1124" s="17"/>
      <c r="AV1124" s="17"/>
      <c r="AW1124" s="17"/>
      <c r="AX1124" s="17"/>
      <c r="AY1124" s="17"/>
      <c r="AZ1124" s="17"/>
      <c r="BA1124" s="17"/>
      <c r="BB1124" s="17"/>
      <c r="BC1124" s="17"/>
      <c r="BD1124" s="17"/>
      <c r="BE1124" s="17"/>
      <c r="BF1124" s="17"/>
      <c r="BG1124" s="17"/>
      <c r="BH1124" s="17"/>
      <c r="BI1124" s="17"/>
      <c r="BJ1124" s="17"/>
      <c r="BK1124" s="17"/>
      <c r="BL1124" s="17"/>
      <c r="BM1124" s="17"/>
      <c r="BN1124" s="17"/>
      <c r="BO1124" s="17"/>
      <c r="BP1124" s="17"/>
      <c r="BQ1124" s="17"/>
      <c r="BR1124" s="17"/>
      <c r="BS1124" s="17"/>
      <c r="BT1124" s="17"/>
      <c r="BU1124" s="17"/>
      <c r="BV1124" s="17"/>
      <c r="BW1124" s="17"/>
      <c r="BX1124" s="17"/>
      <c r="BY1124" s="17"/>
      <c r="BZ1124" s="17"/>
      <c r="CA1124" s="17"/>
    </row>
    <row r="1125" spans="2:79" x14ac:dyDescent="0.3">
      <c r="B1125" s="24" t="s">
        <v>333</v>
      </c>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c r="AH1125" s="17"/>
      <c r="AI1125" s="17"/>
      <c r="AJ1125" s="17"/>
      <c r="AK1125" s="17"/>
      <c r="AL1125" s="17"/>
      <c r="AM1125" s="17"/>
      <c r="AN1125" s="17"/>
      <c r="AO1125" s="17"/>
      <c r="AP1125" s="17"/>
      <c r="AQ1125" s="17"/>
      <c r="AR1125" s="17"/>
      <c r="AS1125" s="17"/>
      <c r="AT1125" s="17"/>
      <c r="AU1125" s="17"/>
      <c r="AV1125" s="17"/>
      <c r="AW1125" s="17"/>
      <c r="AX1125" s="17"/>
      <c r="AY1125" s="17"/>
      <c r="AZ1125" s="17"/>
      <c r="BA1125" s="17"/>
      <c r="BB1125" s="17"/>
      <c r="BC1125" s="17"/>
      <c r="BD1125" s="17"/>
      <c r="BE1125" s="17"/>
      <c r="BF1125" s="17"/>
      <c r="BG1125" s="17"/>
      <c r="BH1125" s="17"/>
      <c r="BI1125" s="17"/>
      <c r="BJ1125" s="17"/>
      <c r="BK1125" s="17"/>
      <c r="BL1125" s="17"/>
      <c r="BM1125" s="17"/>
      <c r="BN1125" s="17"/>
      <c r="BO1125" s="17"/>
      <c r="BP1125" s="17"/>
      <c r="BQ1125" s="17"/>
      <c r="BR1125" s="17"/>
      <c r="BS1125" s="17"/>
      <c r="BT1125" s="17"/>
      <c r="BU1125" s="17"/>
      <c r="BV1125" s="17"/>
      <c r="BW1125" s="17"/>
      <c r="BX1125" s="17"/>
      <c r="BY1125" s="17"/>
      <c r="BZ1125" s="17"/>
      <c r="CA1125" s="17"/>
    </row>
    <row r="1126" spans="2:79" x14ac:dyDescent="0.3">
      <c r="B1126" t="s">
        <v>419</v>
      </c>
      <c r="C1126" s="17">
        <v>0.36146655219377499</v>
      </c>
      <c r="D1126" s="17">
        <v>0.335382225111442</v>
      </c>
      <c r="E1126" s="17">
        <v>0.38495648229896001</v>
      </c>
      <c r="F1126" s="17"/>
      <c r="G1126" s="17">
        <v>0.35197869152877198</v>
      </c>
      <c r="H1126" s="17">
        <v>0.43752711889969598</v>
      </c>
      <c r="I1126" s="17">
        <v>0.36687589943909799</v>
      </c>
      <c r="J1126" s="17">
        <v>0.320662324449348</v>
      </c>
      <c r="K1126" s="17">
        <v>0.34415180934196898</v>
      </c>
      <c r="L1126" s="17">
        <v>0.36072896858492398</v>
      </c>
      <c r="M1126" s="17"/>
      <c r="N1126" s="17">
        <v>0.41222163974613302</v>
      </c>
      <c r="O1126" s="17">
        <v>0.44447981082447002</v>
      </c>
      <c r="P1126" s="17">
        <v>0.31660440267916201</v>
      </c>
      <c r="Q1126" s="17">
        <v>0.31054145343168998</v>
      </c>
      <c r="R1126" s="17"/>
      <c r="S1126" s="17">
        <v>0.33945935972931501</v>
      </c>
      <c r="T1126" s="17">
        <v>0.288734925050187</v>
      </c>
      <c r="U1126" s="17">
        <v>0.35041512286057802</v>
      </c>
      <c r="V1126" s="17">
        <v>0.31522052043597099</v>
      </c>
      <c r="W1126" s="17">
        <v>0.39491654060799097</v>
      </c>
      <c r="X1126" s="17">
        <v>0.23118840339260599</v>
      </c>
      <c r="Y1126" s="17">
        <v>0.37557813982605998</v>
      </c>
      <c r="Z1126" s="17">
        <v>0.27700259225545698</v>
      </c>
      <c r="AA1126" s="17">
        <v>0.44720823181514302</v>
      </c>
      <c r="AB1126" s="17">
        <v>0.48150374035628801</v>
      </c>
      <c r="AC1126" s="17">
        <v>0.33374453765769702</v>
      </c>
      <c r="AD1126" s="17">
        <v>0.67673882075276703</v>
      </c>
      <c r="AE1126" s="17"/>
      <c r="AF1126" s="17">
        <v>0.38507901690996998</v>
      </c>
      <c r="AG1126" s="17">
        <v>0.313423849735875</v>
      </c>
      <c r="AH1126" s="17">
        <v>0.36981491863242499</v>
      </c>
      <c r="AI1126" s="17">
        <v>0.36530098310702402</v>
      </c>
      <c r="AJ1126" s="17">
        <v>0.326997959872947</v>
      </c>
      <c r="AK1126" s="17">
        <v>0.49065759207183901</v>
      </c>
      <c r="AL1126" s="17"/>
      <c r="AM1126" s="17">
        <v>0.30031721417195001</v>
      </c>
      <c r="AN1126" s="17">
        <v>0.32812983188281603</v>
      </c>
      <c r="AO1126" s="17">
        <v>0.41749452692488698</v>
      </c>
      <c r="AP1126" s="17">
        <v>0.49337797442262099</v>
      </c>
      <c r="AQ1126" s="17">
        <v>0.40931238417587901</v>
      </c>
      <c r="AR1126" s="17"/>
      <c r="AS1126" s="17">
        <v>0.39198928921070397</v>
      </c>
      <c r="AT1126" s="17">
        <v>0.316263867191593</v>
      </c>
      <c r="AU1126" s="17"/>
      <c r="AV1126" s="17">
        <v>0.39509716006920498</v>
      </c>
      <c r="AW1126" s="17">
        <v>0.28939511557388098</v>
      </c>
      <c r="AX1126" s="17"/>
      <c r="AY1126" s="17">
        <v>0.381609025119164</v>
      </c>
      <c r="AZ1126" s="17">
        <v>0.36819829443536001</v>
      </c>
      <c r="BA1126" s="17">
        <v>0.23908472083468199</v>
      </c>
      <c r="BB1126" s="17"/>
      <c r="BC1126" s="17">
        <v>0.347574233946218</v>
      </c>
      <c r="BD1126" s="17">
        <v>0.36386923092085299</v>
      </c>
      <c r="BE1126" s="17">
        <v>0.41082499133640799</v>
      </c>
      <c r="BF1126" s="17"/>
      <c r="BG1126" s="17">
        <v>0.34452103816998902</v>
      </c>
      <c r="BH1126" s="17">
        <v>0.36989882143831099</v>
      </c>
      <c r="BI1126" s="17"/>
      <c r="BJ1126" s="17">
        <v>0.46556182801722701</v>
      </c>
      <c r="BK1126" s="17">
        <v>0.32719713293091501</v>
      </c>
      <c r="BL1126" s="17"/>
      <c r="BM1126" s="17">
        <v>0.39754641127552298</v>
      </c>
      <c r="BN1126" s="17">
        <v>0.30701251722474598</v>
      </c>
      <c r="BO1126" s="17">
        <v>0.36550076546975802</v>
      </c>
      <c r="BP1126" s="17">
        <v>0.30065752356040099</v>
      </c>
      <c r="BQ1126" s="17">
        <v>0.33525000131600002</v>
      </c>
      <c r="BR1126" s="17">
        <v>0.36547045180462701</v>
      </c>
      <c r="BS1126" s="17">
        <v>0.27207700479670299</v>
      </c>
      <c r="BT1126" s="17"/>
      <c r="BU1126" s="17">
        <v>0.37892068510346499</v>
      </c>
      <c r="BV1126" s="17">
        <v>0.44144601334906602</v>
      </c>
      <c r="BW1126" s="17"/>
      <c r="BX1126" s="17">
        <v>0.36259623215778403</v>
      </c>
      <c r="BY1126" s="17">
        <v>0.29906680288058302</v>
      </c>
      <c r="BZ1126" s="17">
        <v>0.42500683309125398</v>
      </c>
      <c r="CA1126" s="17">
        <v>0.32126548130833099</v>
      </c>
    </row>
    <row r="1127" spans="2:79" x14ac:dyDescent="0.3">
      <c r="B1127" t="s">
        <v>421</v>
      </c>
      <c r="C1127" s="17">
        <v>0.380798770145926</v>
      </c>
      <c r="D1127" s="17">
        <v>0.37293895099192198</v>
      </c>
      <c r="E1127" s="17">
        <v>0.39018169854558499</v>
      </c>
      <c r="F1127" s="17"/>
      <c r="G1127" s="17">
        <v>0.52452209161402896</v>
      </c>
      <c r="H1127" s="17">
        <v>0.33441533714777</v>
      </c>
      <c r="I1127" s="17">
        <v>0.38510529376305302</v>
      </c>
      <c r="J1127" s="17">
        <v>0.36336696118509798</v>
      </c>
      <c r="K1127" s="17">
        <v>0.35989924159423597</v>
      </c>
      <c r="L1127" s="17">
        <v>0.33443076733352001</v>
      </c>
      <c r="M1127" s="17"/>
      <c r="N1127" s="17">
        <v>0.394799726438052</v>
      </c>
      <c r="O1127" s="17">
        <v>0.29566049454650001</v>
      </c>
      <c r="P1127" s="17">
        <v>0.41369944849607598</v>
      </c>
      <c r="Q1127" s="17">
        <v>0.38322799045308698</v>
      </c>
      <c r="R1127" s="17"/>
      <c r="S1127" s="17">
        <v>0.40326880780934699</v>
      </c>
      <c r="T1127" s="17">
        <v>0.38121402381202801</v>
      </c>
      <c r="U1127" s="17">
        <v>0.27544161479845902</v>
      </c>
      <c r="V1127" s="17">
        <v>0.233574761109307</v>
      </c>
      <c r="W1127" s="17">
        <v>0.30321052193381198</v>
      </c>
      <c r="X1127" s="17">
        <v>0.54352865721303301</v>
      </c>
      <c r="Y1127" s="17">
        <v>0.40349847998168298</v>
      </c>
      <c r="Z1127" s="17">
        <v>0.43354907072714899</v>
      </c>
      <c r="AA1127" s="17">
        <v>0.43344732137548098</v>
      </c>
      <c r="AB1127" s="17">
        <v>0.38068964002779898</v>
      </c>
      <c r="AC1127" s="17">
        <v>0.32894842759742998</v>
      </c>
      <c r="AD1127" s="17">
        <v>0.32326117924723202</v>
      </c>
      <c r="AE1127" s="17"/>
      <c r="AF1127" s="17">
        <v>0.42031941585492699</v>
      </c>
      <c r="AG1127" s="17">
        <v>0.41389762417961201</v>
      </c>
      <c r="AH1127" s="17">
        <v>0.42378653829442198</v>
      </c>
      <c r="AI1127" s="17">
        <v>0.31991088405322299</v>
      </c>
      <c r="AJ1127" s="17">
        <v>0.36396167599972201</v>
      </c>
      <c r="AK1127" s="17">
        <v>0.17509479855239099</v>
      </c>
      <c r="AL1127" s="17"/>
      <c r="AM1127" s="17">
        <v>0.32648405560813099</v>
      </c>
      <c r="AN1127" s="17">
        <v>0.42450814490598998</v>
      </c>
      <c r="AO1127" s="17">
        <v>0.35061541683168301</v>
      </c>
      <c r="AP1127" s="17">
        <v>0.38108083315047803</v>
      </c>
      <c r="AQ1127" s="17">
        <v>0.47565228155197697</v>
      </c>
      <c r="AR1127" s="17"/>
      <c r="AS1127" s="17">
        <v>0.38818828320385701</v>
      </c>
      <c r="AT1127" s="17">
        <v>0.37954806845674399</v>
      </c>
      <c r="AU1127" s="17"/>
      <c r="AV1127" s="17">
        <v>0.36542627198232902</v>
      </c>
      <c r="AW1127" s="17">
        <v>0.45539230644810103</v>
      </c>
      <c r="AX1127" s="17"/>
      <c r="AY1127" s="17">
        <v>0.405762904938681</v>
      </c>
      <c r="AZ1127" s="17">
        <v>0.379785528464332</v>
      </c>
      <c r="BA1127" s="17">
        <v>0.29192728945156898</v>
      </c>
      <c r="BB1127" s="17"/>
      <c r="BC1127" s="17">
        <v>0.40255202069358698</v>
      </c>
      <c r="BD1127" s="17">
        <v>0.313864070988847</v>
      </c>
      <c r="BE1127" s="17">
        <v>0.37815551777093398</v>
      </c>
      <c r="BF1127" s="17"/>
      <c r="BG1127" s="17">
        <v>0.39831131997736102</v>
      </c>
      <c r="BH1127" s="17">
        <v>0.37468339877305401</v>
      </c>
      <c r="BI1127" s="17"/>
      <c r="BJ1127" s="17">
        <v>0.318557381075177</v>
      </c>
      <c r="BK1127" s="17">
        <v>0.40141298676498899</v>
      </c>
      <c r="BL1127" s="17"/>
      <c r="BM1127" s="17">
        <v>0.36443802427974598</v>
      </c>
      <c r="BN1127" s="17">
        <v>0.47239191850179402</v>
      </c>
      <c r="BO1127" s="17">
        <v>0.35038361618291902</v>
      </c>
      <c r="BP1127" s="17">
        <v>0.48150170175867901</v>
      </c>
      <c r="BQ1127" s="17">
        <v>0.58229427958007396</v>
      </c>
      <c r="BR1127" s="17">
        <v>0.29814431798889002</v>
      </c>
      <c r="BS1127" s="17">
        <v>0.38987520793871999</v>
      </c>
      <c r="BT1127" s="17"/>
      <c r="BU1127" s="17">
        <v>0.48270315916682</v>
      </c>
      <c r="BV1127" s="17">
        <v>0.45050713496685102</v>
      </c>
      <c r="BW1127" s="17"/>
      <c r="BX1127" s="17">
        <v>0.46173968348753502</v>
      </c>
      <c r="BY1127" s="17">
        <v>0.38983281307899598</v>
      </c>
      <c r="BZ1127" s="17">
        <v>0.43329347400875601</v>
      </c>
      <c r="CA1127" s="17">
        <v>0.37719602605097002</v>
      </c>
    </row>
    <row r="1128" spans="2:79" x14ac:dyDescent="0.3">
      <c r="B1128" t="s">
        <v>422</v>
      </c>
      <c r="C1128" s="17">
        <v>0.16847651546893</v>
      </c>
      <c r="D1128" s="17">
        <v>0.19634918702154699</v>
      </c>
      <c r="E1128" s="17">
        <v>0.14130997490033201</v>
      </c>
      <c r="F1128" s="17"/>
      <c r="G1128" s="17">
        <v>7.1036009645155607E-2</v>
      </c>
      <c r="H1128" s="17">
        <v>0.11235561774087</v>
      </c>
      <c r="I1128" s="17">
        <v>0.16663430662736201</v>
      </c>
      <c r="J1128" s="17">
        <v>0.23304276478035299</v>
      </c>
      <c r="K1128" s="17">
        <v>0.20771706023710601</v>
      </c>
      <c r="L1128" s="17">
        <v>0.19543127125543799</v>
      </c>
      <c r="M1128" s="17"/>
      <c r="N1128" s="17">
        <v>0.129892758970855</v>
      </c>
      <c r="O1128" s="17">
        <v>0.17649453931509501</v>
      </c>
      <c r="P1128" s="17">
        <v>0.19629695216024401</v>
      </c>
      <c r="Q1128" s="17">
        <v>0.16748763025715399</v>
      </c>
      <c r="R1128" s="17"/>
      <c r="S1128" s="17">
        <v>0.17525801098543201</v>
      </c>
      <c r="T1128" s="17">
        <v>0.22763135278130001</v>
      </c>
      <c r="U1128" s="17">
        <v>0.21301317486677299</v>
      </c>
      <c r="V1128" s="17">
        <v>0.37205294300524</v>
      </c>
      <c r="W1128" s="17">
        <v>0.165490990035396</v>
      </c>
      <c r="X1128" s="17">
        <v>0.110694029062403</v>
      </c>
      <c r="Y1128" s="17">
        <v>0.13211920695517801</v>
      </c>
      <c r="Z1128" s="17">
        <v>0.28944833701739398</v>
      </c>
      <c r="AA1128" s="17">
        <v>8.4074159600655396E-2</v>
      </c>
      <c r="AB1128" s="17">
        <v>0.117822639906819</v>
      </c>
      <c r="AC1128" s="17">
        <v>0</v>
      </c>
      <c r="AD1128" s="17">
        <v>0</v>
      </c>
      <c r="AE1128" s="17"/>
      <c r="AF1128" s="17">
        <v>0.131236574789768</v>
      </c>
      <c r="AG1128" s="17">
        <v>0.20706952319935101</v>
      </c>
      <c r="AH1128" s="17">
        <v>0.170212813831398</v>
      </c>
      <c r="AI1128" s="17">
        <v>0.17791294399058699</v>
      </c>
      <c r="AJ1128" s="17">
        <v>9.8985200787419306E-2</v>
      </c>
      <c r="AK1128" s="17">
        <v>0.268747850610567</v>
      </c>
      <c r="AL1128" s="17"/>
      <c r="AM1128" s="17">
        <v>0.234891596134855</v>
      </c>
      <c r="AN1128" s="17">
        <v>0.16621127147320999</v>
      </c>
      <c r="AO1128" s="17">
        <v>0.159871203158678</v>
      </c>
      <c r="AP1128" s="17">
        <v>8.8826528947399397E-2</v>
      </c>
      <c r="AQ1128" s="17">
        <v>6.4296282253839293E-2</v>
      </c>
      <c r="AR1128" s="17"/>
      <c r="AS1128" s="17">
        <v>0.143206273850744</v>
      </c>
      <c r="AT1128" s="17">
        <v>0.21876083708482</v>
      </c>
      <c r="AU1128" s="17"/>
      <c r="AV1128" s="17">
        <v>0.160624238748894</v>
      </c>
      <c r="AW1128" s="17">
        <v>0.20137809905613099</v>
      </c>
      <c r="AX1128" s="17"/>
      <c r="AY1128" s="17">
        <v>0.12038845501895599</v>
      </c>
      <c r="AZ1128" s="17">
        <v>0.158645024134833</v>
      </c>
      <c r="BA1128" s="17">
        <v>0.403866852137516</v>
      </c>
      <c r="BB1128" s="17"/>
      <c r="BC1128" s="17">
        <v>0.16465474246897299</v>
      </c>
      <c r="BD1128" s="17">
        <v>0.212576451726782</v>
      </c>
      <c r="BE1128" s="17">
        <v>0.13819921914064701</v>
      </c>
      <c r="BF1128" s="17"/>
      <c r="BG1128" s="17">
        <v>0.146881396578151</v>
      </c>
      <c r="BH1128" s="17">
        <v>0.17969580039358801</v>
      </c>
      <c r="BI1128" s="17"/>
      <c r="BJ1128" s="17">
        <v>0.133042443011605</v>
      </c>
      <c r="BK1128" s="17">
        <v>0.183174489843554</v>
      </c>
      <c r="BL1128" s="17"/>
      <c r="BM1128" s="17">
        <v>0.163214135654211</v>
      </c>
      <c r="BN1128" s="17">
        <v>0.15223248359340699</v>
      </c>
      <c r="BO1128" s="17">
        <v>0.135380430693812</v>
      </c>
      <c r="BP1128" s="17">
        <v>0.14920569409059301</v>
      </c>
      <c r="BQ1128" s="17">
        <v>8.2455719103925795E-2</v>
      </c>
      <c r="BR1128" s="17">
        <v>0.20215485732125699</v>
      </c>
      <c r="BS1128" s="17">
        <v>0.23263399637676799</v>
      </c>
      <c r="BT1128" s="17"/>
      <c r="BU1128" s="17">
        <v>9.3277068212498204E-2</v>
      </c>
      <c r="BV1128" s="17">
        <v>8.4959425880366701E-2</v>
      </c>
      <c r="BW1128" s="17"/>
      <c r="BX1128" s="17">
        <v>9.4185278906905395E-2</v>
      </c>
      <c r="BY1128" s="17">
        <v>0.22198028596415301</v>
      </c>
      <c r="BZ1128" s="17">
        <v>0.12545357920556999</v>
      </c>
      <c r="CA1128" s="17">
        <v>0.20147537472802099</v>
      </c>
    </row>
    <row r="1129" spans="2:79" x14ac:dyDescent="0.3">
      <c r="B1129" t="s">
        <v>477</v>
      </c>
      <c r="C1129" s="17">
        <v>3.4630231693499901E-2</v>
      </c>
      <c r="D1129" s="17">
        <v>2.9541205102861401E-2</v>
      </c>
      <c r="E1129" s="17">
        <v>3.9853269794603498E-2</v>
      </c>
      <c r="F1129" s="17"/>
      <c r="G1129" s="17">
        <v>2.9684728854131599E-2</v>
      </c>
      <c r="H1129" s="17">
        <v>3.4428267715589503E-2</v>
      </c>
      <c r="I1129" s="17">
        <v>5.6595950980547101E-2</v>
      </c>
      <c r="J1129" s="17">
        <v>2.2392536096621399E-2</v>
      </c>
      <c r="K1129" s="17">
        <v>3.0960338215786198E-2</v>
      </c>
      <c r="L1129" s="17">
        <v>3.2204257726402397E-2</v>
      </c>
      <c r="M1129" s="17"/>
      <c r="N1129" s="17">
        <v>3.4162274604020298E-2</v>
      </c>
      <c r="O1129" s="17">
        <v>2.7030859575627599E-2</v>
      </c>
      <c r="P1129" s="17">
        <v>2.18350507163033E-2</v>
      </c>
      <c r="Q1129" s="17">
        <v>5.5288783039276097E-2</v>
      </c>
      <c r="R1129" s="17"/>
      <c r="S1129" s="17">
        <v>2.74739808023968E-2</v>
      </c>
      <c r="T1129" s="17">
        <v>3.58437981055406E-2</v>
      </c>
      <c r="U1129" s="17">
        <v>9.1832909517982106E-2</v>
      </c>
      <c r="V1129" s="17">
        <v>2.5874308029808699E-2</v>
      </c>
      <c r="W1129" s="17">
        <v>7.3381069568624502E-2</v>
      </c>
      <c r="X1129" s="17">
        <v>4.9714474787346197E-2</v>
      </c>
      <c r="Y1129" s="17">
        <v>0</v>
      </c>
      <c r="Z1129" s="17">
        <v>0</v>
      </c>
      <c r="AA1129" s="17">
        <v>1.6259372867794601E-2</v>
      </c>
      <c r="AB1129" s="17">
        <v>0</v>
      </c>
      <c r="AC1129" s="17">
        <v>0.16824104416473901</v>
      </c>
      <c r="AD1129" s="17">
        <v>0</v>
      </c>
      <c r="AE1129" s="17"/>
      <c r="AF1129" s="17">
        <v>2.2488790152294599E-2</v>
      </c>
      <c r="AG1129" s="17">
        <v>3.32086160621178E-2</v>
      </c>
      <c r="AH1129" s="17">
        <v>3.61857292417554E-2</v>
      </c>
      <c r="AI1129" s="17">
        <v>3.28731284718402E-2</v>
      </c>
      <c r="AJ1129" s="17">
        <v>5.5160716000258403E-2</v>
      </c>
      <c r="AK1129" s="17">
        <v>6.54997587652041E-2</v>
      </c>
      <c r="AL1129" s="17"/>
      <c r="AM1129" s="17">
        <v>3.3638554025811701E-2</v>
      </c>
      <c r="AN1129" s="17">
        <v>4.1569468277275999E-2</v>
      </c>
      <c r="AO1129" s="17">
        <v>3.4146689120899201E-2</v>
      </c>
      <c r="AP1129" s="17">
        <v>1.7573554251118E-2</v>
      </c>
      <c r="AQ1129" s="17">
        <v>0</v>
      </c>
      <c r="AR1129" s="17"/>
      <c r="AS1129" s="17">
        <v>3.2571561620613899E-2</v>
      </c>
      <c r="AT1129" s="17">
        <v>1.7796437078038199E-2</v>
      </c>
      <c r="AU1129" s="17"/>
      <c r="AV1129" s="17">
        <v>3.0096357130961999E-2</v>
      </c>
      <c r="AW1129" s="17">
        <v>2.5946244003047601E-2</v>
      </c>
      <c r="AX1129" s="17"/>
      <c r="AY1129" s="17">
        <v>3.3167408777864199E-2</v>
      </c>
      <c r="AZ1129" s="17">
        <v>4.0468162472562901E-2</v>
      </c>
      <c r="BA1129" s="17">
        <v>0</v>
      </c>
      <c r="BB1129" s="17"/>
      <c r="BC1129" s="17">
        <v>2.5889396940293699E-2</v>
      </c>
      <c r="BD1129" s="17">
        <v>6.2666901615255594E-2</v>
      </c>
      <c r="BE1129" s="17">
        <v>2.9153614918177102E-2</v>
      </c>
      <c r="BF1129" s="17"/>
      <c r="BG1129" s="17">
        <v>3.3144376652297698E-2</v>
      </c>
      <c r="BH1129" s="17">
        <v>2.95401334732159E-2</v>
      </c>
      <c r="BI1129" s="17"/>
      <c r="BJ1129" s="17">
        <v>1.5432822873523801E-2</v>
      </c>
      <c r="BK1129" s="17">
        <v>3.6940439214140398E-2</v>
      </c>
      <c r="BL1129" s="17"/>
      <c r="BM1129" s="17">
        <v>2.4153685879807998E-2</v>
      </c>
      <c r="BN1129" s="17">
        <v>4.0766311399228601E-2</v>
      </c>
      <c r="BO1129" s="17">
        <v>0.14873518765351099</v>
      </c>
      <c r="BP1129" s="17">
        <v>6.8635080590326303E-2</v>
      </c>
      <c r="BQ1129" s="17">
        <v>0</v>
      </c>
      <c r="BR1129" s="17">
        <v>3.4370917647907701E-2</v>
      </c>
      <c r="BS1129" s="17">
        <v>0</v>
      </c>
      <c r="BT1129" s="17"/>
      <c r="BU1129" s="17">
        <v>4.5099087517217099E-2</v>
      </c>
      <c r="BV1129" s="17">
        <v>0</v>
      </c>
      <c r="BW1129" s="17"/>
      <c r="BX1129" s="17">
        <v>5.0522918180123402E-2</v>
      </c>
      <c r="BY1129" s="17">
        <v>2.6105827132466401E-2</v>
      </c>
      <c r="BZ1129" s="17">
        <v>0</v>
      </c>
      <c r="CA1129" s="17">
        <v>5.1532109841888003E-2</v>
      </c>
    </row>
    <row r="1130" spans="2:79" x14ac:dyDescent="0.3">
      <c r="B1130" t="s">
        <v>478</v>
      </c>
      <c r="C1130" s="17">
        <v>1.36062194384695E-2</v>
      </c>
      <c r="D1130" s="17">
        <v>2.2971776781769399E-2</v>
      </c>
      <c r="E1130" s="17">
        <v>4.3050111720681402E-3</v>
      </c>
      <c r="F1130" s="17"/>
      <c r="G1130" s="17">
        <v>0</v>
      </c>
      <c r="H1130" s="17">
        <v>3.3300494442391901E-2</v>
      </c>
      <c r="I1130" s="17">
        <v>1.26491408667715E-2</v>
      </c>
      <c r="J1130" s="17">
        <v>0</v>
      </c>
      <c r="K1130" s="17">
        <v>0</v>
      </c>
      <c r="L1130" s="17">
        <v>2.95234659338173E-2</v>
      </c>
      <c r="M1130" s="17"/>
      <c r="N1130" s="17">
        <v>6.0181622245522298E-3</v>
      </c>
      <c r="O1130" s="17">
        <v>2.82884316895699E-2</v>
      </c>
      <c r="P1130" s="17">
        <v>0</v>
      </c>
      <c r="Q1130" s="17">
        <v>2.2874695645416301E-2</v>
      </c>
      <c r="R1130" s="17"/>
      <c r="S1130" s="17">
        <v>0</v>
      </c>
      <c r="T1130" s="17">
        <v>9.3130547189179107E-3</v>
      </c>
      <c r="U1130" s="17">
        <v>2.0971157690483799E-2</v>
      </c>
      <c r="V1130" s="17">
        <v>0</v>
      </c>
      <c r="W1130" s="17">
        <v>3.1057930035903399E-2</v>
      </c>
      <c r="X1130" s="17">
        <v>2.1084681150401002E-2</v>
      </c>
      <c r="Y1130" s="17">
        <v>2.42149522894466E-2</v>
      </c>
      <c r="Z1130" s="17">
        <v>0</v>
      </c>
      <c r="AA1130" s="17">
        <v>1.9010914340925798E-2</v>
      </c>
      <c r="AB1130" s="17">
        <v>1.99839797090938E-2</v>
      </c>
      <c r="AC1130" s="17">
        <v>0</v>
      </c>
      <c r="AD1130" s="17">
        <v>0</v>
      </c>
      <c r="AE1130" s="17"/>
      <c r="AF1130" s="17">
        <v>6.8573003266411301E-3</v>
      </c>
      <c r="AG1130" s="17">
        <v>8.4478431677235295E-3</v>
      </c>
      <c r="AH1130" s="17">
        <v>0</v>
      </c>
      <c r="AI1130" s="17">
        <v>4.0341546572172801E-2</v>
      </c>
      <c r="AJ1130" s="17">
        <v>2.0898379434988401E-2</v>
      </c>
      <c r="AK1130" s="17">
        <v>0</v>
      </c>
      <c r="AL1130" s="17"/>
      <c r="AM1130" s="17">
        <v>1.6155446924473699E-2</v>
      </c>
      <c r="AN1130" s="17">
        <v>8.1633334276296297E-3</v>
      </c>
      <c r="AO1130" s="17">
        <v>8.6378907115765603E-3</v>
      </c>
      <c r="AP1130" s="17">
        <v>0</v>
      </c>
      <c r="AQ1130" s="17">
        <v>5.0739052018304601E-2</v>
      </c>
      <c r="AR1130" s="17"/>
      <c r="AS1130" s="17">
        <v>5.8119238566779804E-3</v>
      </c>
      <c r="AT1130" s="17">
        <v>3.5660729556107898E-2</v>
      </c>
      <c r="AU1130" s="17"/>
      <c r="AV1130" s="17">
        <v>7.8876298813644503E-3</v>
      </c>
      <c r="AW1130" s="17">
        <v>0</v>
      </c>
      <c r="AX1130" s="17"/>
      <c r="AY1130" s="17">
        <v>1.85813790824534E-2</v>
      </c>
      <c r="AZ1130" s="17">
        <v>8.3016480651980293E-3</v>
      </c>
      <c r="BA1130" s="17">
        <v>4.2913760974772903E-2</v>
      </c>
      <c r="BB1130" s="17"/>
      <c r="BC1130" s="17">
        <v>1.05623888769218E-2</v>
      </c>
      <c r="BD1130" s="17">
        <v>2.39603367409458E-2</v>
      </c>
      <c r="BE1130" s="17">
        <v>1.10986607391337E-2</v>
      </c>
      <c r="BF1130" s="17"/>
      <c r="BG1130" s="17">
        <v>1.2496875856468401E-2</v>
      </c>
      <c r="BH1130" s="17">
        <v>1.44591118535319E-2</v>
      </c>
      <c r="BI1130" s="17"/>
      <c r="BJ1130" s="17">
        <v>1.6571949759581601E-2</v>
      </c>
      <c r="BK1130" s="17">
        <v>1.2851338050672401E-2</v>
      </c>
      <c r="BL1130" s="17"/>
      <c r="BM1130" s="17">
        <v>1.46659156660902E-2</v>
      </c>
      <c r="BN1130" s="17">
        <v>1.37620977144932E-2</v>
      </c>
      <c r="BO1130" s="17">
        <v>0</v>
      </c>
      <c r="BP1130" s="17">
        <v>0</v>
      </c>
      <c r="BQ1130" s="17">
        <v>0</v>
      </c>
      <c r="BR1130" s="17">
        <v>2.29669760514374E-2</v>
      </c>
      <c r="BS1130" s="17">
        <v>0</v>
      </c>
      <c r="BT1130" s="17"/>
      <c r="BU1130" s="17">
        <v>0</v>
      </c>
      <c r="BV1130" s="17">
        <v>2.3087425803716099E-2</v>
      </c>
      <c r="BW1130" s="17"/>
      <c r="BX1130" s="17">
        <v>3.09558872676515E-2</v>
      </c>
      <c r="BY1130" s="17">
        <v>1.2799722330460801E-2</v>
      </c>
      <c r="BZ1130" s="17">
        <v>1.0856554148759899E-2</v>
      </c>
      <c r="CA1130" s="17">
        <v>1.2643801524885199E-2</v>
      </c>
    </row>
    <row r="1131" spans="2:79" x14ac:dyDescent="0.3">
      <c r="B1131" t="s">
        <v>96</v>
      </c>
      <c r="C1131" s="17">
        <v>4.1021711059399599E-2</v>
      </c>
      <c r="D1131" s="17">
        <v>4.2816654990458197E-2</v>
      </c>
      <c r="E1131" s="17">
        <v>3.9393563288450999E-2</v>
      </c>
      <c r="F1131" s="17"/>
      <c r="G1131" s="17">
        <v>2.2778478357912298E-2</v>
      </c>
      <c r="H1131" s="17">
        <v>4.7973164053682099E-2</v>
      </c>
      <c r="I1131" s="17">
        <v>1.21394083231689E-2</v>
      </c>
      <c r="J1131" s="17">
        <v>6.0535413488579097E-2</v>
      </c>
      <c r="K1131" s="17">
        <v>5.7271550610902798E-2</v>
      </c>
      <c r="L1131" s="17">
        <v>4.7681269165898703E-2</v>
      </c>
      <c r="M1131" s="17"/>
      <c r="N1131" s="17">
        <v>2.2905438016387499E-2</v>
      </c>
      <c r="O1131" s="17">
        <v>2.80458640487374E-2</v>
      </c>
      <c r="P1131" s="17">
        <v>5.15641459482142E-2</v>
      </c>
      <c r="Q1131" s="17">
        <v>6.0579447173376599E-2</v>
      </c>
      <c r="R1131" s="17"/>
      <c r="S1131" s="17">
        <v>5.4539840673509303E-2</v>
      </c>
      <c r="T1131" s="17">
        <v>5.7262845532026402E-2</v>
      </c>
      <c r="U1131" s="17">
        <v>4.83260202657241E-2</v>
      </c>
      <c r="V1131" s="17">
        <v>5.3277467419673402E-2</v>
      </c>
      <c r="W1131" s="17">
        <v>3.19429478182729E-2</v>
      </c>
      <c r="X1131" s="17">
        <v>4.37897543942109E-2</v>
      </c>
      <c r="Y1131" s="17">
        <v>6.4589220947633696E-2</v>
      </c>
      <c r="Z1131" s="17">
        <v>0</v>
      </c>
      <c r="AA1131" s="17">
        <v>0</v>
      </c>
      <c r="AB1131" s="17">
        <v>0</v>
      </c>
      <c r="AC1131" s="17">
        <v>0.16906599058013499</v>
      </c>
      <c r="AD1131" s="17">
        <v>0</v>
      </c>
      <c r="AE1131" s="17"/>
      <c r="AF1131" s="17">
        <v>3.4018901966399097E-2</v>
      </c>
      <c r="AG1131" s="17">
        <v>2.39525436553207E-2</v>
      </c>
      <c r="AH1131" s="17">
        <v>0</v>
      </c>
      <c r="AI1131" s="17">
        <v>6.3660513805152599E-2</v>
      </c>
      <c r="AJ1131" s="17">
        <v>0.13399606790466501</v>
      </c>
      <c r="AK1131" s="17">
        <v>0</v>
      </c>
      <c r="AL1131" s="17"/>
      <c r="AM1131" s="17">
        <v>8.8513133134778904E-2</v>
      </c>
      <c r="AN1131" s="17">
        <v>3.1417950033078498E-2</v>
      </c>
      <c r="AO1131" s="17">
        <v>2.9234273252275601E-2</v>
      </c>
      <c r="AP1131" s="17">
        <v>1.9141109228383201E-2</v>
      </c>
      <c r="AQ1131" s="17">
        <v>0</v>
      </c>
      <c r="AR1131" s="17"/>
      <c r="AS1131" s="17">
        <v>3.82326682574037E-2</v>
      </c>
      <c r="AT1131" s="17">
        <v>3.1970060632697202E-2</v>
      </c>
      <c r="AU1131" s="17"/>
      <c r="AV1131" s="17">
        <v>4.0868342187245499E-2</v>
      </c>
      <c r="AW1131" s="17">
        <v>2.7888234918839599E-2</v>
      </c>
      <c r="AX1131" s="17"/>
      <c r="AY1131" s="17">
        <v>4.0490827062881402E-2</v>
      </c>
      <c r="AZ1131" s="17">
        <v>4.4601342427714699E-2</v>
      </c>
      <c r="BA1131" s="17">
        <v>2.2207376601459501E-2</v>
      </c>
      <c r="BB1131" s="17"/>
      <c r="BC1131" s="17">
        <v>4.8767217074006802E-2</v>
      </c>
      <c r="BD1131" s="17">
        <v>2.3063008007316602E-2</v>
      </c>
      <c r="BE1131" s="17">
        <v>3.25679960947E-2</v>
      </c>
      <c r="BF1131" s="17"/>
      <c r="BG1131" s="17">
        <v>6.4644992765733295E-2</v>
      </c>
      <c r="BH1131" s="17">
        <v>3.1722734068299299E-2</v>
      </c>
      <c r="BI1131" s="17"/>
      <c r="BJ1131" s="17">
        <v>5.0833575262885802E-2</v>
      </c>
      <c r="BK1131" s="17">
        <v>3.8423613195729102E-2</v>
      </c>
      <c r="BL1131" s="17"/>
      <c r="BM1131" s="17">
        <v>3.5981827244622101E-2</v>
      </c>
      <c r="BN1131" s="17">
        <v>1.38346715663317E-2</v>
      </c>
      <c r="BO1131" s="17">
        <v>0</v>
      </c>
      <c r="BP1131" s="17">
        <v>0</v>
      </c>
      <c r="BQ1131" s="17">
        <v>0</v>
      </c>
      <c r="BR1131" s="17">
        <v>7.6892479185881504E-2</v>
      </c>
      <c r="BS1131" s="17">
        <v>0.10541379088781</v>
      </c>
      <c r="BT1131" s="17"/>
      <c r="BU1131" s="17">
        <v>0</v>
      </c>
      <c r="BV1131" s="17">
        <v>0</v>
      </c>
      <c r="BW1131" s="17"/>
      <c r="BX1131" s="17">
        <v>0</v>
      </c>
      <c r="BY1131" s="17">
        <v>5.0214548613340598E-2</v>
      </c>
      <c r="BZ1131" s="17">
        <v>5.3895595456596402E-3</v>
      </c>
      <c r="CA1131" s="17">
        <v>3.5887206545905201E-2</v>
      </c>
    </row>
    <row r="1132" spans="2:79" x14ac:dyDescent="0.3">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c r="BM1132" s="17"/>
      <c r="BN1132" s="17"/>
      <c r="BO1132" s="17"/>
      <c r="BP1132" s="17"/>
      <c r="BQ1132" s="17"/>
      <c r="BR1132" s="17"/>
      <c r="BS1132" s="17"/>
      <c r="BT1132" s="17"/>
      <c r="BU1132" s="17"/>
      <c r="BV1132" s="17"/>
      <c r="BW1132" s="17"/>
      <c r="BX1132" s="17"/>
      <c r="BY1132" s="17"/>
      <c r="BZ1132" s="17"/>
      <c r="CA1132" s="17"/>
    </row>
    <row r="1133" spans="2:79" x14ac:dyDescent="0.3">
      <c r="B1133" s="6" t="s">
        <v>482</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c r="BN1133" s="17"/>
      <c r="BO1133" s="17"/>
      <c r="BP1133" s="17"/>
      <c r="BQ1133" s="17"/>
      <c r="BR1133" s="17"/>
      <c r="BS1133" s="17"/>
      <c r="BT1133" s="17"/>
      <c r="BU1133" s="17"/>
      <c r="BV1133" s="17"/>
      <c r="BW1133" s="17"/>
      <c r="BX1133" s="17"/>
      <c r="BY1133" s="17"/>
      <c r="BZ1133" s="17"/>
      <c r="CA1133" s="17"/>
    </row>
    <row r="1134" spans="2:79" x14ac:dyDescent="0.3">
      <c r="B1134" s="24" t="s">
        <v>333</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c r="BP1134" s="17"/>
      <c r="BQ1134" s="17"/>
      <c r="BR1134" s="17"/>
      <c r="BS1134" s="17"/>
      <c r="BT1134" s="17"/>
      <c r="BU1134" s="17"/>
      <c r="BV1134" s="17"/>
      <c r="BW1134" s="17"/>
      <c r="BX1134" s="17"/>
      <c r="BY1134" s="17"/>
      <c r="BZ1134" s="17"/>
      <c r="CA1134" s="17"/>
    </row>
    <row r="1135" spans="2:79" x14ac:dyDescent="0.3">
      <c r="B1135" t="s">
        <v>419</v>
      </c>
      <c r="C1135" s="17">
        <v>0.37159395077615298</v>
      </c>
      <c r="D1135" s="17">
        <v>0.38621629132073498</v>
      </c>
      <c r="E1135" s="17">
        <v>0.35996124663845702</v>
      </c>
      <c r="F1135" s="17"/>
      <c r="G1135" s="17">
        <v>0.496512858013334</v>
      </c>
      <c r="H1135" s="17">
        <v>0.34612699770649602</v>
      </c>
      <c r="I1135" s="17">
        <v>0.39703549984120201</v>
      </c>
      <c r="J1135" s="17">
        <v>0.32559959827657903</v>
      </c>
      <c r="K1135" s="17">
        <v>0.31608908891135301</v>
      </c>
      <c r="L1135" s="17">
        <v>0.39011273751935599</v>
      </c>
      <c r="M1135" s="17"/>
      <c r="N1135" s="17">
        <v>0.477696295431705</v>
      </c>
      <c r="O1135" s="17">
        <v>0.35079554516516398</v>
      </c>
      <c r="P1135" s="17">
        <v>0.27782880847886499</v>
      </c>
      <c r="Q1135" s="17">
        <v>0.33320203764182599</v>
      </c>
      <c r="R1135" s="17"/>
      <c r="S1135" s="17">
        <v>0.47611796770372999</v>
      </c>
      <c r="T1135" s="17">
        <v>0.355660001165227</v>
      </c>
      <c r="U1135" s="17">
        <v>0.381725595203736</v>
      </c>
      <c r="V1135" s="17">
        <v>0.36255117052161301</v>
      </c>
      <c r="W1135" s="17">
        <v>0.28468298232195899</v>
      </c>
      <c r="X1135" s="17">
        <v>0.35027469714036602</v>
      </c>
      <c r="Y1135" s="17">
        <v>0.21882178779902101</v>
      </c>
      <c r="Z1135" s="17">
        <v>0.30297578158689997</v>
      </c>
      <c r="AA1135" s="17">
        <v>0.41382342183249898</v>
      </c>
      <c r="AB1135" s="17">
        <v>0.32381377119016602</v>
      </c>
      <c r="AC1135" s="17">
        <v>0.43842603206938702</v>
      </c>
      <c r="AD1135" s="17">
        <v>0.73513791601098</v>
      </c>
      <c r="AE1135" s="17"/>
      <c r="AF1135" s="17">
        <v>0.49568276026857799</v>
      </c>
      <c r="AG1135" s="17">
        <v>0.35297750404350198</v>
      </c>
      <c r="AH1135" s="17">
        <v>0.36727288500591299</v>
      </c>
      <c r="AI1135" s="17">
        <v>0.28772827714517402</v>
      </c>
      <c r="AJ1135" s="17">
        <v>0.28889164211350199</v>
      </c>
      <c r="AK1135" s="17">
        <v>0.34486162998731801</v>
      </c>
      <c r="AL1135" s="17"/>
      <c r="AM1135" s="17">
        <v>0.27113271277303802</v>
      </c>
      <c r="AN1135" s="17">
        <v>0.31569371281822101</v>
      </c>
      <c r="AO1135" s="17">
        <v>0.43303856910104799</v>
      </c>
      <c r="AP1135" s="17">
        <v>0.45979510892661601</v>
      </c>
      <c r="AQ1135" s="17">
        <v>0.65385786551505598</v>
      </c>
      <c r="AR1135" s="17"/>
      <c r="AS1135" s="17">
        <v>0.42113745866949898</v>
      </c>
      <c r="AT1135" s="17">
        <v>0.47297680949142701</v>
      </c>
      <c r="AU1135" s="17"/>
      <c r="AV1135" s="17">
        <v>0.389618222630077</v>
      </c>
      <c r="AW1135" s="17">
        <v>0.37526487044222501</v>
      </c>
      <c r="AX1135" s="17"/>
      <c r="AY1135" s="17">
        <v>0.42085877172945602</v>
      </c>
      <c r="AZ1135" s="17">
        <v>0.35763067185168201</v>
      </c>
      <c r="BA1135" s="17">
        <v>0.31736312873160299</v>
      </c>
      <c r="BB1135" s="17"/>
      <c r="BC1135" s="17">
        <v>0.38073012368491499</v>
      </c>
      <c r="BD1135" s="17">
        <v>0.37558807867228999</v>
      </c>
      <c r="BE1135" s="17">
        <v>0.35283693540955902</v>
      </c>
      <c r="BF1135" s="17"/>
      <c r="BG1135" s="17">
        <v>0.42598666588628498</v>
      </c>
      <c r="BH1135" s="17">
        <v>0.35772261415620299</v>
      </c>
      <c r="BI1135" s="17"/>
      <c r="BJ1135" s="17">
        <v>0.336850903190266</v>
      </c>
      <c r="BK1135" s="17">
        <v>0.38544618765424499</v>
      </c>
      <c r="BL1135" s="17"/>
      <c r="BM1135" s="17">
        <v>0.37783208392145001</v>
      </c>
      <c r="BN1135" s="17">
        <v>0.33455142896196399</v>
      </c>
      <c r="BO1135" s="17">
        <v>0.52664255654505898</v>
      </c>
      <c r="BP1135" s="17">
        <v>0.31010628946170599</v>
      </c>
      <c r="BQ1135" s="17">
        <v>0.46882825006670398</v>
      </c>
      <c r="BR1135" s="17">
        <v>0.34684028339918299</v>
      </c>
      <c r="BS1135" s="17">
        <v>0.38942238868100398</v>
      </c>
      <c r="BT1135" s="17"/>
      <c r="BU1135" s="17">
        <v>0.44190416236429098</v>
      </c>
      <c r="BV1135" s="17">
        <v>0.358478758405466</v>
      </c>
      <c r="BW1135" s="17"/>
      <c r="BX1135" s="17">
        <v>0.408720347806308</v>
      </c>
      <c r="BY1135" s="17">
        <v>0.30952704590501101</v>
      </c>
      <c r="BZ1135" s="17">
        <v>0.47614751290139101</v>
      </c>
      <c r="CA1135" s="17">
        <v>0.29967579940399303</v>
      </c>
    </row>
    <row r="1136" spans="2:79" x14ac:dyDescent="0.3">
      <c r="B1136" t="s">
        <v>421</v>
      </c>
      <c r="C1136" s="17">
        <v>0.36394771682083399</v>
      </c>
      <c r="D1136" s="17">
        <v>0.34488508602330298</v>
      </c>
      <c r="E1136" s="17">
        <v>0.37858483746254301</v>
      </c>
      <c r="F1136" s="17"/>
      <c r="G1136" s="17">
        <v>0.34523251294852503</v>
      </c>
      <c r="H1136" s="17">
        <v>0.36913358444764699</v>
      </c>
      <c r="I1136" s="17">
        <v>0.396108180399254</v>
      </c>
      <c r="J1136" s="17">
        <v>0.32243019571264198</v>
      </c>
      <c r="K1136" s="17">
        <v>0.310250689522933</v>
      </c>
      <c r="L1136" s="17">
        <v>0.41873154498517701</v>
      </c>
      <c r="M1136" s="17"/>
      <c r="N1136" s="17">
        <v>0.34861351877631602</v>
      </c>
      <c r="O1136" s="17">
        <v>0.41106027247779697</v>
      </c>
      <c r="P1136" s="17">
        <v>0.37479435596347199</v>
      </c>
      <c r="Q1136" s="17">
        <v>0.32869874162303903</v>
      </c>
      <c r="R1136" s="17"/>
      <c r="S1136" s="17">
        <v>0.30463078493496698</v>
      </c>
      <c r="T1136" s="17">
        <v>0.402053762783317</v>
      </c>
      <c r="U1136" s="17">
        <v>0.32448217815399799</v>
      </c>
      <c r="V1136" s="17">
        <v>0.355536888855294</v>
      </c>
      <c r="W1136" s="17">
        <v>0.455695590439748</v>
      </c>
      <c r="X1136" s="17">
        <v>0.36152470952961602</v>
      </c>
      <c r="Y1136" s="17">
        <v>0.36133389021224999</v>
      </c>
      <c r="Z1136" s="17">
        <v>0.35590652877802098</v>
      </c>
      <c r="AA1136" s="17">
        <v>0.36756733422819399</v>
      </c>
      <c r="AB1136" s="17">
        <v>0.39185386576709702</v>
      </c>
      <c r="AC1136" s="17">
        <v>0.41198020436351102</v>
      </c>
      <c r="AD1136" s="17">
        <v>0.13243104199451</v>
      </c>
      <c r="AE1136" s="17"/>
      <c r="AF1136" s="17">
        <v>0.31674491632178298</v>
      </c>
      <c r="AG1136" s="17">
        <v>0.41090785583081402</v>
      </c>
      <c r="AH1136" s="17">
        <v>0.31219761234359</v>
      </c>
      <c r="AI1136" s="17">
        <v>0.30766635666577202</v>
      </c>
      <c r="AJ1136" s="17">
        <v>0.48662826519031699</v>
      </c>
      <c r="AK1136" s="17">
        <v>0.328170568928907</v>
      </c>
      <c r="AL1136" s="17"/>
      <c r="AM1136" s="17">
        <v>0.41174779413673201</v>
      </c>
      <c r="AN1136" s="17">
        <v>0.30204857225856102</v>
      </c>
      <c r="AO1136" s="17">
        <v>0.37305023519883901</v>
      </c>
      <c r="AP1136" s="17">
        <v>0.387049974917822</v>
      </c>
      <c r="AQ1136" s="17">
        <v>0.155428854013443</v>
      </c>
      <c r="AR1136" s="17"/>
      <c r="AS1136" s="17">
        <v>0.36011644603033399</v>
      </c>
      <c r="AT1136" s="17">
        <v>0.31212298288259299</v>
      </c>
      <c r="AU1136" s="17"/>
      <c r="AV1136" s="17">
        <v>0.373756919272553</v>
      </c>
      <c r="AW1136" s="17">
        <v>0.35486153015047101</v>
      </c>
      <c r="AX1136" s="17"/>
      <c r="AY1136" s="17">
        <v>0.344948030044679</v>
      </c>
      <c r="AZ1136" s="17">
        <v>0.37231417312047299</v>
      </c>
      <c r="BA1136" s="17">
        <v>0.37683075708991598</v>
      </c>
      <c r="BB1136" s="17"/>
      <c r="BC1136" s="17">
        <v>0.35348023995087402</v>
      </c>
      <c r="BD1136" s="17">
        <v>0.360404931426408</v>
      </c>
      <c r="BE1136" s="17">
        <v>0.38924737730291198</v>
      </c>
      <c r="BF1136" s="17"/>
      <c r="BG1136" s="17">
        <v>0.346507398287065</v>
      </c>
      <c r="BH1136" s="17">
        <v>0.37573251295301102</v>
      </c>
      <c r="BI1136" s="17"/>
      <c r="BJ1136" s="17">
        <v>0.441315943821804</v>
      </c>
      <c r="BK1136" s="17">
        <v>0.34174306608458599</v>
      </c>
      <c r="BL1136" s="17"/>
      <c r="BM1136" s="17">
        <v>0.34832656926212002</v>
      </c>
      <c r="BN1136" s="17">
        <v>0.36590157474009299</v>
      </c>
      <c r="BO1136" s="17">
        <v>0.14756068674453299</v>
      </c>
      <c r="BP1136" s="17">
        <v>0.40935176924441502</v>
      </c>
      <c r="BQ1136" s="17">
        <v>0.38819116800878301</v>
      </c>
      <c r="BR1136" s="17">
        <v>0.387906686671324</v>
      </c>
      <c r="BS1136" s="17">
        <v>0.45002804708078098</v>
      </c>
      <c r="BT1136" s="17"/>
      <c r="BU1136" s="17">
        <v>0.38754301036709199</v>
      </c>
      <c r="BV1136" s="17">
        <v>0.43759431591225201</v>
      </c>
      <c r="BW1136" s="17"/>
      <c r="BX1136" s="17">
        <v>0.41172423140473302</v>
      </c>
      <c r="BY1136" s="17">
        <v>0.411575703803291</v>
      </c>
      <c r="BZ1136" s="17">
        <v>0.32038722358149302</v>
      </c>
      <c r="CA1136" s="17">
        <v>0.45780853591347698</v>
      </c>
    </row>
    <row r="1137" spans="2:79" x14ac:dyDescent="0.3">
      <c r="B1137" t="s">
        <v>422</v>
      </c>
      <c r="C1137" s="17">
        <v>0.17365843821737101</v>
      </c>
      <c r="D1137" s="17">
        <v>0.18267256060237799</v>
      </c>
      <c r="E1137" s="17">
        <v>0.166294324847438</v>
      </c>
      <c r="F1137" s="17"/>
      <c r="G1137" s="17">
        <v>8.4120290896510699E-2</v>
      </c>
      <c r="H1137" s="17">
        <v>0.218514241236621</v>
      </c>
      <c r="I1137" s="17">
        <v>0.152871714100587</v>
      </c>
      <c r="J1137" s="17">
        <v>0.207017736068634</v>
      </c>
      <c r="K1137" s="17">
        <v>0.26015050497577902</v>
      </c>
      <c r="L1137" s="17">
        <v>9.9859705221795006E-2</v>
      </c>
      <c r="M1137" s="17"/>
      <c r="N1137" s="17">
        <v>0.13595148483342301</v>
      </c>
      <c r="O1137" s="17">
        <v>0.19680350532454299</v>
      </c>
      <c r="P1137" s="17">
        <v>0.18523921966407</v>
      </c>
      <c r="Q1137" s="17">
        <v>0.183618629763806</v>
      </c>
      <c r="R1137" s="17"/>
      <c r="S1137" s="17">
        <v>0.13725247548375299</v>
      </c>
      <c r="T1137" s="17">
        <v>0.167153308227172</v>
      </c>
      <c r="U1137" s="17">
        <v>0.23835138183357499</v>
      </c>
      <c r="V1137" s="17">
        <v>0.14793093709081701</v>
      </c>
      <c r="W1137" s="17">
        <v>0.14107206223087901</v>
      </c>
      <c r="X1137" s="17">
        <v>0.112236907125914</v>
      </c>
      <c r="Y1137" s="17">
        <v>0.29135887047124398</v>
      </c>
      <c r="Z1137" s="17">
        <v>0.30347035027981201</v>
      </c>
      <c r="AA1137" s="17">
        <v>0.189057510446932</v>
      </c>
      <c r="AB1137" s="17">
        <v>0.21126835481783901</v>
      </c>
      <c r="AC1137" s="17">
        <v>3.5931350319092399E-2</v>
      </c>
      <c r="AD1137" s="17">
        <v>0.13243104199451</v>
      </c>
      <c r="AE1137" s="17"/>
      <c r="AF1137" s="17">
        <v>0.137603326859363</v>
      </c>
      <c r="AG1137" s="17">
        <v>0.151648318911874</v>
      </c>
      <c r="AH1137" s="17">
        <v>0.20648401064566499</v>
      </c>
      <c r="AI1137" s="17">
        <v>0.27759079072909298</v>
      </c>
      <c r="AJ1137" s="17">
        <v>0.13780934286992499</v>
      </c>
      <c r="AK1137" s="17">
        <v>0.15834866029806099</v>
      </c>
      <c r="AL1137" s="17"/>
      <c r="AM1137" s="17">
        <v>0.18829310405612401</v>
      </c>
      <c r="AN1137" s="17">
        <v>0.26759490275827802</v>
      </c>
      <c r="AO1137" s="17">
        <v>0.124766418734616</v>
      </c>
      <c r="AP1137" s="17">
        <v>0.15315491615556201</v>
      </c>
      <c r="AQ1137" s="17">
        <v>6.1214044559351602E-2</v>
      </c>
      <c r="AR1137" s="17"/>
      <c r="AS1137" s="17">
        <v>0.152468488843401</v>
      </c>
      <c r="AT1137" s="17">
        <v>0.167152466090464</v>
      </c>
      <c r="AU1137" s="17"/>
      <c r="AV1137" s="17">
        <v>0.15590122717051599</v>
      </c>
      <c r="AW1137" s="17">
        <v>0.14022477676883799</v>
      </c>
      <c r="AX1137" s="17"/>
      <c r="AY1137" s="17">
        <v>0.11651660441586301</v>
      </c>
      <c r="AZ1137" s="17">
        <v>0.203263360429627</v>
      </c>
      <c r="BA1137" s="17">
        <v>0.16886100829319201</v>
      </c>
      <c r="BB1137" s="17"/>
      <c r="BC1137" s="17">
        <v>0.169756278750542</v>
      </c>
      <c r="BD1137" s="17">
        <v>0.18605112849239699</v>
      </c>
      <c r="BE1137" s="17">
        <v>0.17467188320183899</v>
      </c>
      <c r="BF1137" s="17"/>
      <c r="BG1137" s="17">
        <v>0.14767774114712801</v>
      </c>
      <c r="BH1137" s="17">
        <v>0.18212407685805401</v>
      </c>
      <c r="BI1137" s="17"/>
      <c r="BJ1137" s="17">
        <v>0.171136780811286</v>
      </c>
      <c r="BK1137" s="17">
        <v>0.17233339142580101</v>
      </c>
      <c r="BL1137" s="17"/>
      <c r="BM1137" s="17">
        <v>0.19872161905743399</v>
      </c>
      <c r="BN1137" s="17">
        <v>0.196427443115957</v>
      </c>
      <c r="BO1137" s="17">
        <v>0.21743312905432</v>
      </c>
      <c r="BP1137" s="17">
        <v>6.7438256155740395E-2</v>
      </c>
      <c r="BQ1137" s="17">
        <v>8.9985368483724598E-2</v>
      </c>
      <c r="BR1137" s="17">
        <v>0.18080507756998301</v>
      </c>
      <c r="BS1137" s="17">
        <v>5.6317468572383803E-2</v>
      </c>
      <c r="BT1137" s="17"/>
      <c r="BU1137" s="17">
        <v>0.17055282726861701</v>
      </c>
      <c r="BV1137" s="17">
        <v>0.185374541239781</v>
      </c>
      <c r="BW1137" s="17"/>
      <c r="BX1137" s="17">
        <v>0.13263789367686499</v>
      </c>
      <c r="BY1137" s="17">
        <v>0.183308092648968</v>
      </c>
      <c r="BZ1137" s="17">
        <v>0.157414948794281</v>
      </c>
      <c r="CA1137" s="17">
        <v>0.17870731470679399</v>
      </c>
    </row>
    <row r="1138" spans="2:79" x14ac:dyDescent="0.3">
      <c r="B1138" t="s">
        <v>477</v>
      </c>
      <c r="C1138" s="17">
        <v>3.0366710059856999E-2</v>
      </c>
      <c r="D1138" s="17">
        <v>2.5443400124200599E-2</v>
      </c>
      <c r="E1138" s="17">
        <v>3.4824896532128703E-2</v>
      </c>
      <c r="F1138" s="17"/>
      <c r="G1138" s="17">
        <v>5.4263271151856002E-2</v>
      </c>
      <c r="H1138" s="17">
        <v>3.8142482197032701E-2</v>
      </c>
      <c r="I1138" s="17">
        <v>2.75132047040594E-2</v>
      </c>
      <c r="J1138" s="17">
        <v>1.99694254553862E-2</v>
      </c>
      <c r="K1138" s="17">
        <v>4.3339103605335598E-2</v>
      </c>
      <c r="L1138" s="17">
        <v>1.1308863819738099E-2</v>
      </c>
      <c r="M1138" s="17"/>
      <c r="N1138" s="17">
        <v>7.7554999976609997E-3</v>
      </c>
      <c r="O1138" s="17">
        <v>2.0271952368960799E-2</v>
      </c>
      <c r="P1138" s="17">
        <v>4.5554777640295099E-2</v>
      </c>
      <c r="Q1138" s="17">
        <v>5.5535769884682902E-2</v>
      </c>
      <c r="R1138" s="17"/>
      <c r="S1138" s="17">
        <v>2.7223786479043399E-2</v>
      </c>
      <c r="T1138" s="17">
        <v>2.06763625791609E-2</v>
      </c>
      <c r="U1138" s="17">
        <v>2.7810626437282999E-2</v>
      </c>
      <c r="V1138" s="17">
        <v>1.8666796271622901E-2</v>
      </c>
      <c r="W1138" s="17">
        <v>2.2426632800783001E-2</v>
      </c>
      <c r="X1138" s="17">
        <v>0</v>
      </c>
      <c r="Y1138" s="17">
        <v>0.128485451517484</v>
      </c>
      <c r="Z1138" s="17">
        <v>0</v>
      </c>
      <c r="AA1138" s="17">
        <v>0</v>
      </c>
      <c r="AB1138" s="17">
        <v>2.60143757959976E-2</v>
      </c>
      <c r="AC1138" s="17">
        <v>0.11366241324801001</v>
      </c>
      <c r="AD1138" s="17">
        <v>0</v>
      </c>
      <c r="AE1138" s="17"/>
      <c r="AF1138" s="17">
        <v>1.67170208850142E-2</v>
      </c>
      <c r="AG1138" s="17">
        <v>3.2189394385672102E-2</v>
      </c>
      <c r="AH1138" s="17">
        <v>3.2777259735557798E-2</v>
      </c>
      <c r="AI1138" s="17">
        <v>3.9287008663973402E-2</v>
      </c>
      <c r="AJ1138" s="17">
        <v>3.5664274973839998E-2</v>
      </c>
      <c r="AK1138" s="17">
        <v>3.9942899019507101E-2</v>
      </c>
      <c r="AL1138" s="17"/>
      <c r="AM1138" s="17">
        <v>3.4524752744916301E-2</v>
      </c>
      <c r="AN1138" s="17">
        <v>4.4959999942525503E-2</v>
      </c>
      <c r="AO1138" s="17">
        <v>2.9733652200494402E-2</v>
      </c>
      <c r="AP1138" s="17">
        <v>0</v>
      </c>
      <c r="AQ1138" s="17">
        <v>0</v>
      </c>
      <c r="AR1138" s="17"/>
      <c r="AS1138" s="17">
        <v>3.1098488164563998E-2</v>
      </c>
      <c r="AT1138" s="17">
        <v>0</v>
      </c>
      <c r="AU1138" s="17"/>
      <c r="AV1138" s="17">
        <v>2.41598951851314E-2</v>
      </c>
      <c r="AW1138" s="17">
        <v>5.3273346966380197E-2</v>
      </c>
      <c r="AX1138" s="17"/>
      <c r="AY1138" s="17">
        <v>2.7212363387754901E-2</v>
      </c>
      <c r="AZ1138" s="17">
        <v>2.7419836311323401E-2</v>
      </c>
      <c r="BA1138" s="17">
        <v>5.7512190875371502E-2</v>
      </c>
      <c r="BB1138" s="17"/>
      <c r="BC1138" s="17">
        <v>2.87293140762073E-2</v>
      </c>
      <c r="BD1138" s="17">
        <v>3.21864838613658E-2</v>
      </c>
      <c r="BE1138" s="17">
        <v>3.3061733340977902E-2</v>
      </c>
      <c r="BF1138" s="17"/>
      <c r="BG1138" s="17">
        <v>3.5310386235414701E-2</v>
      </c>
      <c r="BH1138" s="17">
        <v>2.9659809508092098E-2</v>
      </c>
      <c r="BI1138" s="17"/>
      <c r="BJ1138" s="17">
        <v>1.7398913089721701E-2</v>
      </c>
      <c r="BK1138" s="17">
        <v>3.2521322065159002E-2</v>
      </c>
      <c r="BL1138" s="17"/>
      <c r="BM1138" s="17">
        <v>4.0499001713528097E-2</v>
      </c>
      <c r="BN1138" s="17">
        <v>1.44439909558675E-2</v>
      </c>
      <c r="BO1138" s="17">
        <v>0</v>
      </c>
      <c r="BP1138" s="17">
        <v>7.5157502536228202E-2</v>
      </c>
      <c r="BQ1138" s="17">
        <v>0</v>
      </c>
      <c r="BR1138" s="17">
        <v>2.0493194553434801E-2</v>
      </c>
      <c r="BS1138" s="17">
        <v>2.5599415651016699E-2</v>
      </c>
      <c r="BT1138" s="17"/>
      <c r="BU1138" s="17">
        <v>0</v>
      </c>
      <c r="BV1138" s="17">
        <v>0</v>
      </c>
      <c r="BW1138" s="17"/>
      <c r="BX1138" s="17">
        <v>1.6019700011000199E-2</v>
      </c>
      <c r="BY1138" s="17">
        <v>4.9721940813027297E-2</v>
      </c>
      <c r="BZ1138" s="17">
        <v>2.0585766573199299E-2</v>
      </c>
      <c r="CA1138" s="17">
        <v>2.1771374379092101E-2</v>
      </c>
    </row>
    <row r="1139" spans="2:79" x14ac:dyDescent="0.3">
      <c r="B1139" t="s">
        <v>478</v>
      </c>
      <c r="C1139" s="17">
        <v>6.0697242307936302E-3</v>
      </c>
      <c r="D1139" s="17">
        <v>8.2487486953668407E-3</v>
      </c>
      <c r="E1139" s="17">
        <v>4.1645053229890303E-3</v>
      </c>
      <c r="F1139" s="17"/>
      <c r="G1139" s="17">
        <v>0</v>
      </c>
      <c r="H1139" s="17">
        <v>1.02136771906817E-2</v>
      </c>
      <c r="I1139" s="17">
        <v>1.29382744761591E-2</v>
      </c>
      <c r="J1139" s="17">
        <v>9.6300258004987406E-3</v>
      </c>
      <c r="K1139" s="17">
        <v>0</v>
      </c>
      <c r="L1139" s="17">
        <v>0</v>
      </c>
      <c r="M1139" s="17"/>
      <c r="N1139" s="17">
        <v>0</v>
      </c>
      <c r="O1139" s="17">
        <v>0</v>
      </c>
      <c r="P1139" s="17">
        <v>1.00567328939046E-2</v>
      </c>
      <c r="Q1139" s="17">
        <v>1.6534590836925499E-2</v>
      </c>
      <c r="R1139" s="17"/>
      <c r="S1139" s="17">
        <v>1.46915102799726E-2</v>
      </c>
      <c r="T1139" s="17">
        <v>1.7292476652728001E-2</v>
      </c>
      <c r="U1139" s="17">
        <v>0</v>
      </c>
      <c r="V1139" s="17">
        <v>0</v>
      </c>
      <c r="W1139" s="17">
        <v>0</v>
      </c>
      <c r="X1139" s="17">
        <v>2.4047402185449301E-2</v>
      </c>
      <c r="Y1139" s="17">
        <v>0</v>
      </c>
      <c r="Z1139" s="17">
        <v>0</v>
      </c>
      <c r="AA1139" s="17">
        <v>0</v>
      </c>
      <c r="AB1139" s="17">
        <v>0</v>
      </c>
      <c r="AC1139" s="17">
        <v>0</v>
      </c>
      <c r="AD1139" s="17">
        <v>0</v>
      </c>
      <c r="AE1139" s="17"/>
      <c r="AF1139" s="17">
        <v>8.5885482460546E-3</v>
      </c>
      <c r="AG1139" s="17">
        <v>7.3702196227400296E-3</v>
      </c>
      <c r="AH1139" s="17">
        <v>0</v>
      </c>
      <c r="AI1139" s="17">
        <v>1.15016625865663E-2</v>
      </c>
      <c r="AJ1139" s="17">
        <v>0</v>
      </c>
      <c r="AK1139" s="17">
        <v>0</v>
      </c>
      <c r="AL1139" s="17"/>
      <c r="AM1139" s="17">
        <v>7.2772071981293896E-3</v>
      </c>
      <c r="AN1139" s="17">
        <v>9.6888780067707798E-3</v>
      </c>
      <c r="AO1139" s="17">
        <v>8.3958596745750992E-3</v>
      </c>
      <c r="AP1139" s="17">
        <v>0</v>
      </c>
      <c r="AQ1139" s="17">
        <v>0</v>
      </c>
      <c r="AR1139" s="17"/>
      <c r="AS1139" s="17">
        <v>3.68327392999441E-3</v>
      </c>
      <c r="AT1139" s="17">
        <v>0</v>
      </c>
      <c r="AU1139" s="17"/>
      <c r="AV1139" s="17">
        <v>6.5517280597941902E-3</v>
      </c>
      <c r="AW1139" s="17">
        <v>1.3567092559927701E-2</v>
      </c>
      <c r="AX1139" s="17"/>
      <c r="AY1139" s="17">
        <v>0</v>
      </c>
      <c r="AZ1139" s="17">
        <v>6.6247033084927799E-3</v>
      </c>
      <c r="BA1139" s="17">
        <v>2.0600967462176899E-2</v>
      </c>
      <c r="BB1139" s="17"/>
      <c r="BC1139" s="17">
        <v>7.2084779543173704E-3</v>
      </c>
      <c r="BD1139" s="17">
        <v>0</v>
      </c>
      <c r="BE1139" s="17">
        <v>8.8154129644035396E-3</v>
      </c>
      <c r="BF1139" s="17"/>
      <c r="BG1139" s="17">
        <v>0</v>
      </c>
      <c r="BH1139" s="17">
        <v>8.9740906226700393E-3</v>
      </c>
      <c r="BI1139" s="17"/>
      <c r="BJ1139" s="17">
        <v>0</v>
      </c>
      <c r="BK1139" s="17">
        <v>8.1907361794167598E-3</v>
      </c>
      <c r="BL1139" s="17"/>
      <c r="BM1139" s="17">
        <v>8.6035820758251901E-3</v>
      </c>
      <c r="BN1139" s="17">
        <v>1.5793307637886299E-2</v>
      </c>
      <c r="BO1139" s="17">
        <v>0</v>
      </c>
      <c r="BP1139" s="17">
        <v>0</v>
      </c>
      <c r="BQ1139" s="17">
        <v>0</v>
      </c>
      <c r="BR1139" s="17">
        <v>0</v>
      </c>
      <c r="BS1139" s="17">
        <v>0</v>
      </c>
      <c r="BT1139" s="17"/>
      <c r="BU1139" s="17">
        <v>0</v>
      </c>
      <c r="BV1139" s="17">
        <v>0</v>
      </c>
      <c r="BW1139" s="17"/>
      <c r="BX1139" s="17">
        <v>0</v>
      </c>
      <c r="BY1139" s="17">
        <v>1.33964149607626E-2</v>
      </c>
      <c r="BZ1139" s="17">
        <v>0</v>
      </c>
      <c r="CA1139" s="17">
        <v>7.88366483545129E-3</v>
      </c>
    </row>
    <row r="1140" spans="2:79" x14ac:dyDescent="0.3">
      <c r="B1140" t="s">
        <v>96</v>
      </c>
      <c r="C1140" s="17">
        <v>5.43634598949908E-2</v>
      </c>
      <c r="D1140" s="17">
        <v>5.2533913234016502E-2</v>
      </c>
      <c r="E1140" s="17">
        <v>5.6170189196444197E-2</v>
      </c>
      <c r="F1140" s="17"/>
      <c r="G1140" s="17">
        <v>1.98710669897736E-2</v>
      </c>
      <c r="H1140" s="17">
        <v>1.78690172215227E-2</v>
      </c>
      <c r="I1140" s="17">
        <v>1.35331264787379E-2</v>
      </c>
      <c r="J1140" s="17">
        <v>0.11535301868625999</v>
      </c>
      <c r="K1140" s="17">
        <v>7.0170612984598396E-2</v>
      </c>
      <c r="L1140" s="17">
        <v>7.9987148453934398E-2</v>
      </c>
      <c r="M1140" s="17"/>
      <c r="N1140" s="17">
        <v>2.9983200960894799E-2</v>
      </c>
      <c r="O1140" s="17">
        <v>2.1068724663535199E-2</v>
      </c>
      <c r="P1140" s="17">
        <v>0.106526105359393</v>
      </c>
      <c r="Q1140" s="17">
        <v>8.2410230249720995E-2</v>
      </c>
      <c r="R1140" s="17"/>
      <c r="S1140" s="17">
        <v>4.0083475118534502E-2</v>
      </c>
      <c r="T1140" s="17">
        <v>3.71640885923952E-2</v>
      </c>
      <c r="U1140" s="17">
        <v>2.7630218371407899E-2</v>
      </c>
      <c r="V1140" s="17">
        <v>0.115314207260653</v>
      </c>
      <c r="W1140" s="17">
        <v>9.6122732206631506E-2</v>
      </c>
      <c r="X1140" s="17">
        <v>0.15191628401865501</v>
      </c>
      <c r="Y1140" s="17">
        <v>0</v>
      </c>
      <c r="Z1140" s="17">
        <v>3.7647339355266499E-2</v>
      </c>
      <c r="AA1140" s="17">
        <v>2.9551733492375699E-2</v>
      </c>
      <c r="AB1140" s="17">
        <v>4.7049632428899701E-2</v>
      </c>
      <c r="AC1140" s="17">
        <v>0</v>
      </c>
      <c r="AD1140" s="17">
        <v>0</v>
      </c>
      <c r="AE1140" s="17"/>
      <c r="AF1140" s="17">
        <v>2.4663427419206602E-2</v>
      </c>
      <c r="AG1140" s="17">
        <v>4.4906707205397398E-2</v>
      </c>
      <c r="AH1140" s="17">
        <v>8.1268232269274293E-2</v>
      </c>
      <c r="AI1140" s="17">
        <v>7.6225904209421505E-2</v>
      </c>
      <c r="AJ1140" s="17">
        <v>5.1006474852415301E-2</v>
      </c>
      <c r="AK1140" s="17">
        <v>0.12867624176620701</v>
      </c>
      <c r="AL1140" s="17"/>
      <c r="AM1140" s="17">
        <v>8.7024429091060104E-2</v>
      </c>
      <c r="AN1140" s="17">
        <v>6.0013934215643903E-2</v>
      </c>
      <c r="AO1140" s="17">
        <v>3.1015265090427999E-2</v>
      </c>
      <c r="AP1140" s="17">
        <v>0</v>
      </c>
      <c r="AQ1140" s="17">
        <v>0.12949923591214901</v>
      </c>
      <c r="AR1140" s="17"/>
      <c r="AS1140" s="17">
        <v>3.1495844362207197E-2</v>
      </c>
      <c r="AT1140" s="17">
        <v>4.7747741535516301E-2</v>
      </c>
      <c r="AU1140" s="17"/>
      <c r="AV1140" s="17">
        <v>5.0012007681928899E-2</v>
      </c>
      <c r="AW1140" s="17">
        <v>6.2808383112158306E-2</v>
      </c>
      <c r="AX1140" s="17"/>
      <c r="AY1140" s="17">
        <v>9.0464230422247299E-2</v>
      </c>
      <c r="AZ1140" s="17">
        <v>3.27472549784011E-2</v>
      </c>
      <c r="BA1140" s="17">
        <v>5.8831947547740501E-2</v>
      </c>
      <c r="BB1140" s="17"/>
      <c r="BC1140" s="17">
        <v>6.00955655831448E-2</v>
      </c>
      <c r="BD1140" s="17">
        <v>4.5769377547539201E-2</v>
      </c>
      <c r="BE1140" s="17">
        <v>4.1366657780307702E-2</v>
      </c>
      <c r="BF1140" s="17"/>
      <c r="BG1140" s="17">
        <v>4.4517808444107201E-2</v>
      </c>
      <c r="BH1140" s="17">
        <v>4.5786895901969799E-2</v>
      </c>
      <c r="BI1140" s="17"/>
      <c r="BJ1140" s="17">
        <v>3.3297459086921201E-2</v>
      </c>
      <c r="BK1140" s="17">
        <v>5.9765296590792598E-2</v>
      </c>
      <c r="BL1140" s="17"/>
      <c r="BM1140" s="17">
        <v>2.60171439696423E-2</v>
      </c>
      <c r="BN1140" s="17">
        <v>7.2882254588231901E-2</v>
      </c>
      <c r="BO1140" s="17">
        <v>0.10836362765608901</v>
      </c>
      <c r="BP1140" s="17">
        <v>0.13794618260191099</v>
      </c>
      <c r="BQ1140" s="17">
        <v>5.2995213440788599E-2</v>
      </c>
      <c r="BR1140" s="17">
        <v>6.3954757806074694E-2</v>
      </c>
      <c r="BS1140" s="17">
        <v>7.8632680014813702E-2</v>
      </c>
      <c r="BT1140" s="17"/>
      <c r="BU1140" s="17">
        <v>0</v>
      </c>
      <c r="BV1140" s="17">
        <v>1.8552384442501301E-2</v>
      </c>
      <c r="BW1140" s="17"/>
      <c r="BX1140" s="17">
        <v>3.08978271010945E-2</v>
      </c>
      <c r="BY1140" s="17">
        <v>3.2470801868940399E-2</v>
      </c>
      <c r="BZ1140" s="17">
        <v>2.54645481496357E-2</v>
      </c>
      <c r="CA1140" s="17">
        <v>3.4153310761192698E-2</v>
      </c>
    </row>
    <row r="1141" spans="2:79" x14ac:dyDescent="0.3">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c r="AY1141" s="17"/>
      <c r="AZ1141" s="17"/>
      <c r="BA1141" s="17"/>
      <c r="BB1141" s="17"/>
      <c r="BC1141" s="17"/>
      <c r="BD1141" s="17"/>
      <c r="BE1141" s="17"/>
      <c r="BF1141" s="17"/>
      <c r="BG1141" s="17"/>
      <c r="BH1141" s="17"/>
      <c r="BI1141" s="17"/>
      <c r="BJ1141" s="17"/>
      <c r="BK1141" s="17"/>
      <c r="BL1141" s="17"/>
      <c r="BM1141" s="17"/>
      <c r="BN1141" s="17"/>
      <c r="BO1141" s="17"/>
      <c r="BP1141" s="17"/>
      <c r="BQ1141" s="17"/>
      <c r="BR1141" s="17"/>
      <c r="BS1141" s="17"/>
      <c r="BT1141" s="17"/>
      <c r="BU1141" s="17"/>
      <c r="BV1141" s="17"/>
      <c r="BW1141" s="17"/>
      <c r="BX1141" s="17"/>
      <c r="BY1141" s="17"/>
      <c r="BZ1141" s="17"/>
      <c r="CA1141" s="17"/>
    </row>
    <row r="1142" spans="2:79" x14ac:dyDescent="0.3">
      <c r="B1142" s="6" t="s">
        <v>483</v>
      </c>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c r="BN1142" s="17"/>
      <c r="BO1142" s="17"/>
      <c r="BP1142" s="17"/>
      <c r="BQ1142" s="17"/>
      <c r="BR1142" s="17"/>
      <c r="BS1142" s="17"/>
      <c r="BT1142" s="17"/>
      <c r="BU1142" s="17"/>
      <c r="BV1142" s="17"/>
      <c r="BW1142" s="17"/>
      <c r="BX1142" s="17"/>
      <c r="BY1142" s="17"/>
      <c r="BZ1142" s="17"/>
      <c r="CA1142" s="17"/>
    </row>
    <row r="1143" spans="2:79" x14ac:dyDescent="0.3">
      <c r="B1143" s="24" t="s">
        <v>333</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c r="BE1143" s="17"/>
      <c r="BF1143" s="17"/>
      <c r="BG1143" s="17"/>
      <c r="BH1143" s="17"/>
      <c r="BI1143" s="17"/>
      <c r="BJ1143" s="17"/>
      <c r="BK1143" s="17"/>
      <c r="BL1143" s="17"/>
      <c r="BM1143" s="17"/>
      <c r="BN1143" s="17"/>
      <c r="BO1143" s="17"/>
      <c r="BP1143" s="17"/>
      <c r="BQ1143" s="17"/>
      <c r="BR1143" s="17"/>
      <c r="BS1143" s="17"/>
      <c r="BT1143" s="17"/>
      <c r="BU1143" s="17"/>
      <c r="BV1143" s="17"/>
      <c r="BW1143" s="17"/>
      <c r="BX1143" s="17"/>
      <c r="BY1143" s="17"/>
      <c r="BZ1143" s="17"/>
      <c r="CA1143" s="17"/>
    </row>
    <row r="1144" spans="2:79" x14ac:dyDescent="0.3">
      <c r="B1144" t="s">
        <v>292</v>
      </c>
      <c r="C1144" s="17">
        <v>0.27188964244094999</v>
      </c>
      <c r="D1144" s="17">
        <v>0.29001509155354899</v>
      </c>
      <c r="E1144" s="17">
        <v>0.25307691229645102</v>
      </c>
      <c r="F1144" s="17"/>
      <c r="G1144" s="17">
        <v>0.335410393002947</v>
      </c>
      <c r="H1144" s="17">
        <v>0.44671109683372001</v>
      </c>
      <c r="I1144" s="17">
        <v>0.187626067735534</v>
      </c>
      <c r="J1144" s="17">
        <v>0.18271961949934001</v>
      </c>
      <c r="K1144" s="17">
        <v>0.219078185355566</v>
      </c>
      <c r="L1144" s="17">
        <v>0.27106812587228701</v>
      </c>
      <c r="M1144" s="17"/>
      <c r="N1144" s="17">
        <v>0.413546948012251</v>
      </c>
      <c r="O1144" s="17">
        <v>0.24406676025930199</v>
      </c>
      <c r="P1144" s="17">
        <v>0.23559108292011099</v>
      </c>
      <c r="Q1144" s="17">
        <v>0.19703781249060201</v>
      </c>
      <c r="R1144" s="17"/>
      <c r="S1144" s="17">
        <v>0.35271934839422298</v>
      </c>
      <c r="T1144" s="17">
        <v>0.22753448075948601</v>
      </c>
      <c r="U1144" s="17">
        <v>0.330679906622657</v>
      </c>
      <c r="V1144" s="17">
        <v>0.25021536393924099</v>
      </c>
      <c r="W1144" s="17">
        <v>0.20542798701314199</v>
      </c>
      <c r="X1144" s="17">
        <v>0.23033623617767701</v>
      </c>
      <c r="Y1144" s="17">
        <v>0.29456674025847501</v>
      </c>
      <c r="Z1144" s="17">
        <v>0.25314888134241897</v>
      </c>
      <c r="AA1144" s="17">
        <v>0.19127049260059201</v>
      </c>
      <c r="AB1144" s="17">
        <v>0.33519041337039501</v>
      </c>
      <c r="AC1144" s="17">
        <v>0.22363159033861299</v>
      </c>
      <c r="AD1144" s="17">
        <v>0.40636607530445201</v>
      </c>
      <c r="AE1144" s="17"/>
      <c r="AF1144" s="17">
        <v>0.41737105087572901</v>
      </c>
      <c r="AG1144" s="17">
        <v>0.22631931080928999</v>
      </c>
      <c r="AH1144" s="17">
        <v>0.23631787423151801</v>
      </c>
      <c r="AI1144" s="17">
        <v>0.20672064135064</v>
      </c>
      <c r="AJ1144" s="17">
        <v>0.27635762922884199</v>
      </c>
      <c r="AK1144" s="17">
        <v>0.18682797193450901</v>
      </c>
      <c r="AL1144" s="17"/>
      <c r="AM1144" s="17">
        <v>0.177412345115046</v>
      </c>
      <c r="AN1144" s="17">
        <v>0.18856629506549899</v>
      </c>
      <c r="AO1144" s="17">
        <v>0.347837421384317</v>
      </c>
      <c r="AP1144" s="17">
        <v>0.40877345034989099</v>
      </c>
      <c r="AQ1144" s="17">
        <v>0.49116840789083999</v>
      </c>
      <c r="AR1144" s="17"/>
      <c r="AS1144" s="17">
        <v>0.29344969049358399</v>
      </c>
      <c r="AT1144" s="17">
        <v>0.315671988455209</v>
      </c>
      <c r="AU1144" s="17"/>
      <c r="AV1144" s="17">
        <v>0.28774111819595799</v>
      </c>
      <c r="AW1144" s="17">
        <v>0.309794980105563</v>
      </c>
      <c r="AX1144" s="17"/>
      <c r="AY1144" s="17">
        <v>0.29679235020246197</v>
      </c>
      <c r="AZ1144" s="17">
        <v>0.266547657135912</v>
      </c>
      <c r="BA1144" s="17">
        <v>0.20860443606008999</v>
      </c>
      <c r="BB1144" s="17"/>
      <c r="BC1144" s="17">
        <v>0.28595892892008201</v>
      </c>
      <c r="BD1144" s="17">
        <v>0.25491029188940301</v>
      </c>
      <c r="BE1144" s="17">
        <v>0.25961522620535599</v>
      </c>
      <c r="BF1144" s="17"/>
      <c r="BG1144" s="17">
        <v>0.31825661366118602</v>
      </c>
      <c r="BH1144" s="17">
        <v>0.25679688400392198</v>
      </c>
      <c r="BI1144" s="17"/>
      <c r="BJ1144" s="17">
        <v>0.40673265066251302</v>
      </c>
      <c r="BK1144" s="17">
        <v>0.219469629329302</v>
      </c>
      <c r="BL1144" s="17"/>
      <c r="BM1144" s="17">
        <v>0.32422423845440401</v>
      </c>
      <c r="BN1144" s="17">
        <v>0.19275629034672401</v>
      </c>
      <c r="BO1144" s="17">
        <v>0.19061503659774701</v>
      </c>
      <c r="BP1144" s="17">
        <v>0.25113459911719099</v>
      </c>
      <c r="BQ1144" s="17">
        <v>0.18426955612646601</v>
      </c>
      <c r="BR1144" s="17">
        <v>0.26594219074153702</v>
      </c>
      <c r="BS1144" s="17">
        <v>0.24560179907629201</v>
      </c>
      <c r="BT1144" s="17"/>
      <c r="BU1144" s="17">
        <v>0.392776996590043</v>
      </c>
      <c r="BV1144" s="17">
        <v>0.38098203333265601</v>
      </c>
      <c r="BW1144" s="17"/>
      <c r="BX1144" s="17">
        <v>0.19826449230695101</v>
      </c>
      <c r="BY1144" s="17">
        <v>0.270374511614001</v>
      </c>
      <c r="BZ1144" s="17">
        <v>0.33965019932774898</v>
      </c>
      <c r="CA1144" s="17">
        <v>0.33779388876453398</v>
      </c>
    </row>
    <row r="1145" spans="2:79" x14ac:dyDescent="0.3">
      <c r="B1145" t="s">
        <v>293</v>
      </c>
      <c r="C1145" s="17">
        <v>0.49065583934893903</v>
      </c>
      <c r="D1145" s="17">
        <v>0.499029587349263</v>
      </c>
      <c r="E1145" s="17">
        <v>0.48196457545531102</v>
      </c>
      <c r="F1145" s="17"/>
      <c r="G1145" s="17">
        <v>0.40357521346269298</v>
      </c>
      <c r="H1145" s="17">
        <v>0.43651513111353202</v>
      </c>
      <c r="I1145" s="17">
        <v>0.55613024782521803</v>
      </c>
      <c r="J1145" s="17">
        <v>0.57519744111827098</v>
      </c>
      <c r="K1145" s="17">
        <v>0.41667475448372998</v>
      </c>
      <c r="L1145" s="17">
        <v>0.51910091051799501</v>
      </c>
      <c r="M1145" s="17"/>
      <c r="N1145" s="17">
        <v>0.45228281621801603</v>
      </c>
      <c r="O1145" s="17">
        <v>0.55157616237705398</v>
      </c>
      <c r="P1145" s="17">
        <v>0.43057688676725098</v>
      </c>
      <c r="Q1145" s="17">
        <v>0.499893662223516</v>
      </c>
      <c r="R1145" s="17"/>
      <c r="S1145" s="17">
        <v>0.357043697300368</v>
      </c>
      <c r="T1145" s="17">
        <v>0.54642878592649502</v>
      </c>
      <c r="U1145" s="17">
        <v>0.41623781375126201</v>
      </c>
      <c r="V1145" s="17">
        <v>0.45007364763679703</v>
      </c>
      <c r="W1145" s="17">
        <v>0.48195308809374399</v>
      </c>
      <c r="X1145" s="17">
        <v>0.59741158462114896</v>
      </c>
      <c r="Y1145" s="17">
        <v>0.46134169228252297</v>
      </c>
      <c r="Z1145" s="17">
        <v>0.42845429076561098</v>
      </c>
      <c r="AA1145" s="17">
        <v>0.64169971000897996</v>
      </c>
      <c r="AB1145" s="17">
        <v>0.50178684781240601</v>
      </c>
      <c r="AC1145" s="17">
        <v>0.44836413282623799</v>
      </c>
      <c r="AD1145" s="17">
        <v>0.40251298804284202</v>
      </c>
      <c r="AE1145" s="17"/>
      <c r="AF1145" s="17">
        <v>0.38862975173257902</v>
      </c>
      <c r="AG1145" s="17">
        <v>0.53833023694869597</v>
      </c>
      <c r="AH1145" s="17">
        <v>0.52271932445595504</v>
      </c>
      <c r="AI1145" s="17">
        <v>0.52486022668156795</v>
      </c>
      <c r="AJ1145" s="17">
        <v>0.46100395187814802</v>
      </c>
      <c r="AK1145" s="17">
        <v>0.53208263227096497</v>
      </c>
      <c r="AL1145" s="17"/>
      <c r="AM1145" s="17">
        <v>0.560577080602504</v>
      </c>
      <c r="AN1145" s="17">
        <v>0.50855158010489898</v>
      </c>
      <c r="AO1145" s="17">
        <v>0.49101904340678398</v>
      </c>
      <c r="AP1145" s="17">
        <v>0.41921233244102801</v>
      </c>
      <c r="AQ1145" s="17">
        <v>0.28769257649599</v>
      </c>
      <c r="AR1145" s="17"/>
      <c r="AS1145" s="17">
        <v>0.52275216022823001</v>
      </c>
      <c r="AT1145" s="17">
        <v>0.41414051895397302</v>
      </c>
      <c r="AU1145" s="17"/>
      <c r="AV1145" s="17">
        <v>0.51786897439744395</v>
      </c>
      <c r="AW1145" s="17">
        <v>0.31121850124408601</v>
      </c>
      <c r="AX1145" s="17"/>
      <c r="AY1145" s="17">
        <v>0.444523199402936</v>
      </c>
      <c r="AZ1145" s="17">
        <v>0.501463849681964</v>
      </c>
      <c r="BA1145" s="17">
        <v>0.56511183851742197</v>
      </c>
      <c r="BB1145" s="17"/>
      <c r="BC1145" s="17">
        <v>0.46304627712027902</v>
      </c>
      <c r="BD1145" s="17">
        <v>0.49299040305073699</v>
      </c>
      <c r="BE1145" s="17">
        <v>0.55577841231980296</v>
      </c>
      <c r="BF1145" s="17"/>
      <c r="BG1145" s="17">
        <v>0.43748102791716198</v>
      </c>
      <c r="BH1145" s="17">
        <v>0.52256374963704</v>
      </c>
      <c r="BI1145" s="17"/>
      <c r="BJ1145" s="17">
        <v>0.44196023804135398</v>
      </c>
      <c r="BK1145" s="17">
        <v>0.51974823449748198</v>
      </c>
      <c r="BL1145" s="17"/>
      <c r="BM1145" s="17">
        <v>0.47734675939911098</v>
      </c>
      <c r="BN1145" s="17">
        <v>0.497773539046383</v>
      </c>
      <c r="BO1145" s="17">
        <v>0.51642327672519395</v>
      </c>
      <c r="BP1145" s="17">
        <v>0.37005653550294598</v>
      </c>
      <c r="BQ1145" s="17">
        <v>0.65234198840894098</v>
      </c>
      <c r="BR1145" s="17">
        <v>0.51480602112960105</v>
      </c>
      <c r="BS1145" s="17">
        <v>0.40606496283457</v>
      </c>
      <c r="BT1145" s="17"/>
      <c r="BU1145" s="17">
        <v>0.49530716876020098</v>
      </c>
      <c r="BV1145" s="17">
        <v>0.43991770896396798</v>
      </c>
      <c r="BW1145" s="17"/>
      <c r="BX1145" s="17">
        <v>0.476421089967204</v>
      </c>
      <c r="BY1145" s="17">
        <v>0.446882852508309</v>
      </c>
      <c r="BZ1145" s="17">
        <v>0.52315166653456502</v>
      </c>
      <c r="CA1145" s="17">
        <v>0.49836622737839997</v>
      </c>
    </row>
    <row r="1146" spans="2:79" x14ac:dyDescent="0.3">
      <c r="B1146" t="s">
        <v>294</v>
      </c>
      <c r="C1146" s="17">
        <v>0.15424642487121201</v>
      </c>
      <c r="D1146" s="17">
        <v>0.12864138884895801</v>
      </c>
      <c r="E1146" s="17">
        <v>0.18082235300597799</v>
      </c>
      <c r="F1146" s="17"/>
      <c r="G1146" s="17">
        <v>0.20842143984688699</v>
      </c>
      <c r="H1146" s="17">
        <v>8.2858923579885599E-2</v>
      </c>
      <c r="I1146" s="17">
        <v>0.15317978624469</v>
      </c>
      <c r="J1146" s="17">
        <v>0.109414308024465</v>
      </c>
      <c r="K1146" s="17">
        <v>0.26155751457359</v>
      </c>
      <c r="L1146" s="17">
        <v>0.13694703398288699</v>
      </c>
      <c r="M1146" s="17"/>
      <c r="N1146" s="17">
        <v>0.12607775398703</v>
      </c>
      <c r="O1146" s="17">
        <v>0.11314487417354099</v>
      </c>
      <c r="P1146" s="17">
        <v>0.214772232163885</v>
      </c>
      <c r="Q1146" s="17">
        <v>0.179598236065105</v>
      </c>
      <c r="R1146" s="17"/>
      <c r="S1146" s="17">
        <v>0.171449743614973</v>
      </c>
      <c r="T1146" s="17">
        <v>0.184907327470994</v>
      </c>
      <c r="U1146" s="17">
        <v>0.15208785782280801</v>
      </c>
      <c r="V1146" s="17">
        <v>0.207775415692526</v>
      </c>
      <c r="W1146" s="17">
        <v>0.16502234360363099</v>
      </c>
      <c r="X1146" s="17">
        <v>9.75317710311224E-2</v>
      </c>
      <c r="Y1146" s="17">
        <v>0.13553824162391101</v>
      </c>
      <c r="Z1146" s="17">
        <v>0.31839682789196999</v>
      </c>
      <c r="AA1146" s="17">
        <v>0.13430354403175701</v>
      </c>
      <c r="AB1146" s="17">
        <v>0.14498701785606699</v>
      </c>
      <c r="AC1146" s="17">
        <v>0.11154619635684</v>
      </c>
      <c r="AD1146" s="17">
        <v>0</v>
      </c>
      <c r="AE1146" s="17"/>
      <c r="AF1146" s="17">
        <v>0.12524156850509699</v>
      </c>
      <c r="AG1146" s="17">
        <v>0.146162994520454</v>
      </c>
      <c r="AH1146" s="17">
        <v>0.16738148072766901</v>
      </c>
      <c r="AI1146" s="17">
        <v>0.167487653932889</v>
      </c>
      <c r="AJ1146" s="17">
        <v>0.224737813478356</v>
      </c>
      <c r="AK1146" s="17">
        <v>0.105214752092238</v>
      </c>
      <c r="AL1146" s="17"/>
      <c r="AM1146" s="17">
        <v>0.14613672239587</v>
      </c>
      <c r="AN1146" s="17">
        <v>0.21230273881408501</v>
      </c>
      <c r="AO1146" s="17">
        <v>0.10416083272364</v>
      </c>
      <c r="AP1146" s="17">
        <v>0.134608160509324</v>
      </c>
      <c r="AQ1146" s="17">
        <v>0.15672633795660201</v>
      </c>
      <c r="AR1146" s="17"/>
      <c r="AS1146" s="17">
        <v>0.13062016911232199</v>
      </c>
      <c r="AT1146" s="17">
        <v>0.119494551316145</v>
      </c>
      <c r="AU1146" s="17"/>
      <c r="AV1146" s="17">
        <v>0.134195384119634</v>
      </c>
      <c r="AW1146" s="17">
        <v>0.21804445673280301</v>
      </c>
      <c r="AX1146" s="17"/>
      <c r="AY1146" s="17">
        <v>0.14022373016138301</v>
      </c>
      <c r="AZ1146" s="17">
        <v>0.170392885495251</v>
      </c>
      <c r="BA1146" s="17">
        <v>0.11322673322419401</v>
      </c>
      <c r="BB1146" s="17"/>
      <c r="BC1146" s="17">
        <v>0.16504047415567799</v>
      </c>
      <c r="BD1146" s="17">
        <v>0.209313007041312</v>
      </c>
      <c r="BE1146" s="17">
        <v>8.0904531833371499E-2</v>
      </c>
      <c r="BF1146" s="17"/>
      <c r="BG1146" s="17">
        <v>0.16584792791530001</v>
      </c>
      <c r="BH1146" s="17">
        <v>0.138599758680826</v>
      </c>
      <c r="BI1146" s="17"/>
      <c r="BJ1146" s="17">
        <v>9.8288484810502702E-2</v>
      </c>
      <c r="BK1146" s="17">
        <v>0.166865412789649</v>
      </c>
      <c r="BL1146" s="17"/>
      <c r="BM1146" s="17">
        <v>0.133512584334259</v>
      </c>
      <c r="BN1146" s="17">
        <v>0.20332816519118899</v>
      </c>
      <c r="BO1146" s="17">
        <v>0.11840152013067</v>
      </c>
      <c r="BP1146" s="17">
        <v>0.186639852332983</v>
      </c>
      <c r="BQ1146" s="17">
        <v>0.12864732282615299</v>
      </c>
      <c r="BR1146" s="17">
        <v>0.153298956957796</v>
      </c>
      <c r="BS1146" s="17">
        <v>0.230437263077725</v>
      </c>
      <c r="BT1146" s="17"/>
      <c r="BU1146" s="17">
        <v>0.111915834649757</v>
      </c>
      <c r="BV1146" s="17">
        <v>7.6442260300422199E-2</v>
      </c>
      <c r="BW1146" s="17"/>
      <c r="BX1146" s="17">
        <v>0.21887953054477799</v>
      </c>
      <c r="BY1146" s="17">
        <v>0.162217991173423</v>
      </c>
      <c r="BZ1146" s="17">
        <v>9.3688731802484507E-2</v>
      </c>
      <c r="CA1146" s="17">
        <v>0.106229151337375</v>
      </c>
    </row>
    <row r="1147" spans="2:79" x14ac:dyDescent="0.3">
      <c r="B1147" t="s">
        <v>295</v>
      </c>
      <c r="C1147" s="17">
        <v>3.1530321616902703E-2</v>
      </c>
      <c r="D1147" s="17">
        <v>3.4188351470184099E-2</v>
      </c>
      <c r="E1147" s="17">
        <v>2.8771504550624199E-2</v>
      </c>
      <c r="F1147" s="17"/>
      <c r="G1147" s="17">
        <v>0</v>
      </c>
      <c r="H1147" s="17">
        <v>2.2694165811740798E-2</v>
      </c>
      <c r="I1147" s="17">
        <v>5.1385485782933997E-2</v>
      </c>
      <c r="J1147" s="17">
        <v>7.3067536481741496E-2</v>
      </c>
      <c r="K1147" s="17">
        <v>1.7141159356763101E-2</v>
      </c>
      <c r="L1147" s="17">
        <v>1.87373342595317E-2</v>
      </c>
      <c r="M1147" s="17"/>
      <c r="N1147" s="17">
        <v>8.0924817827024691E-3</v>
      </c>
      <c r="O1147" s="17">
        <v>2.3513580716760199E-2</v>
      </c>
      <c r="P1147" s="17">
        <v>6.9668280724247494E-2</v>
      </c>
      <c r="Q1147" s="17">
        <v>3.2388846443472202E-2</v>
      </c>
      <c r="R1147" s="17"/>
      <c r="S1147" s="17">
        <v>5.5218345143305002E-2</v>
      </c>
      <c r="T1147" s="17">
        <v>0</v>
      </c>
      <c r="U1147" s="17">
        <v>7.7923632678452107E-2</v>
      </c>
      <c r="V1147" s="17">
        <v>2.2649984463435701E-2</v>
      </c>
      <c r="W1147" s="17">
        <v>4.5524563752191403E-2</v>
      </c>
      <c r="X1147" s="17">
        <v>3.7606570712461297E-2</v>
      </c>
      <c r="Y1147" s="17">
        <v>2.5195910175128299E-2</v>
      </c>
      <c r="Z1147" s="17">
        <v>0</v>
      </c>
      <c r="AA1147" s="17">
        <v>0</v>
      </c>
      <c r="AB1147" s="17">
        <v>0</v>
      </c>
      <c r="AC1147" s="17">
        <v>0.107954094939594</v>
      </c>
      <c r="AD1147" s="17">
        <v>9.8759835587462694E-2</v>
      </c>
      <c r="AE1147" s="17"/>
      <c r="AF1147" s="17">
        <v>2.6344097063335199E-2</v>
      </c>
      <c r="AG1147" s="17">
        <v>2.88649665621779E-2</v>
      </c>
      <c r="AH1147" s="17">
        <v>2.4487104149778199E-2</v>
      </c>
      <c r="AI1147" s="17">
        <v>4.6982685364077001E-2</v>
      </c>
      <c r="AJ1147" s="17">
        <v>0</v>
      </c>
      <c r="AK1147" s="17">
        <v>0.102314414013899</v>
      </c>
      <c r="AL1147" s="17"/>
      <c r="AM1147" s="17">
        <v>3.5116628466230301E-2</v>
      </c>
      <c r="AN1147" s="17">
        <v>3.07977925003282E-2</v>
      </c>
      <c r="AO1147" s="17">
        <v>2.4784568379111901E-2</v>
      </c>
      <c r="AP1147" s="17">
        <v>1.68244119898837E-2</v>
      </c>
      <c r="AQ1147" s="17">
        <v>0</v>
      </c>
      <c r="AR1147" s="17"/>
      <c r="AS1147" s="17">
        <v>1.4931279059451E-2</v>
      </c>
      <c r="AT1147" s="17">
        <v>7.4444771016966296E-2</v>
      </c>
      <c r="AU1147" s="17"/>
      <c r="AV1147" s="17">
        <v>1.9276368341547001E-2</v>
      </c>
      <c r="AW1147" s="17">
        <v>8.7793117724821901E-2</v>
      </c>
      <c r="AX1147" s="17"/>
      <c r="AY1147" s="17">
        <v>3.5845428800353199E-2</v>
      </c>
      <c r="AZ1147" s="17">
        <v>2.9059288528688301E-2</v>
      </c>
      <c r="BA1147" s="17">
        <v>4.3798353611197903E-2</v>
      </c>
      <c r="BB1147" s="17"/>
      <c r="BC1147" s="17">
        <v>2.8036348112418601E-2</v>
      </c>
      <c r="BD1147" s="17">
        <v>1.2834695021937299E-2</v>
      </c>
      <c r="BE1147" s="17">
        <v>5.5404149568014101E-2</v>
      </c>
      <c r="BF1147" s="17"/>
      <c r="BG1147" s="17">
        <v>2.1809997510285901E-2</v>
      </c>
      <c r="BH1147" s="17">
        <v>3.6262529117358298E-2</v>
      </c>
      <c r="BI1147" s="17"/>
      <c r="BJ1147" s="17">
        <v>1.57671958602656E-2</v>
      </c>
      <c r="BK1147" s="17">
        <v>3.82476341944466E-2</v>
      </c>
      <c r="BL1147" s="17"/>
      <c r="BM1147" s="17">
        <v>2.0910166386880698E-2</v>
      </c>
      <c r="BN1147" s="17">
        <v>4.8070769191717398E-2</v>
      </c>
      <c r="BO1147" s="17">
        <v>0.104029041523771</v>
      </c>
      <c r="BP1147" s="17">
        <v>5.2099004875088402E-2</v>
      </c>
      <c r="BQ1147" s="17">
        <v>3.4741132638440003E-2</v>
      </c>
      <c r="BR1147" s="17">
        <v>9.8868284942362199E-3</v>
      </c>
      <c r="BS1147" s="17">
        <v>6.3988342046301605E-2</v>
      </c>
      <c r="BT1147" s="17"/>
      <c r="BU1147" s="17">
        <v>0</v>
      </c>
      <c r="BV1147" s="17">
        <v>2.5888001667313601E-2</v>
      </c>
      <c r="BW1147" s="17"/>
      <c r="BX1147" s="17">
        <v>2.21469197142042E-2</v>
      </c>
      <c r="BY1147" s="17">
        <v>6.4203093507174999E-2</v>
      </c>
      <c r="BZ1147" s="17">
        <v>1.4962996054564401E-2</v>
      </c>
      <c r="CA1147" s="17">
        <v>3.2755936863457402E-2</v>
      </c>
    </row>
    <row r="1148" spans="2:79" x14ac:dyDescent="0.3">
      <c r="B1148" t="s">
        <v>296</v>
      </c>
      <c r="C1148" s="17">
        <v>1.37079534067472E-2</v>
      </c>
      <c r="D1148" s="17">
        <v>1.20212837586171E-2</v>
      </c>
      <c r="E1148" s="17">
        <v>1.54585782180866E-2</v>
      </c>
      <c r="F1148" s="17"/>
      <c r="G1148" s="17">
        <v>2.7138567035291099E-2</v>
      </c>
      <c r="H1148" s="17">
        <v>0</v>
      </c>
      <c r="I1148" s="17">
        <v>2.0156556218375699E-2</v>
      </c>
      <c r="J1148" s="17">
        <v>0</v>
      </c>
      <c r="K1148" s="17">
        <v>3.09635272132892E-2</v>
      </c>
      <c r="L1148" s="17">
        <v>8.6385859624078503E-3</v>
      </c>
      <c r="M1148" s="17"/>
      <c r="N1148" s="17">
        <v>0</v>
      </c>
      <c r="O1148" s="17">
        <v>3.0682427054011401E-2</v>
      </c>
      <c r="P1148" s="17">
        <v>0</v>
      </c>
      <c r="Q1148" s="17">
        <v>2.1980553325106601E-2</v>
      </c>
      <c r="R1148" s="17"/>
      <c r="S1148" s="17">
        <v>0</v>
      </c>
      <c r="T1148" s="17">
        <v>1.38086288065432E-2</v>
      </c>
      <c r="U1148" s="17">
        <v>2.3070789124821401E-2</v>
      </c>
      <c r="V1148" s="17">
        <v>0</v>
      </c>
      <c r="W1148" s="17">
        <v>2.3043638258952E-2</v>
      </c>
      <c r="X1148" s="17">
        <v>0</v>
      </c>
      <c r="Y1148" s="17">
        <v>2.9265863273718599E-2</v>
      </c>
      <c r="Z1148" s="17">
        <v>0</v>
      </c>
      <c r="AA1148" s="17">
        <v>1.64079667171915E-2</v>
      </c>
      <c r="AB1148" s="17">
        <v>0</v>
      </c>
      <c r="AC1148" s="17">
        <v>5.5619976159602798E-2</v>
      </c>
      <c r="AD1148" s="17">
        <v>9.2361101065243201E-2</v>
      </c>
      <c r="AE1148" s="17"/>
      <c r="AF1148" s="17">
        <v>0</v>
      </c>
      <c r="AG1148" s="17">
        <v>2.7278231547941199E-2</v>
      </c>
      <c r="AH1148" s="17">
        <v>1.46272617519826E-2</v>
      </c>
      <c r="AI1148" s="17">
        <v>2.0747026862313701E-2</v>
      </c>
      <c r="AJ1148" s="17">
        <v>0</v>
      </c>
      <c r="AK1148" s="17">
        <v>0</v>
      </c>
      <c r="AL1148" s="17"/>
      <c r="AM1148" s="17">
        <v>1.60283205588167E-2</v>
      </c>
      <c r="AN1148" s="17">
        <v>1.4651143140129301E-2</v>
      </c>
      <c r="AO1148" s="17">
        <v>0</v>
      </c>
      <c r="AP1148" s="17">
        <v>2.0581644709873E-2</v>
      </c>
      <c r="AQ1148" s="17">
        <v>0</v>
      </c>
      <c r="AR1148" s="17"/>
      <c r="AS1148" s="17">
        <v>5.2930758655305903E-3</v>
      </c>
      <c r="AT1148" s="17">
        <v>3.9268485675889801E-2</v>
      </c>
      <c r="AU1148" s="17"/>
      <c r="AV1148" s="17">
        <v>8.9467272285236703E-3</v>
      </c>
      <c r="AW1148" s="17">
        <v>2.9392061040031298E-2</v>
      </c>
      <c r="AX1148" s="17"/>
      <c r="AY1148" s="17">
        <v>2.2601839779542401E-2</v>
      </c>
      <c r="AZ1148" s="17">
        <v>0</v>
      </c>
      <c r="BA1148" s="17">
        <v>6.9258638587096299E-2</v>
      </c>
      <c r="BB1148" s="17"/>
      <c r="BC1148" s="17">
        <v>7.0900496778957102E-3</v>
      </c>
      <c r="BD1148" s="17">
        <v>1.20031241142853E-2</v>
      </c>
      <c r="BE1148" s="17">
        <v>3.05750108497761E-2</v>
      </c>
      <c r="BF1148" s="17"/>
      <c r="BG1148" s="17">
        <v>7.6209019257257801E-3</v>
      </c>
      <c r="BH1148" s="17">
        <v>1.6460426417867598E-2</v>
      </c>
      <c r="BI1148" s="17"/>
      <c r="BJ1148" s="17">
        <v>8.6303290397665797E-3</v>
      </c>
      <c r="BK1148" s="17">
        <v>1.6000738028259999E-2</v>
      </c>
      <c r="BL1148" s="17"/>
      <c r="BM1148" s="17">
        <v>9.74370510543799E-3</v>
      </c>
      <c r="BN1148" s="17">
        <v>1.3580441978447299E-2</v>
      </c>
      <c r="BO1148" s="17">
        <v>0</v>
      </c>
      <c r="BP1148" s="17">
        <v>4.4751397964258199E-2</v>
      </c>
      <c r="BQ1148" s="17">
        <v>0</v>
      </c>
      <c r="BR1148" s="17">
        <v>1.9461506051798701E-2</v>
      </c>
      <c r="BS1148" s="17">
        <v>2.7150927869929599E-2</v>
      </c>
      <c r="BT1148" s="17"/>
      <c r="BU1148" s="17">
        <v>0</v>
      </c>
      <c r="BV1148" s="17">
        <v>0</v>
      </c>
      <c r="BW1148" s="17"/>
      <c r="BX1148" s="17">
        <v>1.53392436907185E-2</v>
      </c>
      <c r="BY1148" s="17">
        <v>1.42706308629617E-2</v>
      </c>
      <c r="BZ1148" s="17">
        <v>8.9139998842098292E-3</v>
      </c>
      <c r="CA1148" s="17">
        <v>1.22983903017376E-2</v>
      </c>
    </row>
    <row r="1149" spans="2:79" x14ac:dyDescent="0.3">
      <c r="B1149" t="s">
        <v>101</v>
      </c>
      <c r="C1149" s="17">
        <v>3.7969818315249697E-2</v>
      </c>
      <c r="D1149" s="17">
        <v>3.6104297019428397E-2</v>
      </c>
      <c r="E1149" s="17">
        <v>3.9906076473548602E-2</v>
      </c>
      <c r="F1149" s="17"/>
      <c r="G1149" s="17">
        <v>2.5454386652182501E-2</v>
      </c>
      <c r="H1149" s="17">
        <v>1.1220682661122E-2</v>
      </c>
      <c r="I1149" s="17">
        <v>3.1521856193248203E-2</v>
      </c>
      <c r="J1149" s="17">
        <v>5.9601094876181801E-2</v>
      </c>
      <c r="K1149" s="17">
        <v>5.4584859017061803E-2</v>
      </c>
      <c r="L1149" s="17">
        <v>4.5508009404891997E-2</v>
      </c>
      <c r="M1149" s="17"/>
      <c r="N1149" s="17">
        <v>0</v>
      </c>
      <c r="O1149" s="17">
        <v>3.7016195419331703E-2</v>
      </c>
      <c r="P1149" s="17">
        <v>4.9391517424505198E-2</v>
      </c>
      <c r="Q1149" s="17">
        <v>6.9100889452198E-2</v>
      </c>
      <c r="R1149" s="17"/>
      <c r="S1149" s="17">
        <v>6.3568865547131106E-2</v>
      </c>
      <c r="T1149" s="17">
        <v>2.73207770364816E-2</v>
      </c>
      <c r="U1149" s="17">
        <v>0</v>
      </c>
      <c r="V1149" s="17">
        <v>6.9285588267999701E-2</v>
      </c>
      <c r="W1149" s="17">
        <v>7.9028379278339403E-2</v>
      </c>
      <c r="X1149" s="17">
        <v>3.71138374575899E-2</v>
      </c>
      <c r="Y1149" s="17">
        <v>5.4091552386244399E-2</v>
      </c>
      <c r="Z1149" s="17">
        <v>0</v>
      </c>
      <c r="AA1149" s="17">
        <v>1.6318286641479E-2</v>
      </c>
      <c r="AB1149" s="17">
        <v>1.8035720961131201E-2</v>
      </c>
      <c r="AC1149" s="17">
        <v>5.2884009379112203E-2</v>
      </c>
      <c r="AD1149" s="17">
        <v>0</v>
      </c>
      <c r="AE1149" s="17"/>
      <c r="AF1149" s="17">
        <v>4.2413531823258702E-2</v>
      </c>
      <c r="AG1149" s="17">
        <v>3.30442596114408E-2</v>
      </c>
      <c r="AH1149" s="17">
        <v>3.44669546830976E-2</v>
      </c>
      <c r="AI1149" s="17">
        <v>3.3201765808512598E-2</v>
      </c>
      <c r="AJ1149" s="17">
        <v>3.7900605414654003E-2</v>
      </c>
      <c r="AK1149" s="17">
        <v>7.3560229688389794E-2</v>
      </c>
      <c r="AL1149" s="17"/>
      <c r="AM1149" s="17">
        <v>6.47289028615326E-2</v>
      </c>
      <c r="AN1149" s="17">
        <v>4.5130450375060298E-2</v>
      </c>
      <c r="AO1149" s="17">
        <v>3.2198134106147698E-2</v>
      </c>
      <c r="AP1149" s="17">
        <v>0</v>
      </c>
      <c r="AQ1149" s="17">
        <v>6.4412677656568093E-2</v>
      </c>
      <c r="AR1149" s="17"/>
      <c r="AS1149" s="17">
        <v>3.2953625240882599E-2</v>
      </c>
      <c r="AT1149" s="17">
        <v>3.6979684581816601E-2</v>
      </c>
      <c r="AU1149" s="17"/>
      <c r="AV1149" s="17">
        <v>3.1971427716893999E-2</v>
      </c>
      <c r="AW1149" s="17">
        <v>4.3756883152694902E-2</v>
      </c>
      <c r="AX1149" s="17"/>
      <c r="AY1149" s="17">
        <v>6.0013451653322801E-2</v>
      </c>
      <c r="AZ1149" s="17">
        <v>3.2536319158185001E-2</v>
      </c>
      <c r="BA1149" s="17">
        <v>0</v>
      </c>
      <c r="BB1149" s="17"/>
      <c r="BC1149" s="17">
        <v>5.0827922013646901E-2</v>
      </c>
      <c r="BD1149" s="17">
        <v>1.7948478882325699E-2</v>
      </c>
      <c r="BE1149" s="17">
        <v>1.77226692236792E-2</v>
      </c>
      <c r="BF1149" s="17"/>
      <c r="BG1149" s="17">
        <v>4.8983531070340598E-2</v>
      </c>
      <c r="BH1149" s="17">
        <v>2.9316652142985899E-2</v>
      </c>
      <c r="BI1149" s="17"/>
      <c r="BJ1149" s="17">
        <v>2.8621101585598701E-2</v>
      </c>
      <c r="BK1149" s="17">
        <v>3.9668351160860198E-2</v>
      </c>
      <c r="BL1149" s="17"/>
      <c r="BM1149" s="17">
        <v>3.4262546319906897E-2</v>
      </c>
      <c r="BN1149" s="17">
        <v>4.4490794245539401E-2</v>
      </c>
      <c r="BO1149" s="17">
        <v>7.0531125022618199E-2</v>
      </c>
      <c r="BP1149" s="17">
        <v>9.5318610207533197E-2</v>
      </c>
      <c r="BQ1149" s="17">
        <v>0</v>
      </c>
      <c r="BR1149" s="17">
        <v>3.6604496625030798E-2</v>
      </c>
      <c r="BS1149" s="17">
        <v>2.6756705095181299E-2</v>
      </c>
      <c r="BT1149" s="17"/>
      <c r="BU1149" s="17">
        <v>0</v>
      </c>
      <c r="BV1149" s="17">
        <v>7.6769995735640403E-2</v>
      </c>
      <c r="BW1149" s="17"/>
      <c r="BX1149" s="17">
        <v>6.8948723776144305E-2</v>
      </c>
      <c r="BY1149" s="17">
        <v>4.2050920334130597E-2</v>
      </c>
      <c r="BZ1149" s="17">
        <v>1.96324063964269E-2</v>
      </c>
      <c r="CA1149" s="17">
        <v>1.25564053544958E-2</v>
      </c>
    </row>
    <row r="1150" spans="2:79" x14ac:dyDescent="0.3">
      <c r="B1150" t="s">
        <v>297</v>
      </c>
      <c r="C1150" s="17">
        <v>0.76254548178988901</v>
      </c>
      <c r="D1150" s="17">
        <v>0.78904467890281205</v>
      </c>
      <c r="E1150" s="17">
        <v>0.73504148775176303</v>
      </c>
      <c r="F1150" s="17"/>
      <c r="G1150" s="17">
        <v>0.73898560646563904</v>
      </c>
      <c r="H1150" s="17">
        <v>0.88322622794725203</v>
      </c>
      <c r="I1150" s="17">
        <v>0.74375631556075195</v>
      </c>
      <c r="J1150" s="17">
        <v>0.75791706061761099</v>
      </c>
      <c r="K1150" s="17">
        <v>0.63575293983929504</v>
      </c>
      <c r="L1150" s="17">
        <v>0.79016903639028102</v>
      </c>
      <c r="M1150" s="17"/>
      <c r="N1150" s="17">
        <v>0.86582976423026703</v>
      </c>
      <c r="O1150" s="17">
        <v>0.79564292263635605</v>
      </c>
      <c r="P1150" s="17">
        <v>0.66616796968736203</v>
      </c>
      <c r="Q1150" s="17">
        <v>0.69693147471411798</v>
      </c>
      <c r="R1150" s="17"/>
      <c r="S1150" s="17">
        <v>0.70976304569459103</v>
      </c>
      <c r="T1150" s="17">
        <v>0.77396326668598103</v>
      </c>
      <c r="U1150" s="17">
        <v>0.74691772037391901</v>
      </c>
      <c r="V1150" s="17">
        <v>0.70028901157603896</v>
      </c>
      <c r="W1150" s="17">
        <v>0.68738107510688595</v>
      </c>
      <c r="X1150" s="17">
        <v>0.82774782079882603</v>
      </c>
      <c r="Y1150" s="17">
        <v>0.75590843254099804</v>
      </c>
      <c r="Z1150" s="17">
        <v>0.68160317210803001</v>
      </c>
      <c r="AA1150" s="17">
        <v>0.832970202609572</v>
      </c>
      <c r="AB1150" s="17">
        <v>0.83697726118280202</v>
      </c>
      <c r="AC1150" s="17">
        <v>0.67199572316485101</v>
      </c>
      <c r="AD1150" s="17">
        <v>0.80887906334729398</v>
      </c>
      <c r="AE1150" s="17"/>
      <c r="AF1150" s="17">
        <v>0.80600080260830897</v>
      </c>
      <c r="AG1150" s="17">
        <v>0.76464954775798599</v>
      </c>
      <c r="AH1150" s="17">
        <v>0.75903719868747199</v>
      </c>
      <c r="AI1150" s="17">
        <v>0.73158086803220701</v>
      </c>
      <c r="AJ1150" s="17">
        <v>0.73736158110699002</v>
      </c>
      <c r="AK1150" s="17">
        <v>0.71891060420547304</v>
      </c>
      <c r="AL1150" s="17"/>
      <c r="AM1150" s="17">
        <v>0.73798942571755</v>
      </c>
      <c r="AN1150" s="17">
        <v>0.69711787517039803</v>
      </c>
      <c r="AO1150" s="17">
        <v>0.83885646479110099</v>
      </c>
      <c r="AP1150" s="17">
        <v>0.82798578279091894</v>
      </c>
      <c r="AQ1150" s="17">
        <v>0.77886098438683005</v>
      </c>
      <c r="AR1150" s="17"/>
      <c r="AS1150" s="17">
        <v>0.81620185072181395</v>
      </c>
      <c r="AT1150" s="17">
        <v>0.72981250740918202</v>
      </c>
      <c r="AU1150" s="17"/>
      <c r="AV1150" s="17">
        <v>0.80561009259340099</v>
      </c>
      <c r="AW1150" s="17">
        <v>0.62101348134964895</v>
      </c>
      <c r="AX1150" s="17"/>
      <c r="AY1150" s="17">
        <v>0.74131554960539903</v>
      </c>
      <c r="AZ1150" s="17">
        <v>0.768011506817876</v>
      </c>
      <c r="BA1150" s="17">
        <v>0.77371627457751202</v>
      </c>
      <c r="BB1150" s="17"/>
      <c r="BC1150" s="17">
        <v>0.74900520604036103</v>
      </c>
      <c r="BD1150" s="17">
        <v>0.74790069494014</v>
      </c>
      <c r="BE1150" s="17">
        <v>0.815393638525159</v>
      </c>
      <c r="BF1150" s="17"/>
      <c r="BG1150" s="17">
        <v>0.755737641578348</v>
      </c>
      <c r="BH1150" s="17">
        <v>0.77936063364096198</v>
      </c>
      <c r="BI1150" s="17"/>
      <c r="BJ1150" s="17">
        <v>0.84869288870386606</v>
      </c>
      <c r="BK1150" s="17">
        <v>0.73921786382678401</v>
      </c>
      <c r="BL1150" s="17"/>
      <c r="BM1150" s="17">
        <v>0.80157099785351504</v>
      </c>
      <c r="BN1150" s="17">
        <v>0.69052982939310703</v>
      </c>
      <c r="BO1150" s="17">
        <v>0.70703831332293998</v>
      </c>
      <c r="BP1150" s="17">
        <v>0.62119113462013698</v>
      </c>
      <c r="BQ1150" s="17">
        <v>0.83661154453540698</v>
      </c>
      <c r="BR1150" s="17">
        <v>0.78074821187113796</v>
      </c>
      <c r="BS1150" s="17">
        <v>0.65166676191086204</v>
      </c>
      <c r="BT1150" s="17"/>
      <c r="BU1150" s="17">
        <v>0.88808416535024304</v>
      </c>
      <c r="BV1150" s="17">
        <v>0.82089974229662399</v>
      </c>
      <c r="BW1150" s="17"/>
      <c r="BX1150" s="17">
        <v>0.67468558227415498</v>
      </c>
      <c r="BY1150" s="17">
        <v>0.717257364122309</v>
      </c>
      <c r="BZ1150" s="17">
        <v>0.862801865862314</v>
      </c>
      <c r="CA1150" s="17">
        <v>0.83616011614293395</v>
      </c>
    </row>
    <row r="1151" spans="2:79" x14ac:dyDescent="0.3">
      <c r="B1151" t="s">
        <v>298</v>
      </c>
      <c r="C1151" s="17">
        <v>4.5238275023649903E-2</v>
      </c>
      <c r="D1151" s="17">
        <v>4.6209635228801199E-2</v>
      </c>
      <c r="E1151" s="17">
        <v>4.42300827687108E-2</v>
      </c>
      <c r="F1151" s="17"/>
      <c r="G1151" s="17">
        <v>2.7138567035291099E-2</v>
      </c>
      <c r="H1151" s="17">
        <v>2.2694165811740798E-2</v>
      </c>
      <c r="I1151" s="17">
        <v>7.1542042001309702E-2</v>
      </c>
      <c r="J1151" s="17">
        <v>7.3067536481741496E-2</v>
      </c>
      <c r="K1151" s="17">
        <v>4.8104686570052298E-2</v>
      </c>
      <c r="L1151" s="17">
        <v>2.73759202219395E-2</v>
      </c>
      <c r="M1151" s="17"/>
      <c r="N1151" s="17">
        <v>8.0924817827024691E-3</v>
      </c>
      <c r="O1151" s="17">
        <v>5.41960077707715E-2</v>
      </c>
      <c r="P1151" s="17">
        <v>6.9668280724247494E-2</v>
      </c>
      <c r="Q1151" s="17">
        <v>5.4369399768578797E-2</v>
      </c>
      <c r="R1151" s="17"/>
      <c r="S1151" s="17">
        <v>5.5218345143305002E-2</v>
      </c>
      <c r="T1151" s="17">
        <v>1.38086288065432E-2</v>
      </c>
      <c r="U1151" s="17">
        <v>0.100994421803274</v>
      </c>
      <c r="V1151" s="17">
        <v>2.2649984463435701E-2</v>
      </c>
      <c r="W1151" s="17">
        <v>6.85682020111434E-2</v>
      </c>
      <c r="X1151" s="17">
        <v>3.7606570712461297E-2</v>
      </c>
      <c r="Y1151" s="17">
        <v>5.4461773448846902E-2</v>
      </c>
      <c r="Z1151" s="17">
        <v>0</v>
      </c>
      <c r="AA1151" s="17">
        <v>1.64079667171915E-2</v>
      </c>
      <c r="AB1151" s="17">
        <v>0</v>
      </c>
      <c r="AC1151" s="17">
        <v>0.163574071099197</v>
      </c>
      <c r="AD1151" s="17">
        <v>0.19112093665270599</v>
      </c>
      <c r="AE1151" s="17"/>
      <c r="AF1151" s="17">
        <v>2.6344097063335199E-2</v>
      </c>
      <c r="AG1151" s="17">
        <v>5.61431981101191E-2</v>
      </c>
      <c r="AH1151" s="17">
        <v>3.91143659017609E-2</v>
      </c>
      <c r="AI1151" s="17">
        <v>6.7729712226390695E-2</v>
      </c>
      <c r="AJ1151" s="17">
        <v>0</v>
      </c>
      <c r="AK1151" s="17">
        <v>0.102314414013899</v>
      </c>
      <c r="AL1151" s="17"/>
      <c r="AM1151" s="17">
        <v>5.1144949025047001E-2</v>
      </c>
      <c r="AN1151" s="17">
        <v>4.5448935640457398E-2</v>
      </c>
      <c r="AO1151" s="17">
        <v>2.4784568379111901E-2</v>
      </c>
      <c r="AP1151" s="17">
        <v>3.7406056699756697E-2</v>
      </c>
      <c r="AQ1151" s="17">
        <v>0</v>
      </c>
      <c r="AR1151" s="17"/>
      <c r="AS1151" s="17">
        <v>2.0224354924981602E-2</v>
      </c>
      <c r="AT1151" s="17">
        <v>0.11371325669285599</v>
      </c>
      <c r="AU1151" s="17"/>
      <c r="AV1151" s="17">
        <v>2.8223095570070699E-2</v>
      </c>
      <c r="AW1151" s="17">
        <v>0.117185178764853</v>
      </c>
      <c r="AX1151" s="17"/>
      <c r="AY1151" s="17">
        <v>5.84472685798956E-2</v>
      </c>
      <c r="AZ1151" s="17">
        <v>2.9059288528688301E-2</v>
      </c>
      <c r="BA1151" s="17">
        <v>0.113056992198294</v>
      </c>
      <c r="BB1151" s="17"/>
      <c r="BC1151" s="17">
        <v>3.5126397790314297E-2</v>
      </c>
      <c r="BD1151" s="17">
        <v>2.48378191362226E-2</v>
      </c>
      <c r="BE1151" s="17">
        <v>8.5979160417790204E-2</v>
      </c>
      <c r="BF1151" s="17"/>
      <c r="BG1151" s="17">
        <v>2.9430899436011699E-2</v>
      </c>
      <c r="BH1151" s="17">
        <v>5.27229555352259E-2</v>
      </c>
      <c r="BI1151" s="17"/>
      <c r="BJ1151" s="17">
        <v>2.4397524900032198E-2</v>
      </c>
      <c r="BK1151" s="17">
        <v>5.4248372222706599E-2</v>
      </c>
      <c r="BL1151" s="17"/>
      <c r="BM1151" s="17">
        <v>3.0653871492318699E-2</v>
      </c>
      <c r="BN1151" s="17">
        <v>6.1651211170164699E-2</v>
      </c>
      <c r="BO1151" s="17">
        <v>0.104029041523771</v>
      </c>
      <c r="BP1151" s="17">
        <v>9.6850402839346594E-2</v>
      </c>
      <c r="BQ1151" s="17">
        <v>3.4741132638440003E-2</v>
      </c>
      <c r="BR1151" s="17">
        <v>2.9348334546034902E-2</v>
      </c>
      <c r="BS1151" s="17">
        <v>9.1139269916231294E-2</v>
      </c>
      <c r="BT1151" s="17"/>
      <c r="BU1151" s="17">
        <v>0</v>
      </c>
      <c r="BV1151" s="17">
        <v>2.5888001667313601E-2</v>
      </c>
      <c r="BW1151" s="17"/>
      <c r="BX1151" s="17">
        <v>3.7486163404922702E-2</v>
      </c>
      <c r="BY1151" s="17">
        <v>7.8473724370136694E-2</v>
      </c>
      <c r="BZ1151" s="17">
        <v>2.3876995938774199E-2</v>
      </c>
      <c r="CA1151" s="17">
        <v>4.5054327165195002E-2</v>
      </c>
    </row>
    <row r="1152" spans="2:79" hidden="1" x14ac:dyDescent="0.3">
      <c r="B1152" t="s">
        <v>299</v>
      </c>
      <c r="C1152" s="17">
        <v>0.71730720676623905</v>
      </c>
      <c r="D1152" s="17">
        <v>0.74283504367401099</v>
      </c>
      <c r="E1152" s="17">
        <v>0.69081140498305205</v>
      </c>
      <c r="F1152" s="17"/>
      <c r="G1152" s="17">
        <v>0.71184703943034799</v>
      </c>
      <c r="H1152" s="17">
        <v>0.86053206213551103</v>
      </c>
      <c r="I1152" s="17">
        <v>0.67221427355944297</v>
      </c>
      <c r="J1152" s="17">
        <v>0.68484952413586997</v>
      </c>
      <c r="K1152" s="17">
        <v>0.58764825326924297</v>
      </c>
      <c r="L1152" s="17">
        <v>0.762793116168342</v>
      </c>
      <c r="M1152" s="17"/>
      <c r="N1152" s="17">
        <v>0.85773728244756497</v>
      </c>
      <c r="O1152" s="17">
        <v>0.74144691486558501</v>
      </c>
      <c r="P1152" s="17">
        <v>0.59649968896311401</v>
      </c>
      <c r="Q1152" s="17">
        <v>0.64256207494553896</v>
      </c>
      <c r="R1152" s="17"/>
      <c r="S1152" s="17">
        <v>0.654544700551286</v>
      </c>
      <c r="T1152" s="17">
        <v>0.76015463787943804</v>
      </c>
      <c r="U1152" s="17">
        <v>0.64592329857064501</v>
      </c>
      <c r="V1152" s="17">
        <v>0.67763902711260304</v>
      </c>
      <c r="W1152" s="17">
        <v>0.61881287309574295</v>
      </c>
      <c r="X1152" s="17">
        <v>0.79014125008636504</v>
      </c>
      <c r="Y1152" s="17">
        <v>0.70144665909215098</v>
      </c>
      <c r="Z1152" s="17">
        <v>0.68160317210803001</v>
      </c>
      <c r="AA1152" s="17">
        <v>0.81656223589238097</v>
      </c>
      <c r="AB1152" s="17">
        <v>0.83697726118280202</v>
      </c>
      <c r="AC1152" s="17">
        <v>0.50842165206565404</v>
      </c>
      <c r="AD1152" s="17">
        <v>0.61775812669458796</v>
      </c>
      <c r="AE1152" s="17"/>
      <c r="AF1152" s="17">
        <v>0.77965670554497302</v>
      </c>
      <c r="AG1152" s="17">
        <v>0.70850634964786696</v>
      </c>
      <c r="AH1152" s="17">
        <v>0.71992283278571101</v>
      </c>
      <c r="AI1152" s="17">
        <v>0.66385115580581699</v>
      </c>
      <c r="AJ1152" s="17">
        <v>0.73736158110699002</v>
      </c>
      <c r="AK1152" s="17">
        <v>0.61659619019157397</v>
      </c>
      <c r="AL1152" s="17"/>
      <c r="AM1152" s="17">
        <v>0.68684447669250304</v>
      </c>
      <c r="AN1152" s="17">
        <v>0.65166893952993998</v>
      </c>
      <c r="AO1152" s="17">
        <v>0.81407189641198896</v>
      </c>
      <c r="AP1152" s="17">
        <v>0.79057972609116201</v>
      </c>
      <c r="AQ1152" s="17">
        <v>0.77886098438683005</v>
      </c>
      <c r="AR1152" s="17"/>
      <c r="AS1152" s="17">
        <v>0.79597749579683297</v>
      </c>
      <c r="AT1152" s="17">
        <v>0.61609925071632599</v>
      </c>
      <c r="AU1152" s="17"/>
      <c r="AV1152" s="17">
        <v>0.77738699702333003</v>
      </c>
      <c r="AW1152" s="17">
        <v>0.50382830258479605</v>
      </c>
      <c r="AX1152" s="17"/>
      <c r="AY1152" s="17">
        <v>0.68286828102550301</v>
      </c>
      <c r="AZ1152" s="17">
        <v>0.738952218289188</v>
      </c>
      <c r="BA1152" s="17">
        <v>0.660659282379218</v>
      </c>
      <c r="BB1152" s="17"/>
      <c r="BC1152" s="17">
        <v>0.71387880825004701</v>
      </c>
      <c r="BD1152" s="17">
        <v>0.72306287580391704</v>
      </c>
      <c r="BE1152" s="17">
        <v>0.72941447810736904</v>
      </c>
      <c r="BF1152" s="17"/>
      <c r="BG1152" s="17">
        <v>0.72630674214233704</v>
      </c>
      <c r="BH1152" s="17">
        <v>0.72663767810573598</v>
      </c>
      <c r="BI1152" s="17"/>
      <c r="BJ1152" s="17">
        <v>0.82429536380383395</v>
      </c>
      <c r="BK1152" s="17">
        <v>0.68496949160407705</v>
      </c>
      <c r="BL1152" s="17"/>
      <c r="BM1152" s="17">
        <v>0.77091712636119702</v>
      </c>
      <c r="BN1152" s="17">
        <v>0.628878618222942</v>
      </c>
      <c r="BO1152" s="17">
        <v>0.60300927179916897</v>
      </c>
      <c r="BP1152" s="17">
        <v>0.52434073178079099</v>
      </c>
      <c r="BQ1152" s="17">
        <v>0.80187041189696695</v>
      </c>
      <c r="BR1152" s="17">
        <v>0.75139987732510305</v>
      </c>
      <c r="BS1152" s="17">
        <v>0.56052749199463103</v>
      </c>
      <c r="BT1152" s="17"/>
      <c r="BU1152" s="17">
        <v>0.88808416535024304</v>
      </c>
      <c r="BV1152" s="17">
        <v>0.79501174062931002</v>
      </c>
      <c r="BW1152" s="17"/>
      <c r="BX1152" s="17">
        <v>0.63719941886923204</v>
      </c>
      <c r="BY1152" s="17">
        <v>0.638783639752173</v>
      </c>
      <c r="BZ1152" s="17">
        <v>0.83892486992353998</v>
      </c>
      <c r="CA1152" s="17">
        <v>0.79110578897773898</v>
      </c>
    </row>
    <row r="1153" spans="2:79" x14ac:dyDescent="0.3">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c r="BH1153" s="17"/>
      <c r="BI1153" s="17"/>
      <c r="BJ1153" s="17"/>
      <c r="BK1153" s="17"/>
      <c r="BL1153" s="17"/>
      <c r="BM1153" s="17"/>
      <c r="BN1153" s="17"/>
      <c r="BO1153" s="17"/>
      <c r="BP1153" s="17"/>
      <c r="BQ1153" s="17"/>
      <c r="BR1153" s="17"/>
      <c r="BS1153" s="17"/>
      <c r="BT1153" s="17"/>
      <c r="BU1153" s="17"/>
      <c r="BV1153" s="17"/>
      <c r="BW1153" s="17"/>
      <c r="BX1153" s="17"/>
      <c r="BY1153" s="17"/>
      <c r="BZ1153" s="17"/>
      <c r="CA1153" s="17"/>
    </row>
    <row r="1154" spans="2:79" x14ac:dyDescent="0.3">
      <c r="B1154" s="6" t="s">
        <v>484</v>
      </c>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c r="AY1154" s="17"/>
      <c r="AZ1154" s="17"/>
      <c r="BA1154" s="17"/>
      <c r="BB1154" s="17"/>
      <c r="BC1154" s="17"/>
      <c r="BD1154" s="17"/>
      <c r="BE1154" s="17"/>
      <c r="BF1154" s="17"/>
      <c r="BG1154" s="17"/>
      <c r="BH1154" s="17"/>
      <c r="BI1154" s="17"/>
      <c r="BJ1154" s="17"/>
      <c r="BK1154" s="17"/>
      <c r="BL1154" s="17"/>
      <c r="BM1154" s="17"/>
      <c r="BN1154" s="17"/>
      <c r="BO1154" s="17"/>
      <c r="BP1154" s="17"/>
      <c r="BQ1154" s="17"/>
      <c r="BR1154" s="17"/>
      <c r="BS1154" s="17"/>
      <c r="BT1154" s="17"/>
      <c r="BU1154" s="17"/>
      <c r="BV1154" s="17"/>
      <c r="BW1154" s="17"/>
      <c r="BX1154" s="17"/>
      <c r="BY1154" s="17"/>
      <c r="BZ1154" s="17"/>
      <c r="CA1154" s="17"/>
    </row>
    <row r="1155" spans="2:79" x14ac:dyDescent="0.3">
      <c r="B1155" s="24" t="s">
        <v>333</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c r="BH1155" s="17"/>
      <c r="BI1155" s="17"/>
      <c r="BJ1155" s="17"/>
      <c r="BK1155" s="17"/>
      <c r="BL1155" s="17"/>
      <c r="BM1155" s="17"/>
      <c r="BN1155" s="17"/>
      <c r="BO1155" s="17"/>
      <c r="BP1155" s="17"/>
      <c r="BQ1155" s="17"/>
      <c r="BR1155" s="17"/>
      <c r="BS1155" s="17"/>
      <c r="BT1155" s="17"/>
      <c r="BU1155" s="17"/>
      <c r="BV1155" s="17"/>
      <c r="BW1155" s="17"/>
      <c r="BX1155" s="17"/>
      <c r="BY1155" s="17"/>
      <c r="BZ1155" s="17"/>
      <c r="CA1155" s="17"/>
    </row>
    <row r="1156" spans="2:79" x14ac:dyDescent="0.3">
      <c r="B1156" t="s">
        <v>292</v>
      </c>
      <c r="C1156" s="17">
        <v>0.28370359989682897</v>
      </c>
      <c r="D1156" s="17">
        <v>0.32310038650850997</v>
      </c>
      <c r="E1156" s="17">
        <v>0.242412227423355</v>
      </c>
      <c r="F1156" s="17"/>
      <c r="G1156" s="17">
        <v>0.33512844744739201</v>
      </c>
      <c r="H1156" s="17">
        <v>0.28723273093877799</v>
      </c>
      <c r="I1156" s="17">
        <v>0.28314613221317603</v>
      </c>
      <c r="J1156" s="17">
        <v>0.231936817706202</v>
      </c>
      <c r="K1156" s="17">
        <v>0.27285690048362399</v>
      </c>
      <c r="L1156" s="17">
        <v>0.29372446072665997</v>
      </c>
      <c r="M1156" s="17"/>
      <c r="N1156" s="17">
        <v>0.36163223173544401</v>
      </c>
      <c r="O1156" s="17">
        <v>0.25954431579078802</v>
      </c>
      <c r="P1156" s="17">
        <v>0.24583172071933301</v>
      </c>
      <c r="Q1156" s="17">
        <v>0.26496676003363101</v>
      </c>
      <c r="R1156" s="17"/>
      <c r="S1156" s="17">
        <v>0.37349161675147202</v>
      </c>
      <c r="T1156" s="17">
        <v>0.26860476019538498</v>
      </c>
      <c r="U1156" s="17">
        <v>0.19272323963746801</v>
      </c>
      <c r="V1156" s="17">
        <v>0.24952326681281001</v>
      </c>
      <c r="W1156" s="17">
        <v>0.319677139618669</v>
      </c>
      <c r="X1156" s="17">
        <v>0.28320400970399301</v>
      </c>
      <c r="Y1156" s="17">
        <v>0.230750136709239</v>
      </c>
      <c r="Z1156" s="17">
        <v>0.29904199734570802</v>
      </c>
      <c r="AA1156" s="17">
        <v>0.33158024299670502</v>
      </c>
      <c r="AB1156" s="17">
        <v>0.216623988792818</v>
      </c>
      <c r="AC1156" s="17">
        <v>0.21089904000139401</v>
      </c>
      <c r="AD1156" s="17">
        <v>0.41443728290689202</v>
      </c>
      <c r="AE1156" s="17"/>
      <c r="AF1156" s="17">
        <v>0.32252210204999299</v>
      </c>
      <c r="AG1156" s="17">
        <v>0.28636886911766402</v>
      </c>
      <c r="AH1156" s="17">
        <v>0.2378121499741</v>
      </c>
      <c r="AI1156" s="17">
        <v>0.260929780635416</v>
      </c>
      <c r="AJ1156" s="17">
        <v>0.24215400623229499</v>
      </c>
      <c r="AK1156" s="17">
        <v>0.362161910295346</v>
      </c>
      <c r="AL1156" s="17"/>
      <c r="AM1156" s="17">
        <v>0.196481237224223</v>
      </c>
      <c r="AN1156" s="17">
        <v>0.35273017800156398</v>
      </c>
      <c r="AO1156" s="17">
        <v>0.31097612663785101</v>
      </c>
      <c r="AP1156" s="17">
        <v>0.36076101736880201</v>
      </c>
      <c r="AQ1156" s="17">
        <v>0.17496680083108199</v>
      </c>
      <c r="AR1156" s="17"/>
      <c r="AS1156" s="17">
        <v>0.30308100653157999</v>
      </c>
      <c r="AT1156" s="17">
        <v>0.27360740858188098</v>
      </c>
      <c r="AU1156" s="17"/>
      <c r="AV1156" s="17">
        <v>0.30183287982754398</v>
      </c>
      <c r="AW1156" s="17">
        <v>0.29389373738216101</v>
      </c>
      <c r="AX1156" s="17"/>
      <c r="AY1156" s="17">
        <v>0.33347530896598998</v>
      </c>
      <c r="AZ1156" s="17">
        <v>0.26456906597433599</v>
      </c>
      <c r="BA1156" s="17">
        <v>0.254576248450959</v>
      </c>
      <c r="BB1156" s="17"/>
      <c r="BC1156" s="17">
        <v>0.306426760087669</v>
      </c>
      <c r="BD1156" s="17">
        <v>0.27097536127210098</v>
      </c>
      <c r="BE1156" s="17">
        <v>0.23644107108200901</v>
      </c>
      <c r="BF1156" s="17"/>
      <c r="BG1156" s="17">
        <v>0.293696538776061</v>
      </c>
      <c r="BH1156" s="17">
        <v>0.285357073136978</v>
      </c>
      <c r="BI1156" s="17"/>
      <c r="BJ1156" s="17">
        <v>0.33762114113111502</v>
      </c>
      <c r="BK1156" s="17">
        <v>0.27265182484158001</v>
      </c>
      <c r="BL1156" s="17"/>
      <c r="BM1156" s="17">
        <v>0.27890824066970099</v>
      </c>
      <c r="BN1156" s="17">
        <v>0.29001413714072299</v>
      </c>
      <c r="BO1156" s="17">
        <v>0.36007530965863899</v>
      </c>
      <c r="BP1156" s="17">
        <v>0.32767351238852099</v>
      </c>
      <c r="BQ1156" s="17">
        <v>0.350920067520474</v>
      </c>
      <c r="BR1156" s="17">
        <v>0.271408700554093</v>
      </c>
      <c r="BS1156" s="17">
        <v>0.21241021340379401</v>
      </c>
      <c r="BT1156" s="17"/>
      <c r="BU1156" s="17">
        <v>0.23944127855550101</v>
      </c>
      <c r="BV1156" s="17">
        <v>0.429296807193283</v>
      </c>
      <c r="BW1156" s="17"/>
      <c r="BX1156" s="17">
        <v>0.261324713569629</v>
      </c>
      <c r="BY1156" s="17">
        <v>0.30520211607716002</v>
      </c>
      <c r="BZ1156" s="17">
        <v>0.30256559396371902</v>
      </c>
      <c r="CA1156" s="17">
        <v>0.27920968968765802</v>
      </c>
    </row>
    <row r="1157" spans="2:79" x14ac:dyDescent="0.3">
      <c r="B1157" t="s">
        <v>293</v>
      </c>
      <c r="C1157" s="17">
        <v>0.48448262738211001</v>
      </c>
      <c r="D1157" s="17">
        <v>0.48642187849534801</v>
      </c>
      <c r="E1157" s="17">
        <v>0.48428771005670002</v>
      </c>
      <c r="F1157" s="17"/>
      <c r="G1157" s="17">
        <v>0.45061269404363502</v>
      </c>
      <c r="H1157" s="17">
        <v>0.4679267360121</v>
      </c>
      <c r="I1157" s="17">
        <v>0.51237467503950795</v>
      </c>
      <c r="J1157" s="17">
        <v>0.48268197408291003</v>
      </c>
      <c r="K1157" s="17">
        <v>0.482012799976336</v>
      </c>
      <c r="L1157" s="17">
        <v>0.50377030833069703</v>
      </c>
      <c r="M1157" s="17"/>
      <c r="N1157" s="17">
        <v>0.472654542538124</v>
      </c>
      <c r="O1157" s="17">
        <v>0.52479216809083895</v>
      </c>
      <c r="P1157" s="17">
        <v>0.46756772910273298</v>
      </c>
      <c r="Q1157" s="17">
        <v>0.46882269862443599</v>
      </c>
      <c r="R1157" s="17"/>
      <c r="S1157" s="17">
        <v>0.45015190098978802</v>
      </c>
      <c r="T1157" s="17">
        <v>0.52049595702570595</v>
      </c>
      <c r="U1157" s="17">
        <v>0.52280599763629898</v>
      </c>
      <c r="V1157" s="17">
        <v>0.50555382008896399</v>
      </c>
      <c r="W1157" s="17">
        <v>0.39244461053966201</v>
      </c>
      <c r="X1157" s="17">
        <v>0.49260685147105499</v>
      </c>
      <c r="Y1157" s="17">
        <v>0.46507124980766001</v>
      </c>
      <c r="Z1157" s="17">
        <v>0.46077987063287101</v>
      </c>
      <c r="AA1157" s="17">
        <v>0.48659686882192099</v>
      </c>
      <c r="AB1157" s="17">
        <v>0.63860851746633196</v>
      </c>
      <c r="AC1157" s="17">
        <v>0.41812368577688303</v>
      </c>
      <c r="AD1157" s="17">
        <v>0.38906050153796301</v>
      </c>
      <c r="AE1157" s="17"/>
      <c r="AF1157" s="17">
        <v>0.43114007617931199</v>
      </c>
      <c r="AG1157" s="17">
        <v>0.52511119905773096</v>
      </c>
      <c r="AH1157" s="17">
        <v>0.51234000776570299</v>
      </c>
      <c r="AI1157" s="17">
        <v>0.47399095628660498</v>
      </c>
      <c r="AJ1157" s="17">
        <v>0.45676836777185298</v>
      </c>
      <c r="AK1157" s="17">
        <v>0.54362164716139105</v>
      </c>
      <c r="AL1157" s="17"/>
      <c r="AM1157" s="17">
        <v>0.48725519904867098</v>
      </c>
      <c r="AN1157" s="17">
        <v>0.44470425165230298</v>
      </c>
      <c r="AO1157" s="17">
        <v>0.45225745240467002</v>
      </c>
      <c r="AP1157" s="17">
        <v>0.51098841171527698</v>
      </c>
      <c r="AQ1157" s="17">
        <v>0.82503319916891804</v>
      </c>
      <c r="AR1157" s="17"/>
      <c r="AS1157" s="17">
        <v>0.51674709961328003</v>
      </c>
      <c r="AT1157" s="17">
        <v>0.458267741815375</v>
      </c>
      <c r="AU1157" s="17"/>
      <c r="AV1157" s="17">
        <v>0.51243670648136497</v>
      </c>
      <c r="AW1157" s="17">
        <v>0.47269119387019098</v>
      </c>
      <c r="AX1157" s="17"/>
      <c r="AY1157" s="17">
        <v>0.43313790547932701</v>
      </c>
      <c r="AZ1157" s="17">
        <v>0.50548974332076801</v>
      </c>
      <c r="BA1157" s="17">
        <v>0.49725670837360197</v>
      </c>
      <c r="BB1157" s="17"/>
      <c r="BC1157" s="17">
        <v>0.46428352089504699</v>
      </c>
      <c r="BD1157" s="17">
        <v>0.51603760254228703</v>
      </c>
      <c r="BE1157" s="17">
        <v>0.50148749713276197</v>
      </c>
      <c r="BF1157" s="17"/>
      <c r="BG1157" s="17">
        <v>0.42028564193977402</v>
      </c>
      <c r="BH1157" s="17">
        <v>0.51032868677138798</v>
      </c>
      <c r="BI1157" s="17"/>
      <c r="BJ1157" s="17">
        <v>0.49162283838189802</v>
      </c>
      <c r="BK1157" s="17">
        <v>0.48017419708376402</v>
      </c>
      <c r="BL1157" s="17"/>
      <c r="BM1157" s="17">
        <v>0.51191935346401696</v>
      </c>
      <c r="BN1157" s="17">
        <v>0.52337327124521404</v>
      </c>
      <c r="BO1157" s="17">
        <v>0.52085699690808995</v>
      </c>
      <c r="BP1157" s="17">
        <v>0.25668785878792699</v>
      </c>
      <c r="BQ1157" s="17">
        <v>0.33187778522584099</v>
      </c>
      <c r="BR1157" s="17">
        <v>0.50380867801783902</v>
      </c>
      <c r="BS1157" s="17">
        <v>0.43740903861453001</v>
      </c>
      <c r="BT1157" s="17"/>
      <c r="BU1157" s="17">
        <v>0.58408553809433605</v>
      </c>
      <c r="BV1157" s="17">
        <v>0.38689297287943403</v>
      </c>
      <c r="BW1157" s="17"/>
      <c r="BX1157" s="17">
        <v>0.48966534674747197</v>
      </c>
      <c r="BY1157" s="17">
        <v>0.48774487299685898</v>
      </c>
      <c r="BZ1157" s="17">
        <v>0.47647379445242</v>
      </c>
      <c r="CA1157" s="17">
        <v>0.54680266255461496</v>
      </c>
    </row>
    <row r="1158" spans="2:79" x14ac:dyDescent="0.3">
      <c r="B1158" t="s">
        <v>294</v>
      </c>
      <c r="C1158" s="17">
        <v>0.16217727481991001</v>
      </c>
      <c r="D1158" s="17">
        <v>0.14446202001729</v>
      </c>
      <c r="E1158" s="17">
        <v>0.18017906230626499</v>
      </c>
      <c r="F1158" s="17"/>
      <c r="G1158" s="17">
        <v>0.16559098443261899</v>
      </c>
      <c r="H1158" s="17">
        <v>0.17803050853063301</v>
      </c>
      <c r="I1158" s="17">
        <v>0.124965204542171</v>
      </c>
      <c r="J1158" s="17">
        <v>0.187070250822851</v>
      </c>
      <c r="K1158" s="17">
        <v>0.17868326088328701</v>
      </c>
      <c r="L1158" s="17">
        <v>0.14468042761158401</v>
      </c>
      <c r="M1158" s="17"/>
      <c r="N1158" s="17">
        <v>0.128247683738478</v>
      </c>
      <c r="O1158" s="17">
        <v>0.13802706999183301</v>
      </c>
      <c r="P1158" s="17">
        <v>0.23956117314763101</v>
      </c>
      <c r="Q1158" s="17">
        <v>0.15113522194788001</v>
      </c>
      <c r="R1158" s="17"/>
      <c r="S1158" s="17">
        <v>0.16387799724992599</v>
      </c>
      <c r="T1158" s="17">
        <v>0.147027506392128</v>
      </c>
      <c r="U1158" s="17">
        <v>0.24795664201023401</v>
      </c>
      <c r="V1158" s="17">
        <v>0.18398852006132699</v>
      </c>
      <c r="W1158" s="17">
        <v>0.155543230639309</v>
      </c>
      <c r="X1158" s="17">
        <v>0.131150217491427</v>
      </c>
      <c r="Y1158" s="17">
        <v>0.208449870996718</v>
      </c>
      <c r="Z1158" s="17">
        <v>0.159456904814432</v>
      </c>
      <c r="AA1158" s="17">
        <v>0.123302745761755</v>
      </c>
      <c r="AB1158" s="17">
        <v>5.46327008614697E-2</v>
      </c>
      <c r="AC1158" s="17">
        <v>0.20454204272924301</v>
      </c>
      <c r="AD1158" s="17">
        <v>0.19650221555514499</v>
      </c>
      <c r="AE1158" s="17"/>
      <c r="AF1158" s="17">
        <v>0.179713708906932</v>
      </c>
      <c r="AG1158" s="17">
        <v>0.115530468626334</v>
      </c>
      <c r="AH1158" s="17">
        <v>0.22283574965875799</v>
      </c>
      <c r="AI1158" s="17">
        <v>0.19920477460753799</v>
      </c>
      <c r="AJ1158" s="17">
        <v>0.17303390304180399</v>
      </c>
      <c r="AK1158" s="17">
        <v>3.3043971659583699E-2</v>
      </c>
      <c r="AL1158" s="17"/>
      <c r="AM1158" s="17">
        <v>0.23483337105178401</v>
      </c>
      <c r="AN1158" s="17">
        <v>0.15293481573860301</v>
      </c>
      <c r="AO1158" s="17">
        <v>0.15914025748284399</v>
      </c>
      <c r="AP1158" s="17">
        <v>8.1302093946678103E-2</v>
      </c>
      <c r="AQ1158" s="17">
        <v>0</v>
      </c>
      <c r="AR1158" s="17"/>
      <c r="AS1158" s="17">
        <v>0.13448853946150199</v>
      </c>
      <c r="AT1158" s="17">
        <v>0.15285205773846999</v>
      </c>
      <c r="AU1158" s="17"/>
      <c r="AV1158" s="17">
        <v>0.13052423893392101</v>
      </c>
      <c r="AW1158" s="17">
        <v>0.121410512445004</v>
      </c>
      <c r="AX1158" s="17"/>
      <c r="AY1158" s="17">
        <v>0.16595330930316601</v>
      </c>
      <c r="AZ1158" s="17">
        <v>0.154285698052892</v>
      </c>
      <c r="BA1158" s="17">
        <v>0.21073546246470901</v>
      </c>
      <c r="BB1158" s="17"/>
      <c r="BC1158" s="17">
        <v>0.16330526793178299</v>
      </c>
      <c r="BD1158" s="17">
        <v>0.137720182818211</v>
      </c>
      <c r="BE1158" s="17">
        <v>0.188035515964947</v>
      </c>
      <c r="BF1158" s="17"/>
      <c r="BG1158" s="17">
        <v>0.15660804523205199</v>
      </c>
      <c r="BH1158" s="17">
        <v>0.165715123659192</v>
      </c>
      <c r="BI1158" s="17"/>
      <c r="BJ1158" s="17">
        <v>0.12701699971768399</v>
      </c>
      <c r="BK1158" s="17">
        <v>0.172900032920904</v>
      </c>
      <c r="BL1158" s="17"/>
      <c r="BM1158" s="17">
        <v>0.149124212628854</v>
      </c>
      <c r="BN1158" s="17">
        <v>0.175184408568477</v>
      </c>
      <c r="BO1158" s="17">
        <v>0.119067693433272</v>
      </c>
      <c r="BP1158" s="17">
        <v>0.187358009811532</v>
      </c>
      <c r="BQ1158" s="17">
        <v>0.22209678718655501</v>
      </c>
      <c r="BR1158" s="17">
        <v>0.164784404148755</v>
      </c>
      <c r="BS1158" s="17">
        <v>0.16845686393172399</v>
      </c>
      <c r="BT1158" s="17"/>
      <c r="BU1158" s="17">
        <v>0.131460708829714</v>
      </c>
      <c r="BV1158" s="17">
        <v>7.15669210040277E-2</v>
      </c>
      <c r="BW1158" s="17"/>
      <c r="BX1158" s="17">
        <v>0.140924420686485</v>
      </c>
      <c r="BY1158" s="17">
        <v>0.15481584023731701</v>
      </c>
      <c r="BZ1158" s="17">
        <v>0.173478385408595</v>
      </c>
      <c r="CA1158" s="17">
        <v>0.131897748608201</v>
      </c>
    </row>
    <row r="1159" spans="2:79" x14ac:dyDescent="0.3">
      <c r="B1159" t="s">
        <v>295</v>
      </c>
      <c r="C1159" s="17">
        <v>1.5579834761530201E-2</v>
      </c>
      <c r="D1159" s="17">
        <v>6.4231036838086003E-3</v>
      </c>
      <c r="E1159" s="17">
        <v>2.4643376594186601E-2</v>
      </c>
      <c r="F1159" s="17"/>
      <c r="G1159" s="17">
        <v>9.2314662163646803E-3</v>
      </c>
      <c r="H1159" s="17">
        <v>4.0029093674704898E-2</v>
      </c>
      <c r="I1159" s="17">
        <v>1.1595343267089501E-2</v>
      </c>
      <c r="J1159" s="17">
        <v>8.9438754104976294E-3</v>
      </c>
      <c r="K1159" s="17">
        <v>1.0541400490428799E-2</v>
      </c>
      <c r="L1159" s="17">
        <v>1.6886289988980101E-2</v>
      </c>
      <c r="M1159" s="17"/>
      <c r="N1159" s="17">
        <v>7.2358034927953001E-3</v>
      </c>
      <c r="O1159" s="17">
        <v>1.8965836805089301E-2</v>
      </c>
      <c r="P1159" s="17">
        <v>8.1362678692851603E-3</v>
      </c>
      <c r="Q1159" s="17">
        <v>2.7490319614107001E-2</v>
      </c>
      <c r="R1159" s="17"/>
      <c r="S1159" s="17">
        <v>1.24784850088145E-2</v>
      </c>
      <c r="T1159" s="17">
        <v>3.8404897685903397E-2</v>
      </c>
      <c r="U1159" s="17">
        <v>0</v>
      </c>
      <c r="V1159" s="17">
        <v>1.91122229615283E-2</v>
      </c>
      <c r="W1159" s="17">
        <v>1.8210051087566199E-2</v>
      </c>
      <c r="X1159" s="17">
        <v>0</v>
      </c>
      <c r="Y1159" s="17">
        <v>0</v>
      </c>
      <c r="Z1159" s="17">
        <v>4.0212737039965099E-2</v>
      </c>
      <c r="AA1159" s="17">
        <v>0</v>
      </c>
      <c r="AB1159" s="17">
        <v>3.1851519447969601E-2</v>
      </c>
      <c r="AC1159" s="17">
        <v>4.0150878086599603E-2</v>
      </c>
      <c r="AD1159" s="17">
        <v>0</v>
      </c>
      <c r="AE1159" s="17"/>
      <c r="AF1159" s="17">
        <v>1.5836056878898799E-2</v>
      </c>
      <c r="AG1159" s="17">
        <v>1.1835908840213301E-2</v>
      </c>
      <c r="AH1159" s="17">
        <v>0</v>
      </c>
      <c r="AI1159" s="17">
        <v>1.87355762856019E-2</v>
      </c>
      <c r="AJ1159" s="17">
        <v>3.0794687429262599E-2</v>
      </c>
      <c r="AK1159" s="17">
        <v>2.8033283918771801E-2</v>
      </c>
      <c r="AL1159" s="17"/>
      <c r="AM1159" s="17">
        <v>1.75798173259951E-2</v>
      </c>
      <c r="AN1159" s="17">
        <v>1.3945615367727201E-2</v>
      </c>
      <c r="AO1159" s="17">
        <v>3.1507052471336901E-2</v>
      </c>
      <c r="AP1159" s="17">
        <v>0</v>
      </c>
      <c r="AQ1159" s="17">
        <v>0</v>
      </c>
      <c r="AR1159" s="17"/>
      <c r="AS1159" s="17">
        <v>1.14092843855113E-2</v>
      </c>
      <c r="AT1159" s="17">
        <v>2.9570748621764401E-2</v>
      </c>
      <c r="AU1159" s="17"/>
      <c r="AV1159" s="17">
        <v>1.38481664181979E-2</v>
      </c>
      <c r="AW1159" s="17">
        <v>2.0609705528642799E-2</v>
      </c>
      <c r="AX1159" s="17"/>
      <c r="AY1159" s="17">
        <v>1.27712079542076E-2</v>
      </c>
      <c r="AZ1159" s="17">
        <v>1.6511545083759498E-2</v>
      </c>
      <c r="BA1159" s="17">
        <v>1.8149523076337801E-2</v>
      </c>
      <c r="BB1159" s="17"/>
      <c r="BC1159" s="17">
        <v>8.7119067529240306E-3</v>
      </c>
      <c r="BD1159" s="17">
        <v>1.50778195091666E-2</v>
      </c>
      <c r="BE1159" s="17">
        <v>3.38141091997919E-2</v>
      </c>
      <c r="BF1159" s="17"/>
      <c r="BG1159" s="17">
        <v>3.4683065328348799E-2</v>
      </c>
      <c r="BH1159" s="17">
        <v>7.9113541012939305E-3</v>
      </c>
      <c r="BI1159" s="17"/>
      <c r="BJ1159" s="17">
        <v>9.9941760882678796E-3</v>
      </c>
      <c r="BK1159" s="17">
        <v>1.5482456577643799E-2</v>
      </c>
      <c r="BL1159" s="17"/>
      <c r="BM1159" s="17">
        <v>9.1751183609455594E-3</v>
      </c>
      <c r="BN1159" s="17">
        <v>0</v>
      </c>
      <c r="BO1159" s="17">
        <v>0</v>
      </c>
      <c r="BP1159" s="17">
        <v>6.2036494482104902E-2</v>
      </c>
      <c r="BQ1159" s="17">
        <v>2.9591680097641501E-2</v>
      </c>
      <c r="BR1159" s="17">
        <v>1.7520981264732401E-2</v>
      </c>
      <c r="BS1159" s="17">
        <v>4.5905553146402697E-2</v>
      </c>
      <c r="BT1159" s="17"/>
      <c r="BU1159" s="17">
        <v>4.5012474520448903E-2</v>
      </c>
      <c r="BV1159" s="17">
        <v>4.1081224330107503E-2</v>
      </c>
      <c r="BW1159" s="17"/>
      <c r="BX1159" s="17">
        <v>1.54353031898732E-2</v>
      </c>
      <c r="BY1159" s="17">
        <v>2.1873552626082399E-2</v>
      </c>
      <c r="BZ1159" s="17">
        <v>8.3040243174009199E-3</v>
      </c>
      <c r="CA1159" s="17">
        <v>1.0666265493228E-2</v>
      </c>
    </row>
    <row r="1160" spans="2:79" x14ac:dyDescent="0.3">
      <c r="B1160" t="s">
        <v>296</v>
      </c>
      <c r="C1160" s="17">
        <v>5.17814837658184E-3</v>
      </c>
      <c r="D1160" s="17">
        <v>7.2007181985125996E-3</v>
      </c>
      <c r="E1160" s="17">
        <v>3.20663744025944E-3</v>
      </c>
      <c r="F1160" s="17"/>
      <c r="G1160" s="17">
        <v>9.8328920608487507E-3</v>
      </c>
      <c r="H1160" s="17">
        <v>1.43882519262119E-2</v>
      </c>
      <c r="I1160" s="17">
        <v>0</v>
      </c>
      <c r="J1160" s="17">
        <v>8.8398415728051603E-3</v>
      </c>
      <c r="K1160" s="17">
        <v>0</v>
      </c>
      <c r="L1160" s="17">
        <v>0</v>
      </c>
      <c r="M1160" s="17"/>
      <c r="N1160" s="17">
        <v>0</v>
      </c>
      <c r="O1160" s="17">
        <v>6.3932352552373501E-3</v>
      </c>
      <c r="P1160" s="17">
        <v>8.5374176521959208E-3</v>
      </c>
      <c r="Q1160" s="17">
        <v>6.1925088464428301E-3</v>
      </c>
      <c r="R1160" s="17"/>
      <c r="S1160" s="17">
        <v>0</v>
      </c>
      <c r="T1160" s="17">
        <v>1.2139028830833801E-2</v>
      </c>
      <c r="U1160" s="17">
        <v>0</v>
      </c>
      <c r="V1160" s="17">
        <v>0</v>
      </c>
      <c r="W1160" s="17">
        <v>1.8328234436485399E-2</v>
      </c>
      <c r="X1160" s="17">
        <v>0</v>
      </c>
      <c r="Y1160" s="17">
        <v>0</v>
      </c>
      <c r="Z1160" s="17">
        <v>0</v>
      </c>
      <c r="AA1160" s="17">
        <v>0</v>
      </c>
      <c r="AB1160" s="17">
        <v>0</v>
      </c>
      <c r="AC1160" s="17">
        <v>4.2130473189277901E-2</v>
      </c>
      <c r="AD1160" s="17">
        <v>0</v>
      </c>
      <c r="AE1160" s="17"/>
      <c r="AF1160" s="17">
        <v>1.46081735273389E-2</v>
      </c>
      <c r="AG1160" s="17">
        <v>0</v>
      </c>
      <c r="AH1160" s="17">
        <v>0</v>
      </c>
      <c r="AI1160" s="17">
        <v>8.7812935271817192E-3</v>
      </c>
      <c r="AJ1160" s="17">
        <v>0</v>
      </c>
      <c r="AK1160" s="17">
        <v>0</v>
      </c>
      <c r="AL1160" s="17"/>
      <c r="AM1160" s="17">
        <v>1.3041509412000499E-2</v>
      </c>
      <c r="AN1160" s="17">
        <v>0</v>
      </c>
      <c r="AO1160" s="17">
        <v>6.8942456126685004E-3</v>
      </c>
      <c r="AP1160" s="17">
        <v>0</v>
      </c>
      <c r="AQ1160" s="17">
        <v>0</v>
      </c>
      <c r="AR1160" s="17"/>
      <c r="AS1160" s="17">
        <v>5.6209095969672399E-3</v>
      </c>
      <c r="AT1160" s="17">
        <v>0</v>
      </c>
      <c r="AU1160" s="17"/>
      <c r="AV1160" s="17">
        <v>2.4802961428961102E-3</v>
      </c>
      <c r="AW1160" s="17">
        <v>2.1213419578955301E-2</v>
      </c>
      <c r="AX1160" s="17"/>
      <c r="AY1160" s="17">
        <v>0</v>
      </c>
      <c r="AZ1160" s="17">
        <v>8.2203469049020594E-3</v>
      </c>
      <c r="BA1160" s="17">
        <v>0</v>
      </c>
      <c r="BB1160" s="17"/>
      <c r="BC1160" s="17">
        <v>0</v>
      </c>
      <c r="BD1160" s="17">
        <v>1.38632983980946E-2</v>
      </c>
      <c r="BE1160" s="17">
        <v>9.1495671447451004E-3</v>
      </c>
      <c r="BF1160" s="17"/>
      <c r="BG1160" s="17">
        <v>1.23598144880424E-2</v>
      </c>
      <c r="BH1160" s="17">
        <v>2.2813031249614502E-3</v>
      </c>
      <c r="BI1160" s="17"/>
      <c r="BJ1160" s="17">
        <v>0</v>
      </c>
      <c r="BK1160" s="17">
        <v>6.7723015071196203E-3</v>
      </c>
      <c r="BL1160" s="17"/>
      <c r="BM1160" s="17">
        <v>8.4637054650366205E-3</v>
      </c>
      <c r="BN1160" s="17">
        <v>0</v>
      </c>
      <c r="BO1160" s="17">
        <v>0</v>
      </c>
      <c r="BP1160" s="17">
        <v>3.0935948542375701E-2</v>
      </c>
      <c r="BQ1160" s="17">
        <v>0</v>
      </c>
      <c r="BR1160" s="17">
        <v>0</v>
      </c>
      <c r="BS1160" s="17">
        <v>0</v>
      </c>
      <c r="BT1160" s="17"/>
      <c r="BU1160" s="17">
        <v>0</v>
      </c>
      <c r="BV1160" s="17">
        <v>0</v>
      </c>
      <c r="BW1160" s="17"/>
      <c r="BX1160" s="17">
        <v>1.09898745934055E-2</v>
      </c>
      <c r="BY1160" s="17">
        <v>5.8617481867173499E-3</v>
      </c>
      <c r="BZ1160" s="17">
        <v>5.01223346925464E-3</v>
      </c>
      <c r="CA1160" s="17">
        <v>0</v>
      </c>
    </row>
    <row r="1161" spans="2:79" x14ac:dyDescent="0.3">
      <c r="B1161" t="s">
        <v>101</v>
      </c>
      <c r="C1161" s="17">
        <v>4.88785147630387E-2</v>
      </c>
      <c r="D1161" s="17">
        <v>3.2391893096531003E-2</v>
      </c>
      <c r="E1161" s="17">
        <v>6.5270986179234505E-2</v>
      </c>
      <c r="F1161" s="17"/>
      <c r="G1161" s="17">
        <v>2.9603515799140501E-2</v>
      </c>
      <c r="H1161" s="17">
        <v>1.2392678917572E-2</v>
      </c>
      <c r="I1161" s="17">
        <v>6.79186449380553E-2</v>
      </c>
      <c r="J1161" s="17">
        <v>8.0527240404733497E-2</v>
      </c>
      <c r="K1161" s="17">
        <v>5.5905638166323199E-2</v>
      </c>
      <c r="L1161" s="17">
        <v>4.0938513342078001E-2</v>
      </c>
      <c r="M1161" s="17"/>
      <c r="N1161" s="17">
        <v>3.0229738495158701E-2</v>
      </c>
      <c r="O1161" s="17">
        <v>5.2277374066214001E-2</v>
      </c>
      <c r="P1161" s="17">
        <v>3.03656915088222E-2</v>
      </c>
      <c r="Q1161" s="17">
        <v>8.1392490933502898E-2</v>
      </c>
      <c r="R1161" s="17"/>
      <c r="S1161" s="17">
        <v>0</v>
      </c>
      <c r="T1161" s="17">
        <v>1.33278498700435E-2</v>
      </c>
      <c r="U1161" s="17">
        <v>3.6514120715999097E-2</v>
      </c>
      <c r="V1161" s="17">
        <v>4.1822170075370299E-2</v>
      </c>
      <c r="W1161" s="17">
        <v>9.5796733678308196E-2</v>
      </c>
      <c r="X1161" s="17">
        <v>9.3038921333524399E-2</v>
      </c>
      <c r="Y1161" s="17">
        <v>9.5728742486383203E-2</v>
      </c>
      <c r="Z1161" s="17">
        <v>4.0508490167023799E-2</v>
      </c>
      <c r="AA1161" s="17">
        <v>5.8520142419619101E-2</v>
      </c>
      <c r="AB1161" s="17">
        <v>5.8283273431410799E-2</v>
      </c>
      <c r="AC1161" s="17">
        <v>8.4153880216602195E-2</v>
      </c>
      <c r="AD1161" s="17">
        <v>0</v>
      </c>
      <c r="AE1161" s="17"/>
      <c r="AF1161" s="17">
        <v>3.61798824575255E-2</v>
      </c>
      <c r="AG1161" s="17">
        <v>6.1153554358057999E-2</v>
      </c>
      <c r="AH1161" s="17">
        <v>2.7012092601439299E-2</v>
      </c>
      <c r="AI1161" s="17">
        <v>3.8357618657657598E-2</v>
      </c>
      <c r="AJ1161" s="17">
        <v>9.7249035524785907E-2</v>
      </c>
      <c r="AK1161" s="17">
        <v>3.31391869649071E-2</v>
      </c>
      <c r="AL1161" s="17"/>
      <c r="AM1161" s="17">
        <v>5.0808865937326697E-2</v>
      </c>
      <c r="AN1161" s="17">
        <v>3.5685139239802502E-2</v>
      </c>
      <c r="AO1161" s="17">
        <v>3.9224865390629603E-2</v>
      </c>
      <c r="AP1161" s="17">
        <v>4.6948476969243001E-2</v>
      </c>
      <c r="AQ1161" s="17">
        <v>0</v>
      </c>
      <c r="AR1161" s="17"/>
      <c r="AS1161" s="17">
        <v>2.8653160411158899E-2</v>
      </c>
      <c r="AT1161" s="17">
        <v>8.5702043242510004E-2</v>
      </c>
      <c r="AU1161" s="17"/>
      <c r="AV1161" s="17">
        <v>3.8877712196076102E-2</v>
      </c>
      <c r="AW1161" s="17">
        <v>7.0181431195046801E-2</v>
      </c>
      <c r="AX1161" s="17"/>
      <c r="AY1161" s="17">
        <v>5.4662268297309802E-2</v>
      </c>
      <c r="AZ1161" s="17">
        <v>5.0923600663342797E-2</v>
      </c>
      <c r="BA1161" s="17">
        <v>1.9282057634392901E-2</v>
      </c>
      <c r="BB1161" s="17"/>
      <c r="BC1161" s="17">
        <v>5.7272544332577502E-2</v>
      </c>
      <c r="BD1161" s="17">
        <v>4.6325735460139503E-2</v>
      </c>
      <c r="BE1161" s="17">
        <v>3.1072239475744799E-2</v>
      </c>
      <c r="BF1161" s="17"/>
      <c r="BG1161" s="17">
        <v>8.2366894235721202E-2</v>
      </c>
      <c r="BH1161" s="17">
        <v>2.8406459206186601E-2</v>
      </c>
      <c r="BI1161" s="17"/>
      <c r="BJ1161" s="17">
        <v>3.3744844681035398E-2</v>
      </c>
      <c r="BK1161" s="17">
        <v>5.2019187068989503E-2</v>
      </c>
      <c r="BL1161" s="17"/>
      <c r="BM1161" s="17">
        <v>4.2409369411446601E-2</v>
      </c>
      <c r="BN1161" s="17">
        <v>1.14281830455863E-2</v>
      </c>
      <c r="BO1161" s="17">
        <v>0</v>
      </c>
      <c r="BP1161" s="17">
        <v>0.135308175987539</v>
      </c>
      <c r="BQ1161" s="17">
        <v>6.5513679969487898E-2</v>
      </c>
      <c r="BR1161" s="17">
        <v>4.24772360145802E-2</v>
      </c>
      <c r="BS1161" s="17">
        <v>0.135818330903549</v>
      </c>
      <c r="BT1161" s="17"/>
      <c r="BU1161" s="17">
        <v>0</v>
      </c>
      <c r="BV1161" s="17">
        <v>7.1162074593148203E-2</v>
      </c>
      <c r="BW1161" s="17"/>
      <c r="BX1161" s="17">
        <v>8.1660341213135298E-2</v>
      </c>
      <c r="BY1161" s="17">
        <v>2.4501869875864099E-2</v>
      </c>
      <c r="BZ1161" s="17">
        <v>3.4165968388610003E-2</v>
      </c>
      <c r="CA1161" s="17">
        <v>3.1423633656298001E-2</v>
      </c>
    </row>
    <row r="1162" spans="2:79" x14ac:dyDescent="0.3">
      <c r="B1162" t="s">
        <v>297</v>
      </c>
      <c r="C1162" s="17">
        <v>0.76818622727893904</v>
      </c>
      <c r="D1162" s="17">
        <v>0.80952226500385804</v>
      </c>
      <c r="E1162" s="17">
        <v>0.72669993748005501</v>
      </c>
      <c r="F1162" s="17"/>
      <c r="G1162" s="17">
        <v>0.78574114149102703</v>
      </c>
      <c r="H1162" s="17">
        <v>0.75515946695087799</v>
      </c>
      <c r="I1162" s="17">
        <v>0.79552080725268404</v>
      </c>
      <c r="J1162" s="17">
        <v>0.71461879178911203</v>
      </c>
      <c r="K1162" s="17">
        <v>0.75486970045996005</v>
      </c>
      <c r="L1162" s="17">
        <v>0.79749476905735694</v>
      </c>
      <c r="M1162" s="17"/>
      <c r="N1162" s="17">
        <v>0.83428677427356801</v>
      </c>
      <c r="O1162" s="17">
        <v>0.78433648388162702</v>
      </c>
      <c r="P1162" s="17">
        <v>0.71339944982206605</v>
      </c>
      <c r="Q1162" s="17">
        <v>0.733789458658067</v>
      </c>
      <c r="R1162" s="17"/>
      <c r="S1162" s="17">
        <v>0.82364351774125999</v>
      </c>
      <c r="T1162" s="17">
        <v>0.78910071722109199</v>
      </c>
      <c r="U1162" s="17">
        <v>0.71552923727376605</v>
      </c>
      <c r="V1162" s="17">
        <v>0.755077086901774</v>
      </c>
      <c r="W1162" s="17">
        <v>0.71212175015833101</v>
      </c>
      <c r="X1162" s="17">
        <v>0.77581086117504805</v>
      </c>
      <c r="Y1162" s="17">
        <v>0.69582138651689895</v>
      </c>
      <c r="Z1162" s="17">
        <v>0.75982186797857898</v>
      </c>
      <c r="AA1162" s="17">
        <v>0.81817711181862596</v>
      </c>
      <c r="AB1162" s="17">
        <v>0.85523250625915004</v>
      </c>
      <c r="AC1162" s="17">
        <v>0.629022725778277</v>
      </c>
      <c r="AD1162" s="17">
        <v>0.80349778444485498</v>
      </c>
      <c r="AE1162" s="17"/>
      <c r="AF1162" s="17">
        <v>0.75366217822930504</v>
      </c>
      <c r="AG1162" s="17">
        <v>0.81148006817539498</v>
      </c>
      <c r="AH1162" s="17">
        <v>0.75015215773980304</v>
      </c>
      <c r="AI1162" s="17">
        <v>0.73492073692202098</v>
      </c>
      <c r="AJ1162" s="17">
        <v>0.69892237400414803</v>
      </c>
      <c r="AK1162" s="17">
        <v>0.905783557456737</v>
      </c>
      <c r="AL1162" s="17"/>
      <c r="AM1162" s="17">
        <v>0.68373643627289304</v>
      </c>
      <c r="AN1162" s="17">
        <v>0.79743442965386702</v>
      </c>
      <c r="AO1162" s="17">
        <v>0.76323357904252098</v>
      </c>
      <c r="AP1162" s="17">
        <v>0.87174942908407904</v>
      </c>
      <c r="AQ1162" s="17">
        <v>1</v>
      </c>
      <c r="AR1162" s="17"/>
      <c r="AS1162" s="17">
        <v>0.81982810614486101</v>
      </c>
      <c r="AT1162" s="17">
        <v>0.73187515039725604</v>
      </c>
      <c r="AU1162" s="17"/>
      <c r="AV1162" s="17">
        <v>0.814269586308909</v>
      </c>
      <c r="AW1162" s="17">
        <v>0.76658493125235105</v>
      </c>
      <c r="AX1162" s="17"/>
      <c r="AY1162" s="17">
        <v>0.76661321444531605</v>
      </c>
      <c r="AZ1162" s="17">
        <v>0.77005880929510395</v>
      </c>
      <c r="BA1162" s="17">
        <v>0.75183295682456097</v>
      </c>
      <c r="BB1162" s="17"/>
      <c r="BC1162" s="17">
        <v>0.77071028098271599</v>
      </c>
      <c r="BD1162" s="17">
        <v>0.78701296381438801</v>
      </c>
      <c r="BE1162" s="17">
        <v>0.73792856821477104</v>
      </c>
      <c r="BF1162" s="17"/>
      <c r="BG1162" s="17">
        <v>0.71398218071583497</v>
      </c>
      <c r="BH1162" s="17">
        <v>0.79568575990836599</v>
      </c>
      <c r="BI1162" s="17"/>
      <c r="BJ1162" s="17">
        <v>0.82924397951301299</v>
      </c>
      <c r="BK1162" s="17">
        <v>0.75282602192534298</v>
      </c>
      <c r="BL1162" s="17"/>
      <c r="BM1162" s="17">
        <v>0.79082759413371695</v>
      </c>
      <c r="BN1162" s="17">
        <v>0.81338740838593704</v>
      </c>
      <c r="BO1162" s="17">
        <v>0.88093230656672805</v>
      </c>
      <c r="BP1162" s="17">
        <v>0.58436137117644804</v>
      </c>
      <c r="BQ1162" s="17">
        <v>0.68279785274631599</v>
      </c>
      <c r="BR1162" s="17">
        <v>0.77521737857193196</v>
      </c>
      <c r="BS1162" s="17">
        <v>0.64981925201832402</v>
      </c>
      <c r="BT1162" s="17"/>
      <c r="BU1162" s="17">
        <v>0.82352681664983696</v>
      </c>
      <c r="BV1162" s="17">
        <v>0.81618978007271603</v>
      </c>
      <c r="BW1162" s="17"/>
      <c r="BX1162" s="17">
        <v>0.75099006031710103</v>
      </c>
      <c r="BY1162" s="17">
        <v>0.79294698907401895</v>
      </c>
      <c r="BZ1162" s="17">
        <v>0.77903938841613996</v>
      </c>
      <c r="CA1162" s="17">
        <v>0.82601235224227298</v>
      </c>
    </row>
    <row r="1163" spans="2:79" x14ac:dyDescent="0.3">
      <c r="B1163" t="s">
        <v>298</v>
      </c>
      <c r="C1163" s="17">
        <v>2.0757983138112002E-2</v>
      </c>
      <c r="D1163" s="17">
        <v>1.36238218823212E-2</v>
      </c>
      <c r="E1163" s="17">
        <v>2.7850014034446102E-2</v>
      </c>
      <c r="F1163" s="17"/>
      <c r="G1163" s="17">
        <v>1.9064358277213402E-2</v>
      </c>
      <c r="H1163" s="17">
        <v>5.4417345600916898E-2</v>
      </c>
      <c r="I1163" s="17">
        <v>1.1595343267089501E-2</v>
      </c>
      <c r="J1163" s="17">
        <v>1.7783716983302798E-2</v>
      </c>
      <c r="K1163" s="17">
        <v>1.0541400490428799E-2</v>
      </c>
      <c r="L1163" s="17">
        <v>1.6886289988980101E-2</v>
      </c>
      <c r="M1163" s="17"/>
      <c r="N1163" s="17">
        <v>7.2358034927953001E-3</v>
      </c>
      <c r="O1163" s="17">
        <v>2.5359072060326698E-2</v>
      </c>
      <c r="P1163" s="17">
        <v>1.6673685521481098E-2</v>
      </c>
      <c r="Q1163" s="17">
        <v>3.3682828460549798E-2</v>
      </c>
      <c r="R1163" s="17"/>
      <c r="S1163" s="17">
        <v>1.24784850088145E-2</v>
      </c>
      <c r="T1163" s="17">
        <v>5.0543926516737198E-2</v>
      </c>
      <c r="U1163" s="17">
        <v>0</v>
      </c>
      <c r="V1163" s="17">
        <v>1.91122229615283E-2</v>
      </c>
      <c r="W1163" s="17">
        <v>3.6538285524051597E-2</v>
      </c>
      <c r="X1163" s="17">
        <v>0</v>
      </c>
      <c r="Y1163" s="17">
        <v>0</v>
      </c>
      <c r="Z1163" s="17">
        <v>4.0212737039965099E-2</v>
      </c>
      <c r="AA1163" s="17">
        <v>0</v>
      </c>
      <c r="AB1163" s="17">
        <v>3.1851519447969601E-2</v>
      </c>
      <c r="AC1163" s="17">
        <v>8.2281351275877504E-2</v>
      </c>
      <c r="AD1163" s="17">
        <v>0</v>
      </c>
      <c r="AE1163" s="17"/>
      <c r="AF1163" s="17">
        <v>3.0444230406237699E-2</v>
      </c>
      <c r="AG1163" s="17">
        <v>1.1835908840213301E-2</v>
      </c>
      <c r="AH1163" s="17">
        <v>0</v>
      </c>
      <c r="AI1163" s="17">
        <v>2.75168698127836E-2</v>
      </c>
      <c r="AJ1163" s="17">
        <v>3.0794687429262599E-2</v>
      </c>
      <c r="AK1163" s="17">
        <v>2.8033283918771801E-2</v>
      </c>
      <c r="AL1163" s="17"/>
      <c r="AM1163" s="17">
        <v>3.0621326737995599E-2</v>
      </c>
      <c r="AN1163" s="17">
        <v>1.3945615367727201E-2</v>
      </c>
      <c r="AO1163" s="17">
        <v>3.84012980840054E-2</v>
      </c>
      <c r="AP1163" s="17">
        <v>0</v>
      </c>
      <c r="AQ1163" s="17">
        <v>0</v>
      </c>
      <c r="AR1163" s="17"/>
      <c r="AS1163" s="17">
        <v>1.7030193982478601E-2</v>
      </c>
      <c r="AT1163" s="17">
        <v>2.9570748621764401E-2</v>
      </c>
      <c r="AU1163" s="17"/>
      <c r="AV1163" s="17">
        <v>1.6328462561094E-2</v>
      </c>
      <c r="AW1163" s="17">
        <v>4.18231251075981E-2</v>
      </c>
      <c r="AX1163" s="17"/>
      <c r="AY1163" s="17">
        <v>1.27712079542076E-2</v>
      </c>
      <c r="AZ1163" s="17">
        <v>2.4731891988661599E-2</v>
      </c>
      <c r="BA1163" s="17">
        <v>1.8149523076337801E-2</v>
      </c>
      <c r="BB1163" s="17"/>
      <c r="BC1163" s="17">
        <v>8.7119067529240306E-3</v>
      </c>
      <c r="BD1163" s="17">
        <v>2.8941117907261199E-2</v>
      </c>
      <c r="BE1163" s="17">
        <v>4.2963676344537002E-2</v>
      </c>
      <c r="BF1163" s="17"/>
      <c r="BG1163" s="17">
        <v>4.70428798163912E-2</v>
      </c>
      <c r="BH1163" s="17">
        <v>1.0192657226255401E-2</v>
      </c>
      <c r="BI1163" s="17"/>
      <c r="BJ1163" s="17">
        <v>9.9941760882678796E-3</v>
      </c>
      <c r="BK1163" s="17">
        <v>2.2254758084763501E-2</v>
      </c>
      <c r="BL1163" s="17"/>
      <c r="BM1163" s="17">
        <v>1.7638823825982201E-2</v>
      </c>
      <c r="BN1163" s="17">
        <v>0</v>
      </c>
      <c r="BO1163" s="17">
        <v>0</v>
      </c>
      <c r="BP1163" s="17">
        <v>9.2972443024480697E-2</v>
      </c>
      <c r="BQ1163" s="17">
        <v>2.9591680097641501E-2</v>
      </c>
      <c r="BR1163" s="17">
        <v>1.7520981264732401E-2</v>
      </c>
      <c r="BS1163" s="17">
        <v>4.5905553146402697E-2</v>
      </c>
      <c r="BT1163" s="17"/>
      <c r="BU1163" s="17">
        <v>4.5012474520448903E-2</v>
      </c>
      <c r="BV1163" s="17">
        <v>4.1081224330107503E-2</v>
      </c>
      <c r="BW1163" s="17"/>
      <c r="BX1163" s="17">
        <v>2.64251777832787E-2</v>
      </c>
      <c r="BY1163" s="17">
        <v>2.7735300812799801E-2</v>
      </c>
      <c r="BZ1163" s="17">
        <v>1.33162577866556E-2</v>
      </c>
      <c r="CA1163" s="17">
        <v>1.0666265493228E-2</v>
      </c>
    </row>
    <row r="1164" spans="2:79" hidden="1" x14ac:dyDescent="0.3">
      <c r="B1164" t="s">
        <v>299</v>
      </c>
      <c r="C1164" s="17">
        <v>0.74742824414082698</v>
      </c>
      <c r="D1164" s="17">
        <v>0.79589844312153701</v>
      </c>
      <c r="E1164" s="17">
        <v>0.69884992344560903</v>
      </c>
      <c r="F1164" s="17"/>
      <c r="G1164" s="17">
        <v>0.76667678321381405</v>
      </c>
      <c r="H1164" s="17">
        <v>0.70074212134996205</v>
      </c>
      <c r="I1164" s="17">
        <v>0.78392546398559404</v>
      </c>
      <c r="J1164" s="17">
        <v>0.69683507480580897</v>
      </c>
      <c r="K1164" s="17">
        <v>0.74432829996953198</v>
      </c>
      <c r="L1164" s="17">
        <v>0.78060847906837705</v>
      </c>
      <c r="M1164" s="17"/>
      <c r="N1164" s="17">
        <v>0.82705097078077305</v>
      </c>
      <c r="O1164" s="17">
        <v>0.75897741182129996</v>
      </c>
      <c r="P1164" s="17">
        <v>0.69672576430058497</v>
      </c>
      <c r="Q1164" s="17">
        <v>0.70010663019751695</v>
      </c>
      <c r="R1164" s="17"/>
      <c r="S1164" s="17">
        <v>0.811165032732445</v>
      </c>
      <c r="T1164" s="17">
        <v>0.73855679070435398</v>
      </c>
      <c r="U1164" s="17">
        <v>0.71552923727376605</v>
      </c>
      <c r="V1164" s="17">
        <v>0.73596486394024596</v>
      </c>
      <c r="W1164" s="17">
        <v>0.67558346463427998</v>
      </c>
      <c r="X1164" s="17">
        <v>0.77581086117504805</v>
      </c>
      <c r="Y1164" s="17">
        <v>0.69582138651689895</v>
      </c>
      <c r="Z1164" s="17">
        <v>0.71960913093861401</v>
      </c>
      <c r="AA1164" s="17">
        <v>0.81817711181862596</v>
      </c>
      <c r="AB1164" s="17">
        <v>0.82338098681117999</v>
      </c>
      <c r="AC1164" s="17">
        <v>0.54674137450240001</v>
      </c>
      <c r="AD1164" s="17">
        <v>0.80349778444485498</v>
      </c>
      <c r="AE1164" s="17"/>
      <c r="AF1164" s="17">
        <v>0.72321794782306703</v>
      </c>
      <c r="AG1164" s="17">
        <v>0.79964415933518196</v>
      </c>
      <c r="AH1164" s="17">
        <v>0.75015215773980304</v>
      </c>
      <c r="AI1164" s="17">
        <v>0.70740386710923697</v>
      </c>
      <c r="AJ1164" s="17">
        <v>0.66812768657488497</v>
      </c>
      <c r="AK1164" s="17">
        <v>0.87775027353796498</v>
      </c>
      <c r="AL1164" s="17"/>
      <c r="AM1164" s="17">
        <v>0.65311510953489804</v>
      </c>
      <c r="AN1164" s="17">
        <v>0.78348881428614003</v>
      </c>
      <c r="AO1164" s="17">
        <v>0.72483228095851604</v>
      </c>
      <c r="AP1164" s="17">
        <v>0.87174942908407904</v>
      </c>
      <c r="AQ1164" s="17">
        <v>1</v>
      </c>
      <c r="AR1164" s="17"/>
      <c r="AS1164" s="17">
        <v>0.80279791216238205</v>
      </c>
      <c r="AT1164" s="17">
        <v>0.70230440177549103</v>
      </c>
      <c r="AU1164" s="17"/>
      <c r="AV1164" s="17">
        <v>0.79794112374781501</v>
      </c>
      <c r="AW1164" s="17">
        <v>0.72476180614475305</v>
      </c>
      <c r="AX1164" s="17"/>
      <c r="AY1164" s="17">
        <v>0.753842006491109</v>
      </c>
      <c r="AZ1164" s="17">
        <v>0.74532691730644196</v>
      </c>
      <c r="BA1164" s="17">
        <v>0.73368343374822298</v>
      </c>
      <c r="BB1164" s="17"/>
      <c r="BC1164" s="17">
        <v>0.761998374229792</v>
      </c>
      <c r="BD1164" s="17">
        <v>0.75807184590712695</v>
      </c>
      <c r="BE1164" s="17">
        <v>0.69496489187023403</v>
      </c>
      <c r="BF1164" s="17"/>
      <c r="BG1164" s="17">
        <v>0.66693930089944398</v>
      </c>
      <c r="BH1164" s="17">
        <v>0.78549310268211103</v>
      </c>
      <c r="BI1164" s="17"/>
      <c r="BJ1164" s="17">
        <v>0.81924980342474496</v>
      </c>
      <c r="BK1164" s="17">
        <v>0.73057126384058002</v>
      </c>
      <c r="BL1164" s="17"/>
      <c r="BM1164" s="17">
        <v>0.77318877030773503</v>
      </c>
      <c r="BN1164" s="17">
        <v>0.81338740838593704</v>
      </c>
      <c r="BO1164" s="17">
        <v>0.88093230656672805</v>
      </c>
      <c r="BP1164" s="17">
        <v>0.491388928151967</v>
      </c>
      <c r="BQ1164" s="17">
        <v>0.65320617264867398</v>
      </c>
      <c r="BR1164" s="17">
        <v>0.75769639730719995</v>
      </c>
      <c r="BS1164" s="17">
        <v>0.60391369887192103</v>
      </c>
      <c r="BT1164" s="17"/>
      <c r="BU1164" s="17">
        <v>0.77851434212938797</v>
      </c>
      <c r="BV1164" s="17">
        <v>0.77510855574260895</v>
      </c>
      <c r="BW1164" s="17"/>
      <c r="BX1164" s="17">
        <v>0.72456488253382201</v>
      </c>
      <c r="BY1164" s="17">
        <v>0.76521168826121899</v>
      </c>
      <c r="BZ1164" s="17">
        <v>0.76572313062948405</v>
      </c>
      <c r="CA1164" s="17">
        <v>0.81534608674904496</v>
      </c>
    </row>
    <row r="1165" spans="2:79" x14ac:dyDescent="0.3">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c r="AY1165" s="17"/>
      <c r="AZ1165" s="17"/>
      <c r="BA1165" s="17"/>
      <c r="BB1165" s="17"/>
      <c r="BC1165" s="17"/>
      <c r="BD1165" s="17"/>
      <c r="BE1165" s="17"/>
      <c r="BF1165" s="17"/>
      <c r="BG1165" s="17"/>
      <c r="BH1165" s="17"/>
      <c r="BI1165" s="17"/>
      <c r="BJ1165" s="17"/>
      <c r="BK1165" s="17"/>
      <c r="BL1165" s="17"/>
      <c r="BM1165" s="17"/>
      <c r="BN1165" s="17"/>
      <c r="BO1165" s="17"/>
      <c r="BP1165" s="17"/>
      <c r="BQ1165" s="17"/>
      <c r="BR1165" s="17"/>
      <c r="BS1165" s="17"/>
      <c r="BT1165" s="17"/>
      <c r="BU1165" s="17"/>
      <c r="BV1165" s="17"/>
      <c r="BW1165" s="17"/>
      <c r="BX1165" s="17"/>
      <c r="BY1165" s="17"/>
      <c r="BZ1165" s="17"/>
      <c r="CA1165" s="17"/>
    </row>
    <row r="1166" spans="2:79" x14ac:dyDescent="0.3">
      <c r="B1166" s="6" t="s">
        <v>485</v>
      </c>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c r="BH1166" s="17"/>
      <c r="BI1166" s="17"/>
      <c r="BJ1166" s="17"/>
      <c r="BK1166" s="17"/>
      <c r="BL1166" s="17"/>
      <c r="BM1166" s="17"/>
      <c r="BN1166" s="17"/>
      <c r="BO1166" s="17"/>
      <c r="BP1166" s="17"/>
      <c r="BQ1166" s="17"/>
      <c r="BR1166" s="17"/>
      <c r="BS1166" s="17"/>
      <c r="BT1166" s="17"/>
      <c r="BU1166" s="17"/>
      <c r="BV1166" s="17"/>
      <c r="BW1166" s="17"/>
      <c r="BX1166" s="17"/>
      <c r="BY1166" s="17"/>
      <c r="BZ1166" s="17"/>
      <c r="CA1166" s="17"/>
    </row>
    <row r="1167" spans="2:79" x14ac:dyDescent="0.3">
      <c r="B1167" s="24" t="s">
        <v>333</v>
      </c>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c r="AP1167" s="17"/>
      <c r="AQ1167" s="17"/>
      <c r="AR1167" s="17"/>
      <c r="AS1167" s="17"/>
      <c r="AT1167" s="17"/>
      <c r="AU1167" s="17"/>
      <c r="AV1167" s="17"/>
      <c r="AW1167" s="17"/>
      <c r="AX1167" s="17"/>
      <c r="AY1167" s="17"/>
      <c r="AZ1167" s="17"/>
      <c r="BA1167" s="17"/>
      <c r="BB1167" s="17"/>
      <c r="BC1167" s="17"/>
      <c r="BD1167" s="17"/>
      <c r="BE1167" s="17"/>
      <c r="BF1167" s="17"/>
      <c r="BG1167" s="17"/>
      <c r="BH1167" s="17"/>
      <c r="BI1167" s="17"/>
      <c r="BJ1167" s="17"/>
      <c r="BK1167" s="17"/>
      <c r="BL1167" s="17"/>
      <c r="BM1167" s="17"/>
      <c r="BN1167" s="17"/>
      <c r="BO1167" s="17"/>
      <c r="BP1167" s="17"/>
      <c r="BQ1167" s="17"/>
      <c r="BR1167" s="17"/>
      <c r="BS1167" s="17"/>
      <c r="BT1167" s="17"/>
      <c r="BU1167" s="17"/>
      <c r="BV1167" s="17"/>
      <c r="BW1167" s="17"/>
      <c r="BX1167" s="17"/>
      <c r="BY1167" s="17"/>
      <c r="BZ1167" s="17"/>
      <c r="CA1167" s="17"/>
    </row>
    <row r="1168" spans="2:79" x14ac:dyDescent="0.3">
      <c r="B1168" t="s">
        <v>292</v>
      </c>
      <c r="C1168" s="17">
        <v>0.29341365258109398</v>
      </c>
      <c r="D1168" s="17">
        <v>0.29076321930870402</v>
      </c>
      <c r="E1168" s="17">
        <v>0.29393532025762198</v>
      </c>
      <c r="F1168" s="17"/>
      <c r="G1168" s="17">
        <v>0.34965307174944699</v>
      </c>
      <c r="H1168" s="17">
        <v>0.36169937590062601</v>
      </c>
      <c r="I1168" s="17">
        <v>0.35805456762419302</v>
      </c>
      <c r="J1168" s="17">
        <v>0.251700425725778</v>
      </c>
      <c r="K1168" s="17">
        <v>0.25431285340650001</v>
      </c>
      <c r="L1168" s="17">
        <v>0.21556654467287401</v>
      </c>
      <c r="M1168" s="17"/>
      <c r="N1168" s="17">
        <v>0.35257756887151798</v>
      </c>
      <c r="O1168" s="17">
        <v>0.25687754098986199</v>
      </c>
      <c r="P1168" s="17">
        <v>0.31038430371575099</v>
      </c>
      <c r="Q1168" s="17">
        <v>0.25980140890819198</v>
      </c>
      <c r="R1168" s="17"/>
      <c r="S1168" s="17">
        <v>0.438404928484249</v>
      </c>
      <c r="T1168" s="17">
        <v>0.24305669430330601</v>
      </c>
      <c r="U1168" s="17">
        <v>0.30987773431711602</v>
      </c>
      <c r="V1168" s="17">
        <v>0.223492101573322</v>
      </c>
      <c r="W1168" s="17">
        <v>0.250582705720099</v>
      </c>
      <c r="X1168" s="17">
        <v>0.28145870940958501</v>
      </c>
      <c r="Y1168" s="17">
        <v>8.8555555294392699E-2</v>
      </c>
      <c r="Z1168" s="17">
        <v>0.13667844274873001</v>
      </c>
      <c r="AA1168" s="17">
        <v>0.46624631618351797</v>
      </c>
      <c r="AB1168" s="17">
        <v>0.204752710785086</v>
      </c>
      <c r="AC1168" s="17">
        <v>0.39421577992422402</v>
      </c>
      <c r="AD1168" s="17">
        <v>0.33212260130598398</v>
      </c>
      <c r="AE1168" s="17"/>
      <c r="AF1168" s="17">
        <v>0.43128355522969097</v>
      </c>
      <c r="AG1168" s="17">
        <v>0.25831141772412802</v>
      </c>
      <c r="AH1168" s="17">
        <v>0.24578412935183999</v>
      </c>
      <c r="AI1168" s="17">
        <v>0.19968829020937601</v>
      </c>
      <c r="AJ1168" s="17">
        <v>0.29462442911195003</v>
      </c>
      <c r="AK1168" s="17">
        <v>0.32465497643109098</v>
      </c>
      <c r="AL1168" s="17"/>
      <c r="AM1168" s="17">
        <v>0.24361574462917701</v>
      </c>
      <c r="AN1168" s="17">
        <v>0.19445156823808901</v>
      </c>
      <c r="AO1168" s="17">
        <v>0.33462268985210097</v>
      </c>
      <c r="AP1168" s="17">
        <v>0.46759061270452401</v>
      </c>
      <c r="AQ1168" s="17">
        <v>0.45438371918411402</v>
      </c>
      <c r="AR1168" s="17"/>
      <c r="AS1168" s="17">
        <v>0.302478791139212</v>
      </c>
      <c r="AT1168" s="17">
        <v>0.22791559536515699</v>
      </c>
      <c r="AU1168" s="17"/>
      <c r="AV1168" s="17">
        <v>0.29129421441263198</v>
      </c>
      <c r="AW1168" s="17">
        <v>0.36317489628594202</v>
      </c>
      <c r="AX1168" s="17"/>
      <c r="AY1168" s="17">
        <v>0.34432429735964798</v>
      </c>
      <c r="AZ1168" s="17">
        <v>0.271002777595928</v>
      </c>
      <c r="BA1168" s="17">
        <v>0.30030718182140698</v>
      </c>
      <c r="BB1168" s="17"/>
      <c r="BC1168" s="17">
        <v>0.28388133564678902</v>
      </c>
      <c r="BD1168" s="17">
        <v>0.29777530338243102</v>
      </c>
      <c r="BE1168" s="17">
        <v>0.313029345379994</v>
      </c>
      <c r="BF1168" s="17"/>
      <c r="BG1168" s="17">
        <v>0.30508497043767402</v>
      </c>
      <c r="BH1168" s="17">
        <v>0.27681669260228903</v>
      </c>
      <c r="BI1168" s="17"/>
      <c r="BJ1168" s="17">
        <v>0.33127299021512202</v>
      </c>
      <c r="BK1168" s="17">
        <v>0.28113982831295697</v>
      </c>
      <c r="BL1168" s="17"/>
      <c r="BM1168" s="17">
        <v>0.330254302978984</v>
      </c>
      <c r="BN1168" s="17">
        <v>0.28713323492385201</v>
      </c>
      <c r="BO1168" s="17">
        <v>0.50697697376362705</v>
      </c>
      <c r="BP1168" s="17">
        <v>0.31657942782007997</v>
      </c>
      <c r="BQ1168" s="17">
        <v>0.22245406514088301</v>
      </c>
      <c r="BR1168" s="17">
        <v>0.21538543413868499</v>
      </c>
      <c r="BS1168" s="17">
        <v>0.196227861978996</v>
      </c>
      <c r="BT1168" s="17"/>
      <c r="BU1168" s="17">
        <v>0.26441582838926098</v>
      </c>
      <c r="BV1168" s="17">
        <v>0.41251567959515201</v>
      </c>
      <c r="BW1168" s="17"/>
      <c r="BX1168" s="17">
        <v>0.34185925294709102</v>
      </c>
      <c r="BY1168" s="17">
        <v>0.30540278749182598</v>
      </c>
      <c r="BZ1168" s="17">
        <v>0.349608344163643</v>
      </c>
      <c r="CA1168" s="17">
        <v>0.25716923036880801</v>
      </c>
    </row>
    <row r="1169" spans="2:79" x14ac:dyDescent="0.3">
      <c r="B1169" t="s">
        <v>293</v>
      </c>
      <c r="C1169" s="17">
        <v>0.52815477788447296</v>
      </c>
      <c r="D1169" s="17">
        <v>0.48870299742134499</v>
      </c>
      <c r="E1169" s="17">
        <v>0.56914536085800604</v>
      </c>
      <c r="F1169" s="17"/>
      <c r="G1169" s="17">
        <v>0.46772316326949598</v>
      </c>
      <c r="H1169" s="17">
        <v>0.53415471245554802</v>
      </c>
      <c r="I1169" s="17">
        <v>0.472212332344709</v>
      </c>
      <c r="J1169" s="17">
        <v>0.57411940742648504</v>
      </c>
      <c r="K1169" s="17">
        <v>0.52121005627017103</v>
      </c>
      <c r="L1169" s="17">
        <v>0.56658513949094802</v>
      </c>
      <c r="M1169" s="17"/>
      <c r="N1169" s="17">
        <v>0.52721381071658402</v>
      </c>
      <c r="O1169" s="17">
        <v>0.56526260670997597</v>
      </c>
      <c r="P1169" s="17">
        <v>0.49956276634576702</v>
      </c>
      <c r="Q1169" s="17">
        <v>0.52017990573768602</v>
      </c>
      <c r="R1169" s="17"/>
      <c r="S1169" s="17">
        <v>0.421447637930772</v>
      </c>
      <c r="T1169" s="17">
        <v>0.543119992365374</v>
      </c>
      <c r="U1169" s="17">
        <v>0.54054934589638803</v>
      </c>
      <c r="V1169" s="17">
        <v>0.55531842218037697</v>
      </c>
      <c r="W1169" s="17">
        <v>0.586607843349506</v>
      </c>
      <c r="X1169" s="17">
        <v>0.49315766946717199</v>
      </c>
      <c r="Y1169" s="17">
        <v>0.70564792048620795</v>
      </c>
      <c r="Z1169" s="17">
        <v>0.62151173095344303</v>
      </c>
      <c r="AA1169" s="17">
        <v>0.427188694186524</v>
      </c>
      <c r="AB1169" s="17">
        <v>0.53965249791827097</v>
      </c>
      <c r="AC1169" s="17">
        <v>0.47546290199540597</v>
      </c>
      <c r="AD1169" s="17">
        <v>0.66787739869401597</v>
      </c>
      <c r="AE1169" s="17"/>
      <c r="AF1169" s="17">
        <v>0.44393950106623098</v>
      </c>
      <c r="AG1169" s="17">
        <v>0.56321776110385302</v>
      </c>
      <c r="AH1169" s="17">
        <v>0.64704246603289906</v>
      </c>
      <c r="AI1169" s="17">
        <v>0.52734614432645299</v>
      </c>
      <c r="AJ1169" s="17">
        <v>0.48211469944912799</v>
      </c>
      <c r="AK1169" s="17">
        <v>0.49079413233052799</v>
      </c>
      <c r="AL1169" s="17"/>
      <c r="AM1169" s="17">
        <v>0.59297861783227401</v>
      </c>
      <c r="AN1169" s="17">
        <v>0.57354672495619397</v>
      </c>
      <c r="AO1169" s="17">
        <v>0.50613293481900401</v>
      </c>
      <c r="AP1169" s="17">
        <v>0.44406935291768401</v>
      </c>
      <c r="AQ1169" s="17">
        <v>0.36472290850160599</v>
      </c>
      <c r="AR1169" s="17"/>
      <c r="AS1169" s="17">
        <v>0.56166110216913001</v>
      </c>
      <c r="AT1169" s="17">
        <v>0.53057444744109905</v>
      </c>
      <c r="AU1169" s="17"/>
      <c r="AV1169" s="17">
        <v>0.57628892344400195</v>
      </c>
      <c r="AW1169" s="17">
        <v>0.41913216901042299</v>
      </c>
      <c r="AX1169" s="17"/>
      <c r="AY1169" s="17">
        <v>0.44454457987190699</v>
      </c>
      <c r="AZ1169" s="17">
        <v>0.56588048320397899</v>
      </c>
      <c r="BA1169" s="17">
        <v>0.47757948820363</v>
      </c>
      <c r="BB1169" s="17"/>
      <c r="BC1169" s="17">
        <v>0.53901254802157195</v>
      </c>
      <c r="BD1169" s="17">
        <v>0.51846505015222399</v>
      </c>
      <c r="BE1169" s="17">
        <v>0.50512720292809798</v>
      </c>
      <c r="BF1169" s="17"/>
      <c r="BG1169" s="17">
        <v>0.470958725440493</v>
      </c>
      <c r="BH1169" s="17">
        <v>0.56692938406453597</v>
      </c>
      <c r="BI1169" s="17"/>
      <c r="BJ1169" s="17">
        <v>0.54209975865081095</v>
      </c>
      <c r="BK1169" s="17">
        <v>0.52781727498360398</v>
      </c>
      <c r="BL1169" s="17"/>
      <c r="BM1169" s="17">
        <v>0.53667400673197496</v>
      </c>
      <c r="BN1169" s="17">
        <v>0.51860689070363897</v>
      </c>
      <c r="BO1169" s="17">
        <v>0.21644705340068299</v>
      </c>
      <c r="BP1169" s="17">
        <v>0.50084554093300504</v>
      </c>
      <c r="BQ1169" s="17">
        <v>0.66333261817943601</v>
      </c>
      <c r="BR1169" s="17">
        <v>0.56641178460987596</v>
      </c>
      <c r="BS1169" s="17">
        <v>0.54159300911033703</v>
      </c>
      <c r="BT1169" s="17"/>
      <c r="BU1169" s="17">
        <v>0.62774646192752603</v>
      </c>
      <c r="BV1169" s="17">
        <v>0.35384703065580497</v>
      </c>
      <c r="BW1169" s="17"/>
      <c r="BX1169" s="17">
        <v>0.51590496376475103</v>
      </c>
      <c r="BY1169" s="17">
        <v>0.48314691699044499</v>
      </c>
      <c r="BZ1169" s="17">
        <v>0.55983733184768603</v>
      </c>
      <c r="CA1169" s="17">
        <v>0.57358403031793603</v>
      </c>
    </row>
    <row r="1170" spans="2:79" x14ac:dyDescent="0.3">
      <c r="B1170" t="s">
        <v>294</v>
      </c>
      <c r="C1170" s="17">
        <v>0.120200841551419</v>
      </c>
      <c r="D1170" s="17">
        <v>0.141643552816028</v>
      </c>
      <c r="E1170" s="17">
        <v>9.9322913097149995E-2</v>
      </c>
      <c r="F1170" s="17"/>
      <c r="G1170" s="17">
        <v>0.104991852837096</v>
      </c>
      <c r="H1170" s="17">
        <v>5.7347506981805602E-2</v>
      </c>
      <c r="I1170" s="17">
        <v>0.10363176843713499</v>
      </c>
      <c r="J1170" s="17">
        <v>0.117585788527622</v>
      </c>
      <c r="K1170" s="17">
        <v>0.169022427921176</v>
      </c>
      <c r="L1170" s="17">
        <v>0.164170345441087</v>
      </c>
      <c r="M1170" s="17"/>
      <c r="N1170" s="17">
        <v>6.8518175376387797E-2</v>
      </c>
      <c r="O1170" s="17">
        <v>0.14454496708651901</v>
      </c>
      <c r="P1170" s="17">
        <v>0.120952653630016</v>
      </c>
      <c r="Q1170" s="17">
        <v>0.13695089122300999</v>
      </c>
      <c r="R1170" s="17"/>
      <c r="S1170" s="17">
        <v>8.7681074040664803E-2</v>
      </c>
      <c r="T1170" s="17">
        <v>0.13946566009615599</v>
      </c>
      <c r="U1170" s="17">
        <v>0.12588043316828501</v>
      </c>
      <c r="V1170" s="17">
        <v>0.175227505005707</v>
      </c>
      <c r="W1170" s="17">
        <v>9.5749575742343607E-2</v>
      </c>
      <c r="X1170" s="17">
        <v>0.18914153146947099</v>
      </c>
      <c r="Y1170" s="17">
        <v>0.16163950244379199</v>
      </c>
      <c r="Z1170" s="17">
        <v>3.4394622317562303E-2</v>
      </c>
      <c r="AA1170" s="17">
        <v>7.0838781616421695E-2</v>
      </c>
      <c r="AB1170" s="17">
        <v>0.156471140088353</v>
      </c>
      <c r="AC1170" s="17">
        <v>0.13032131808037001</v>
      </c>
      <c r="AD1170" s="17">
        <v>0</v>
      </c>
      <c r="AE1170" s="17"/>
      <c r="AF1170" s="17">
        <v>4.3110867187928198E-2</v>
      </c>
      <c r="AG1170" s="17">
        <v>0.14114301095790799</v>
      </c>
      <c r="AH1170" s="17">
        <v>7.7203996361982205E-2</v>
      </c>
      <c r="AI1170" s="17">
        <v>0.19537578869136199</v>
      </c>
      <c r="AJ1170" s="17">
        <v>0.12638014828632399</v>
      </c>
      <c r="AK1170" s="17">
        <v>0.18455089123838</v>
      </c>
      <c r="AL1170" s="17"/>
      <c r="AM1170" s="17">
        <v>0.123269329470219</v>
      </c>
      <c r="AN1170" s="17">
        <v>0.149289692999996</v>
      </c>
      <c r="AO1170" s="17">
        <v>9.1797503671504702E-2</v>
      </c>
      <c r="AP1170" s="17">
        <v>6.0325558206481798E-2</v>
      </c>
      <c r="AQ1170" s="17">
        <v>0.106615951831002</v>
      </c>
      <c r="AR1170" s="17"/>
      <c r="AS1170" s="17">
        <v>0.101743168437954</v>
      </c>
      <c r="AT1170" s="17">
        <v>0.101508351009114</v>
      </c>
      <c r="AU1170" s="17"/>
      <c r="AV1170" s="17">
        <v>9.7860017784453801E-2</v>
      </c>
      <c r="AW1170" s="17">
        <v>0.15489514781820199</v>
      </c>
      <c r="AX1170" s="17"/>
      <c r="AY1170" s="17">
        <v>0.139875073223999</v>
      </c>
      <c r="AZ1170" s="17">
        <v>0.111304589332823</v>
      </c>
      <c r="BA1170" s="17">
        <v>0.145598408936362</v>
      </c>
      <c r="BB1170" s="17"/>
      <c r="BC1170" s="17">
        <v>0.118942244339762</v>
      </c>
      <c r="BD1170" s="17">
        <v>0.106596707980344</v>
      </c>
      <c r="BE1170" s="17">
        <v>0.14285714340435501</v>
      </c>
      <c r="BF1170" s="17"/>
      <c r="BG1170" s="17">
        <v>0.13295526826331699</v>
      </c>
      <c r="BH1170" s="17">
        <v>0.115649655817404</v>
      </c>
      <c r="BI1170" s="17"/>
      <c r="BJ1170" s="17">
        <v>7.0677776337772794E-2</v>
      </c>
      <c r="BK1170" s="17">
        <v>0.135498183618285</v>
      </c>
      <c r="BL1170" s="17"/>
      <c r="BM1170" s="17">
        <v>8.0220163582680595E-2</v>
      </c>
      <c r="BN1170" s="17">
        <v>0.132419617188655</v>
      </c>
      <c r="BO1170" s="17">
        <v>0.20250801270320901</v>
      </c>
      <c r="BP1170" s="17">
        <v>0.122742572989959</v>
      </c>
      <c r="BQ1170" s="17">
        <v>0</v>
      </c>
      <c r="BR1170" s="17">
        <v>0.157829758669636</v>
      </c>
      <c r="BS1170" s="17">
        <v>0.227302877143437</v>
      </c>
      <c r="BT1170" s="17"/>
      <c r="BU1170" s="17">
        <v>7.2957368459782998E-2</v>
      </c>
      <c r="BV1170" s="17">
        <v>0.18427787591256101</v>
      </c>
      <c r="BW1170" s="17"/>
      <c r="BX1170" s="17">
        <v>0.10950929923218999</v>
      </c>
      <c r="BY1170" s="17">
        <v>0.140531997606619</v>
      </c>
      <c r="BZ1170" s="17">
        <v>6.9355989071869101E-2</v>
      </c>
      <c r="CA1170" s="17">
        <v>0.13747887199952299</v>
      </c>
    </row>
    <row r="1171" spans="2:79" x14ac:dyDescent="0.3">
      <c r="B1171" t="s">
        <v>295</v>
      </c>
      <c r="C1171" s="17">
        <v>3.1888685883201498E-2</v>
      </c>
      <c r="D1171" s="17">
        <v>5.10290305434608E-2</v>
      </c>
      <c r="E1171" s="17">
        <v>1.25728388137796E-2</v>
      </c>
      <c r="F1171" s="17"/>
      <c r="G1171" s="17">
        <v>2.9932054758263701E-2</v>
      </c>
      <c r="H1171" s="17">
        <v>3.5321858238039398E-2</v>
      </c>
      <c r="I1171" s="17">
        <v>2.6870844113088599E-2</v>
      </c>
      <c r="J1171" s="17">
        <v>5.6594378320114803E-2</v>
      </c>
      <c r="K1171" s="17">
        <v>3.9707166870291397E-2</v>
      </c>
      <c r="L1171" s="17">
        <v>9.4221435830796601E-3</v>
      </c>
      <c r="M1171" s="17"/>
      <c r="N1171" s="17">
        <v>2.32804329742352E-2</v>
      </c>
      <c r="O1171" s="17">
        <v>2.39043087902556E-2</v>
      </c>
      <c r="P1171" s="17">
        <v>4.7983402785872403E-2</v>
      </c>
      <c r="Q1171" s="17">
        <v>3.7881509611054603E-2</v>
      </c>
      <c r="R1171" s="17"/>
      <c r="S1171" s="17">
        <v>1.20775554064658E-2</v>
      </c>
      <c r="T1171" s="17">
        <v>4.7624318495301902E-2</v>
      </c>
      <c r="U1171" s="17">
        <v>0</v>
      </c>
      <c r="V1171" s="17">
        <v>2.4439711688023901E-2</v>
      </c>
      <c r="W1171" s="17">
        <v>3.3780955120436301E-2</v>
      </c>
      <c r="X1171" s="17">
        <v>3.62420896537715E-2</v>
      </c>
      <c r="Y1171" s="17">
        <v>4.4157021775607999E-2</v>
      </c>
      <c r="Z1171" s="17">
        <v>0.16930872359287799</v>
      </c>
      <c r="AA1171" s="17">
        <v>0</v>
      </c>
      <c r="AB1171" s="17">
        <v>4.9048594598574802E-2</v>
      </c>
      <c r="AC1171" s="17">
        <v>0</v>
      </c>
      <c r="AD1171" s="17">
        <v>0</v>
      </c>
      <c r="AE1171" s="17"/>
      <c r="AF1171" s="17">
        <v>2.8236430517363301E-2</v>
      </c>
      <c r="AG1171" s="17">
        <v>6.6294218564411003E-3</v>
      </c>
      <c r="AH1171" s="17">
        <v>2.99694082532787E-2</v>
      </c>
      <c r="AI1171" s="17">
        <v>4.5340143851639099E-2</v>
      </c>
      <c r="AJ1171" s="17">
        <v>9.6880723152597895E-2</v>
      </c>
      <c r="AK1171" s="17">
        <v>0</v>
      </c>
      <c r="AL1171" s="17"/>
      <c r="AM1171" s="17">
        <v>1.9766494697193E-2</v>
      </c>
      <c r="AN1171" s="17">
        <v>5.0649267245256098E-2</v>
      </c>
      <c r="AO1171" s="17">
        <v>2.21876161700169E-2</v>
      </c>
      <c r="AP1171" s="17">
        <v>2.8014476171310199E-2</v>
      </c>
      <c r="AQ1171" s="17">
        <v>0</v>
      </c>
      <c r="AR1171" s="17"/>
      <c r="AS1171" s="17">
        <v>2.4849089221812198E-2</v>
      </c>
      <c r="AT1171" s="17">
        <v>5.8230955410687603E-2</v>
      </c>
      <c r="AU1171" s="17"/>
      <c r="AV1171" s="17">
        <v>1.5663861444767099E-2</v>
      </c>
      <c r="AW1171" s="17">
        <v>4.5320270134921403E-2</v>
      </c>
      <c r="AX1171" s="17"/>
      <c r="AY1171" s="17">
        <v>3.0245314936332899E-2</v>
      </c>
      <c r="AZ1171" s="17">
        <v>3.71610844437067E-2</v>
      </c>
      <c r="BA1171" s="17">
        <v>0</v>
      </c>
      <c r="BB1171" s="17"/>
      <c r="BC1171" s="17">
        <v>3.1976677435315098E-2</v>
      </c>
      <c r="BD1171" s="17">
        <v>5.2879812323989903E-2</v>
      </c>
      <c r="BE1171" s="17">
        <v>9.0488370487975395E-3</v>
      </c>
      <c r="BF1171" s="17"/>
      <c r="BG1171" s="17">
        <v>3.4679146574318601E-2</v>
      </c>
      <c r="BH1171" s="17">
        <v>2.9118106329688899E-2</v>
      </c>
      <c r="BI1171" s="17"/>
      <c r="BJ1171" s="17">
        <v>2.68816832317612E-2</v>
      </c>
      <c r="BK1171" s="17">
        <v>2.9337238165474601E-2</v>
      </c>
      <c r="BL1171" s="17"/>
      <c r="BM1171" s="17">
        <v>3.8362003627789402E-2</v>
      </c>
      <c r="BN1171" s="17">
        <v>4.8420795415186499E-2</v>
      </c>
      <c r="BO1171" s="17">
        <v>7.4067960132480196E-2</v>
      </c>
      <c r="BP1171" s="17">
        <v>0</v>
      </c>
      <c r="BQ1171" s="17">
        <v>0</v>
      </c>
      <c r="BR1171" s="17">
        <v>1.7138508858156501E-2</v>
      </c>
      <c r="BS1171" s="17">
        <v>0</v>
      </c>
      <c r="BT1171" s="17"/>
      <c r="BU1171" s="17">
        <v>3.4880341223429902E-2</v>
      </c>
      <c r="BV1171" s="17">
        <v>4.93594138364815E-2</v>
      </c>
      <c r="BW1171" s="17"/>
      <c r="BX1171" s="17">
        <v>3.2726484055968001E-2</v>
      </c>
      <c r="BY1171" s="17">
        <v>6.4167656291807901E-2</v>
      </c>
      <c r="BZ1171" s="17">
        <v>1.0867143054017399E-2</v>
      </c>
      <c r="CA1171" s="17">
        <v>2.4828322759405299E-2</v>
      </c>
    </row>
    <row r="1172" spans="2:79" x14ac:dyDescent="0.3">
      <c r="B1172" t="s">
        <v>296</v>
      </c>
      <c r="C1172" s="17">
        <v>5.9655679322677801E-3</v>
      </c>
      <c r="D1172" s="17">
        <v>1.18427612879764E-2</v>
      </c>
      <c r="E1172" s="17">
        <v>0</v>
      </c>
      <c r="F1172" s="17"/>
      <c r="G1172" s="17">
        <v>0</v>
      </c>
      <c r="H1172" s="17">
        <v>0</v>
      </c>
      <c r="I1172" s="17">
        <v>1.38448540204791E-2</v>
      </c>
      <c r="J1172" s="17">
        <v>0</v>
      </c>
      <c r="K1172" s="17">
        <v>1.57474955318615E-2</v>
      </c>
      <c r="L1172" s="17">
        <v>7.0063092133282098E-3</v>
      </c>
      <c r="M1172" s="17"/>
      <c r="N1172" s="17">
        <v>5.5241486677881204E-3</v>
      </c>
      <c r="O1172" s="17">
        <v>9.4105764233870497E-3</v>
      </c>
      <c r="P1172" s="17">
        <v>0</v>
      </c>
      <c r="Q1172" s="17">
        <v>8.06826738174014E-3</v>
      </c>
      <c r="R1172" s="17"/>
      <c r="S1172" s="17">
        <v>1.3570920365395299E-2</v>
      </c>
      <c r="T1172" s="17">
        <v>1.1964064796830201E-2</v>
      </c>
      <c r="U1172" s="17">
        <v>0</v>
      </c>
      <c r="V1172" s="17">
        <v>0</v>
      </c>
      <c r="W1172" s="17">
        <v>0</v>
      </c>
      <c r="X1172" s="17">
        <v>0</v>
      </c>
      <c r="Y1172" s="17">
        <v>0</v>
      </c>
      <c r="Z1172" s="17">
        <v>0</v>
      </c>
      <c r="AA1172" s="17">
        <v>0</v>
      </c>
      <c r="AB1172" s="17">
        <v>2.52455340195539E-2</v>
      </c>
      <c r="AC1172" s="17">
        <v>0</v>
      </c>
      <c r="AD1172" s="17">
        <v>0</v>
      </c>
      <c r="AE1172" s="17"/>
      <c r="AF1172" s="17">
        <v>0</v>
      </c>
      <c r="AG1172" s="17">
        <v>7.6909796878621602E-3</v>
      </c>
      <c r="AH1172" s="17">
        <v>0</v>
      </c>
      <c r="AI1172" s="17">
        <v>2.1548216820830801E-2</v>
      </c>
      <c r="AJ1172" s="17">
        <v>0</v>
      </c>
      <c r="AK1172" s="17">
        <v>0</v>
      </c>
      <c r="AL1172" s="17"/>
      <c r="AM1172" s="17">
        <v>0</v>
      </c>
      <c r="AN1172" s="17">
        <v>0</v>
      </c>
      <c r="AO1172" s="17">
        <v>1.5625813629127301E-2</v>
      </c>
      <c r="AP1172" s="17">
        <v>0</v>
      </c>
      <c r="AQ1172" s="17">
        <v>7.4277420483278594E-2</v>
      </c>
      <c r="AR1172" s="17"/>
      <c r="AS1172" s="17">
        <v>3.2832651318031999E-3</v>
      </c>
      <c r="AT1172" s="17">
        <v>0</v>
      </c>
      <c r="AU1172" s="17"/>
      <c r="AV1172" s="17">
        <v>5.9113250156354298E-3</v>
      </c>
      <c r="AW1172" s="17">
        <v>0</v>
      </c>
      <c r="AX1172" s="17"/>
      <c r="AY1172" s="17">
        <v>9.2059623590010804E-3</v>
      </c>
      <c r="AZ1172" s="17">
        <v>2.3624247289532698E-3</v>
      </c>
      <c r="BA1172" s="17">
        <v>2.4925754025369201E-2</v>
      </c>
      <c r="BB1172" s="17"/>
      <c r="BC1172" s="17">
        <v>7.9013620142942692E-3</v>
      </c>
      <c r="BD1172" s="17">
        <v>6.7284605943052E-3</v>
      </c>
      <c r="BE1172" s="17">
        <v>0</v>
      </c>
      <c r="BF1172" s="17"/>
      <c r="BG1172" s="17">
        <v>0</v>
      </c>
      <c r="BH1172" s="17">
        <v>8.6522193773659693E-3</v>
      </c>
      <c r="BI1172" s="17"/>
      <c r="BJ1172" s="17">
        <v>1.00243971075677E-2</v>
      </c>
      <c r="BK1172" s="17">
        <v>4.8840179435690597E-3</v>
      </c>
      <c r="BL1172" s="17"/>
      <c r="BM1172" s="17">
        <v>5.2903939561949002E-3</v>
      </c>
      <c r="BN1172" s="17">
        <v>1.3419461768666799E-2</v>
      </c>
      <c r="BO1172" s="17">
        <v>0</v>
      </c>
      <c r="BP1172" s="17">
        <v>0</v>
      </c>
      <c r="BQ1172" s="17">
        <v>0</v>
      </c>
      <c r="BR1172" s="17">
        <v>6.8446212319669599E-3</v>
      </c>
      <c r="BS1172" s="17">
        <v>0</v>
      </c>
      <c r="BT1172" s="17"/>
      <c r="BU1172" s="17">
        <v>0</v>
      </c>
      <c r="BV1172" s="17">
        <v>0</v>
      </c>
      <c r="BW1172" s="17"/>
      <c r="BX1172" s="17">
        <v>0</v>
      </c>
      <c r="BY1172" s="17">
        <v>6.7506416193021798E-3</v>
      </c>
      <c r="BZ1172" s="17">
        <v>0</v>
      </c>
      <c r="CA1172" s="17">
        <v>0</v>
      </c>
    </row>
    <row r="1173" spans="2:79" x14ac:dyDescent="0.3">
      <c r="B1173" t="s">
        <v>101</v>
      </c>
      <c r="C1173" s="17">
        <v>2.0376474167545001E-2</v>
      </c>
      <c r="D1173" s="17">
        <v>1.6018438622486E-2</v>
      </c>
      <c r="E1173" s="17">
        <v>2.5023566973442501E-2</v>
      </c>
      <c r="F1173" s="17"/>
      <c r="G1173" s="17">
        <v>4.7699857385697E-2</v>
      </c>
      <c r="H1173" s="17">
        <v>1.1476546423981699E-2</v>
      </c>
      <c r="I1173" s="17">
        <v>2.5385633460395001E-2</v>
      </c>
      <c r="J1173" s="17">
        <v>0</v>
      </c>
      <c r="K1173" s="17">
        <v>0</v>
      </c>
      <c r="L1173" s="17">
        <v>3.72495175986833E-2</v>
      </c>
      <c r="M1173" s="17"/>
      <c r="N1173" s="17">
        <v>2.2885863393487402E-2</v>
      </c>
      <c r="O1173" s="17">
        <v>0</v>
      </c>
      <c r="P1173" s="17">
        <v>2.1116873522593199E-2</v>
      </c>
      <c r="Q1173" s="17">
        <v>3.7118017138317E-2</v>
      </c>
      <c r="R1173" s="17"/>
      <c r="S1173" s="17">
        <v>2.68178837724527E-2</v>
      </c>
      <c r="T1173" s="17">
        <v>1.47692699430315E-2</v>
      </c>
      <c r="U1173" s="17">
        <v>2.3692486618211599E-2</v>
      </c>
      <c r="V1173" s="17">
        <v>2.1522259552570502E-2</v>
      </c>
      <c r="W1173" s="17">
        <v>3.3278920067614702E-2</v>
      </c>
      <c r="X1173" s="17">
        <v>0</v>
      </c>
      <c r="Y1173" s="17">
        <v>0</v>
      </c>
      <c r="Z1173" s="17">
        <v>3.81064803873861E-2</v>
      </c>
      <c r="AA1173" s="17">
        <v>3.5726208013536501E-2</v>
      </c>
      <c r="AB1173" s="17">
        <v>2.4829522590161301E-2</v>
      </c>
      <c r="AC1173" s="17">
        <v>0</v>
      </c>
      <c r="AD1173" s="17">
        <v>0</v>
      </c>
      <c r="AE1173" s="17"/>
      <c r="AF1173" s="17">
        <v>5.3429645998787398E-2</v>
      </c>
      <c r="AG1173" s="17">
        <v>2.3007408669808299E-2</v>
      </c>
      <c r="AH1173" s="17">
        <v>0</v>
      </c>
      <c r="AI1173" s="17">
        <v>1.07014161003383E-2</v>
      </c>
      <c r="AJ1173" s="17">
        <v>0</v>
      </c>
      <c r="AK1173" s="17">
        <v>0</v>
      </c>
      <c r="AL1173" s="17"/>
      <c r="AM1173" s="17">
        <v>2.0369813371137802E-2</v>
      </c>
      <c r="AN1173" s="17">
        <v>3.2062746560465698E-2</v>
      </c>
      <c r="AO1173" s="17">
        <v>2.9633441858245398E-2</v>
      </c>
      <c r="AP1173" s="17">
        <v>0</v>
      </c>
      <c r="AQ1173" s="17">
        <v>0</v>
      </c>
      <c r="AR1173" s="17"/>
      <c r="AS1173" s="17">
        <v>5.9845839000885696E-3</v>
      </c>
      <c r="AT1173" s="17">
        <v>8.1770650773943104E-2</v>
      </c>
      <c r="AU1173" s="17"/>
      <c r="AV1173" s="17">
        <v>1.2981657898509399E-2</v>
      </c>
      <c r="AW1173" s="17">
        <v>1.74775167505106E-2</v>
      </c>
      <c r="AX1173" s="17"/>
      <c r="AY1173" s="17">
        <v>3.1804772249112399E-2</v>
      </c>
      <c r="AZ1173" s="17">
        <v>1.22886406946098E-2</v>
      </c>
      <c r="BA1173" s="17">
        <v>5.1589167013231102E-2</v>
      </c>
      <c r="BB1173" s="17"/>
      <c r="BC1173" s="17">
        <v>1.8285832542268E-2</v>
      </c>
      <c r="BD1173" s="17">
        <v>1.7554665566705999E-2</v>
      </c>
      <c r="BE1173" s="17">
        <v>2.9937471238755401E-2</v>
      </c>
      <c r="BF1173" s="17"/>
      <c r="BG1173" s="17">
        <v>5.6321889284197901E-2</v>
      </c>
      <c r="BH1173" s="17">
        <v>2.8339418087160299E-3</v>
      </c>
      <c r="BI1173" s="17"/>
      <c r="BJ1173" s="17">
        <v>1.9043394456965599E-2</v>
      </c>
      <c r="BK1173" s="17">
        <v>2.13234569761107E-2</v>
      </c>
      <c r="BL1173" s="17"/>
      <c r="BM1173" s="17">
        <v>9.1991291223759899E-3</v>
      </c>
      <c r="BN1173" s="17">
        <v>0</v>
      </c>
      <c r="BO1173" s="17">
        <v>0</v>
      </c>
      <c r="BP1173" s="17">
        <v>5.9832458256955698E-2</v>
      </c>
      <c r="BQ1173" s="17">
        <v>0.114213316679681</v>
      </c>
      <c r="BR1173" s="17">
        <v>3.63898924916791E-2</v>
      </c>
      <c r="BS1173" s="17">
        <v>3.4876251767230498E-2</v>
      </c>
      <c r="BT1173" s="17"/>
      <c r="BU1173" s="17">
        <v>0</v>
      </c>
      <c r="BV1173" s="17">
        <v>0</v>
      </c>
      <c r="BW1173" s="17"/>
      <c r="BX1173" s="17">
        <v>0</v>
      </c>
      <c r="BY1173" s="17">
        <v>0</v>
      </c>
      <c r="BZ1173" s="17">
        <v>1.0331191862785E-2</v>
      </c>
      <c r="CA1173" s="17">
        <v>6.9395445543283104E-3</v>
      </c>
    </row>
    <row r="1174" spans="2:79" x14ac:dyDescent="0.3">
      <c r="B1174" t="s">
        <v>297</v>
      </c>
      <c r="C1174" s="17">
        <v>0.82156843046556705</v>
      </c>
      <c r="D1174" s="17">
        <v>0.77946621673004901</v>
      </c>
      <c r="E1174" s="17">
        <v>0.86308068111562797</v>
      </c>
      <c r="F1174" s="17"/>
      <c r="G1174" s="17">
        <v>0.81737623501894296</v>
      </c>
      <c r="H1174" s="17">
        <v>0.89585408835617297</v>
      </c>
      <c r="I1174" s="17">
        <v>0.83026689996890302</v>
      </c>
      <c r="J1174" s="17">
        <v>0.82581983315226304</v>
      </c>
      <c r="K1174" s="17">
        <v>0.77552290967667104</v>
      </c>
      <c r="L1174" s="17">
        <v>0.78215168416382197</v>
      </c>
      <c r="M1174" s="17"/>
      <c r="N1174" s="17">
        <v>0.87979137958810105</v>
      </c>
      <c r="O1174" s="17">
        <v>0.82214014769983801</v>
      </c>
      <c r="P1174" s="17">
        <v>0.809947070061518</v>
      </c>
      <c r="Q1174" s="17">
        <v>0.77998131464587805</v>
      </c>
      <c r="R1174" s="17"/>
      <c r="S1174" s="17">
        <v>0.85985256641502095</v>
      </c>
      <c r="T1174" s="17">
        <v>0.78617668666868001</v>
      </c>
      <c r="U1174" s="17">
        <v>0.85042708021350299</v>
      </c>
      <c r="V1174" s="17">
        <v>0.77881052375369797</v>
      </c>
      <c r="W1174" s="17">
        <v>0.83719054906960499</v>
      </c>
      <c r="X1174" s="17">
        <v>0.77461637887675705</v>
      </c>
      <c r="Y1174" s="17">
        <v>0.79420347578060002</v>
      </c>
      <c r="Z1174" s="17">
        <v>0.75819017370217401</v>
      </c>
      <c r="AA1174" s="17">
        <v>0.89343501037004203</v>
      </c>
      <c r="AB1174" s="17">
        <v>0.74440520870335702</v>
      </c>
      <c r="AC1174" s="17">
        <v>0.86967868191963005</v>
      </c>
      <c r="AD1174" s="17">
        <v>1</v>
      </c>
      <c r="AE1174" s="17"/>
      <c r="AF1174" s="17">
        <v>0.87522305629592101</v>
      </c>
      <c r="AG1174" s="17">
        <v>0.82152917882798104</v>
      </c>
      <c r="AH1174" s="17">
        <v>0.89282659538473896</v>
      </c>
      <c r="AI1174" s="17">
        <v>0.72703443453582905</v>
      </c>
      <c r="AJ1174" s="17">
        <v>0.77673912856107896</v>
      </c>
      <c r="AK1174" s="17">
        <v>0.81544910876162002</v>
      </c>
      <c r="AL1174" s="17"/>
      <c r="AM1174" s="17">
        <v>0.83659436246145003</v>
      </c>
      <c r="AN1174" s="17">
        <v>0.76799829319428303</v>
      </c>
      <c r="AO1174" s="17">
        <v>0.84075562467110598</v>
      </c>
      <c r="AP1174" s="17">
        <v>0.91165996562220797</v>
      </c>
      <c r="AQ1174" s="17">
        <v>0.81910662768571996</v>
      </c>
      <c r="AR1174" s="17"/>
      <c r="AS1174" s="17">
        <v>0.86413989330834196</v>
      </c>
      <c r="AT1174" s="17">
        <v>0.75849004280625598</v>
      </c>
      <c r="AU1174" s="17"/>
      <c r="AV1174" s="17">
        <v>0.86758313785663399</v>
      </c>
      <c r="AW1174" s="17">
        <v>0.78230706529636596</v>
      </c>
      <c r="AX1174" s="17"/>
      <c r="AY1174" s="17">
        <v>0.78886887723155497</v>
      </c>
      <c r="AZ1174" s="17">
        <v>0.83688326079990705</v>
      </c>
      <c r="BA1174" s="17">
        <v>0.77788667002503797</v>
      </c>
      <c r="BB1174" s="17"/>
      <c r="BC1174" s="17">
        <v>0.82289388366836103</v>
      </c>
      <c r="BD1174" s="17">
        <v>0.81624035353465496</v>
      </c>
      <c r="BE1174" s="17">
        <v>0.81815654830809204</v>
      </c>
      <c r="BF1174" s="17"/>
      <c r="BG1174" s="17">
        <v>0.77604369587816702</v>
      </c>
      <c r="BH1174" s="17">
        <v>0.843746076666825</v>
      </c>
      <c r="BI1174" s="17"/>
      <c r="BJ1174" s="17">
        <v>0.87337274886593297</v>
      </c>
      <c r="BK1174" s="17">
        <v>0.80895710329656101</v>
      </c>
      <c r="BL1174" s="17"/>
      <c r="BM1174" s="17">
        <v>0.86692830971095902</v>
      </c>
      <c r="BN1174" s="17">
        <v>0.80574012562749198</v>
      </c>
      <c r="BO1174" s="17">
        <v>0.72342402716430998</v>
      </c>
      <c r="BP1174" s="17">
        <v>0.81742496875308501</v>
      </c>
      <c r="BQ1174" s="17">
        <v>0.88578668332031896</v>
      </c>
      <c r="BR1174" s="17">
        <v>0.78179721874856101</v>
      </c>
      <c r="BS1174" s="17">
        <v>0.73782087108933203</v>
      </c>
      <c r="BT1174" s="17"/>
      <c r="BU1174" s="17">
        <v>0.89216229031678695</v>
      </c>
      <c r="BV1174" s="17">
        <v>0.76636271025095704</v>
      </c>
      <c r="BW1174" s="17"/>
      <c r="BX1174" s="17">
        <v>0.857764216711842</v>
      </c>
      <c r="BY1174" s="17">
        <v>0.78854970448227102</v>
      </c>
      <c r="BZ1174" s="17">
        <v>0.90944567601132797</v>
      </c>
      <c r="CA1174" s="17">
        <v>0.83075326068674404</v>
      </c>
    </row>
    <row r="1175" spans="2:79" x14ac:dyDescent="0.3">
      <c r="B1175" t="s">
        <v>298</v>
      </c>
      <c r="C1175" s="17">
        <v>3.7854253815469301E-2</v>
      </c>
      <c r="D1175" s="17">
        <v>6.2871791831437193E-2</v>
      </c>
      <c r="E1175" s="17">
        <v>1.25728388137796E-2</v>
      </c>
      <c r="F1175" s="17"/>
      <c r="G1175" s="17">
        <v>2.9932054758263701E-2</v>
      </c>
      <c r="H1175" s="17">
        <v>3.5321858238039398E-2</v>
      </c>
      <c r="I1175" s="17">
        <v>4.07156981335677E-2</v>
      </c>
      <c r="J1175" s="17">
        <v>5.6594378320114803E-2</v>
      </c>
      <c r="K1175" s="17">
        <v>5.5454662402152903E-2</v>
      </c>
      <c r="L1175" s="17">
        <v>1.6428452796407901E-2</v>
      </c>
      <c r="M1175" s="17"/>
      <c r="N1175" s="17">
        <v>2.8804581642023298E-2</v>
      </c>
      <c r="O1175" s="17">
        <v>3.3314885213642703E-2</v>
      </c>
      <c r="P1175" s="17">
        <v>4.7983402785872403E-2</v>
      </c>
      <c r="Q1175" s="17">
        <v>4.5949776992794802E-2</v>
      </c>
      <c r="R1175" s="17"/>
      <c r="S1175" s="17">
        <v>2.56484757718611E-2</v>
      </c>
      <c r="T1175" s="17">
        <v>5.9588383292132098E-2</v>
      </c>
      <c r="U1175" s="17">
        <v>0</v>
      </c>
      <c r="V1175" s="17">
        <v>2.4439711688023901E-2</v>
      </c>
      <c r="W1175" s="17">
        <v>3.3780955120436301E-2</v>
      </c>
      <c r="X1175" s="17">
        <v>3.62420896537715E-2</v>
      </c>
      <c r="Y1175" s="17">
        <v>4.4157021775607999E-2</v>
      </c>
      <c r="Z1175" s="17">
        <v>0.16930872359287799</v>
      </c>
      <c r="AA1175" s="17">
        <v>0</v>
      </c>
      <c r="AB1175" s="17">
        <v>7.4294128618128702E-2</v>
      </c>
      <c r="AC1175" s="17">
        <v>0</v>
      </c>
      <c r="AD1175" s="17">
        <v>0</v>
      </c>
      <c r="AE1175" s="17"/>
      <c r="AF1175" s="17">
        <v>2.8236430517363301E-2</v>
      </c>
      <c r="AG1175" s="17">
        <v>1.43204015443033E-2</v>
      </c>
      <c r="AH1175" s="17">
        <v>2.99694082532787E-2</v>
      </c>
      <c r="AI1175" s="17">
        <v>6.6888360672469893E-2</v>
      </c>
      <c r="AJ1175" s="17">
        <v>9.6880723152597895E-2</v>
      </c>
      <c r="AK1175" s="17">
        <v>0</v>
      </c>
      <c r="AL1175" s="17"/>
      <c r="AM1175" s="17">
        <v>1.9766494697193E-2</v>
      </c>
      <c r="AN1175" s="17">
        <v>5.0649267245256098E-2</v>
      </c>
      <c r="AO1175" s="17">
        <v>3.7813429799144198E-2</v>
      </c>
      <c r="AP1175" s="17">
        <v>2.8014476171310199E-2</v>
      </c>
      <c r="AQ1175" s="17">
        <v>7.4277420483278594E-2</v>
      </c>
      <c r="AR1175" s="17"/>
      <c r="AS1175" s="17">
        <v>2.8132354353615399E-2</v>
      </c>
      <c r="AT1175" s="17">
        <v>5.8230955410687603E-2</v>
      </c>
      <c r="AU1175" s="17"/>
      <c r="AV1175" s="17">
        <v>2.1575186460402501E-2</v>
      </c>
      <c r="AW1175" s="17">
        <v>4.5320270134921403E-2</v>
      </c>
      <c r="AX1175" s="17"/>
      <c r="AY1175" s="17">
        <v>3.9451277295333903E-2</v>
      </c>
      <c r="AZ1175" s="17">
        <v>3.9523509172660003E-2</v>
      </c>
      <c r="BA1175" s="17">
        <v>2.4925754025369201E-2</v>
      </c>
      <c r="BB1175" s="17"/>
      <c r="BC1175" s="17">
        <v>3.9878039449609402E-2</v>
      </c>
      <c r="BD1175" s="17">
        <v>5.9608272918295097E-2</v>
      </c>
      <c r="BE1175" s="17">
        <v>9.0488370487975395E-3</v>
      </c>
      <c r="BF1175" s="17"/>
      <c r="BG1175" s="17">
        <v>3.4679146574318601E-2</v>
      </c>
      <c r="BH1175" s="17">
        <v>3.7770325707054797E-2</v>
      </c>
      <c r="BI1175" s="17"/>
      <c r="BJ1175" s="17">
        <v>3.6906080339328899E-2</v>
      </c>
      <c r="BK1175" s="17">
        <v>3.4221256109043599E-2</v>
      </c>
      <c r="BL1175" s="17"/>
      <c r="BM1175" s="17">
        <v>4.3652397583984301E-2</v>
      </c>
      <c r="BN1175" s="17">
        <v>6.1840257183853199E-2</v>
      </c>
      <c r="BO1175" s="17">
        <v>7.4067960132480196E-2</v>
      </c>
      <c r="BP1175" s="17">
        <v>0</v>
      </c>
      <c r="BQ1175" s="17">
        <v>0</v>
      </c>
      <c r="BR1175" s="17">
        <v>2.3983130090123501E-2</v>
      </c>
      <c r="BS1175" s="17">
        <v>0</v>
      </c>
      <c r="BT1175" s="17"/>
      <c r="BU1175" s="17">
        <v>3.4880341223429902E-2</v>
      </c>
      <c r="BV1175" s="17">
        <v>4.93594138364815E-2</v>
      </c>
      <c r="BW1175" s="17"/>
      <c r="BX1175" s="17">
        <v>3.2726484055968001E-2</v>
      </c>
      <c r="BY1175" s="17">
        <v>7.0918297911110095E-2</v>
      </c>
      <c r="BZ1175" s="17">
        <v>1.0867143054017399E-2</v>
      </c>
      <c r="CA1175" s="17">
        <v>2.4828322759405299E-2</v>
      </c>
    </row>
    <row r="1176" spans="2:79" hidden="1" x14ac:dyDescent="0.3">
      <c r="B1176" t="s">
        <v>299</v>
      </c>
      <c r="C1176" s="17">
        <v>0.78371417665009802</v>
      </c>
      <c r="D1176" s="17">
        <v>0.71659442489861203</v>
      </c>
      <c r="E1176" s="17">
        <v>0.85050784230184795</v>
      </c>
      <c r="F1176" s="17"/>
      <c r="G1176" s="17">
        <v>0.78744418026067997</v>
      </c>
      <c r="H1176" s="17">
        <v>0.86053223011813396</v>
      </c>
      <c r="I1176" s="17">
        <v>0.789551201835335</v>
      </c>
      <c r="J1176" s="17">
        <v>0.76922545483214899</v>
      </c>
      <c r="K1176" s="17">
        <v>0.72006824727451801</v>
      </c>
      <c r="L1176" s="17">
        <v>0.76572323136741405</v>
      </c>
      <c r="M1176" s="17"/>
      <c r="N1176" s="17">
        <v>0.85098679794607801</v>
      </c>
      <c r="O1176" s="17">
        <v>0.788825262486196</v>
      </c>
      <c r="P1176" s="17">
        <v>0.76196366727564602</v>
      </c>
      <c r="Q1176" s="17">
        <v>0.73403153765308304</v>
      </c>
      <c r="R1176" s="17"/>
      <c r="S1176" s="17">
        <v>0.83420409064316003</v>
      </c>
      <c r="T1176" s="17">
        <v>0.72658830337654801</v>
      </c>
      <c r="U1176" s="17">
        <v>0.85042708021350299</v>
      </c>
      <c r="V1176" s="17">
        <v>0.75437081206567402</v>
      </c>
      <c r="W1176" s="17">
        <v>0.803409593949169</v>
      </c>
      <c r="X1176" s="17">
        <v>0.73837428922298598</v>
      </c>
      <c r="Y1176" s="17">
        <v>0.75004645400499204</v>
      </c>
      <c r="Z1176" s="17">
        <v>0.58888145010929605</v>
      </c>
      <c r="AA1176" s="17">
        <v>0.89343501037004203</v>
      </c>
      <c r="AB1176" s="17">
        <v>0.67011108008522802</v>
      </c>
      <c r="AC1176" s="17">
        <v>0.86967868191963005</v>
      </c>
      <c r="AD1176" s="17">
        <v>1</v>
      </c>
      <c r="AE1176" s="17"/>
      <c r="AF1176" s="17">
        <v>0.84698662577855799</v>
      </c>
      <c r="AG1176" s="17">
        <v>0.80720877728367701</v>
      </c>
      <c r="AH1176" s="17">
        <v>0.86285718713146098</v>
      </c>
      <c r="AI1176" s="17">
        <v>0.660146073863359</v>
      </c>
      <c r="AJ1176" s="17">
        <v>0.67985840540848097</v>
      </c>
      <c r="AK1176" s="17">
        <v>0.81544910876162002</v>
      </c>
      <c r="AL1176" s="17"/>
      <c r="AM1176" s="17">
        <v>0.81682786776425698</v>
      </c>
      <c r="AN1176" s="17">
        <v>0.71734902594902605</v>
      </c>
      <c r="AO1176" s="17">
        <v>0.80294219487196195</v>
      </c>
      <c r="AP1176" s="17">
        <v>0.88364548945089805</v>
      </c>
      <c r="AQ1176" s="17">
        <v>0.74482920720244095</v>
      </c>
      <c r="AR1176" s="17"/>
      <c r="AS1176" s="17">
        <v>0.83600753895472601</v>
      </c>
      <c r="AT1176" s="17">
        <v>0.70025908739556797</v>
      </c>
      <c r="AU1176" s="17"/>
      <c r="AV1176" s="17">
        <v>0.84600795139623197</v>
      </c>
      <c r="AW1176" s="17">
        <v>0.73698679516144405</v>
      </c>
      <c r="AX1176" s="17"/>
      <c r="AY1176" s="17">
        <v>0.74941759993622103</v>
      </c>
      <c r="AZ1176" s="17">
        <v>0.79735975162724704</v>
      </c>
      <c r="BA1176" s="17">
        <v>0.75296091599966797</v>
      </c>
      <c r="BB1176" s="17"/>
      <c r="BC1176" s="17">
        <v>0.78301584421875103</v>
      </c>
      <c r="BD1176" s="17">
        <v>0.75663208061636</v>
      </c>
      <c r="BE1176" s="17">
        <v>0.80910771125929504</v>
      </c>
      <c r="BF1176" s="17"/>
      <c r="BG1176" s="17">
        <v>0.74136454930384799</v>
      </c>
      <c r="BH1176" s="17">
        <v>0.80597575095977003</v>
      </c>
      <c r="BI1176" s="17"/>
      <c r="BJ1176" s="17">
        <v>0.83646666852660401</v>
      </c>
      <c r="BK1176" s="17">
        <v>0.77473584718751698</v>
      </c>
      <c r="BL1176" s="17"/>
      <c r="BM1176" s="17">
        <v>0.82327591212697504</v>
      </c>
      <c r="BN1176" s="17">
        <v>0.74389986844363798</v>
      </c>
      <c r="BO1176" s="17">
        <v>0.64935606703183002</v>
      </c>
      <c r="BP1176" s="17">
        <v>0.81742496875308501</v>
      </c>
      <c r="BQ1176" s="17">
        <v>0.88578668332031896</v>
      </c>
      <c r="BR1176" s="17">
        <v>0.75781408865843802</v>
      </c>
      <c r="BS1176" s="17">
        <v>0.73782087108933203</v>
      </c>
      <c r="BT1176" s="17"/>
      <c r="BU1176" s="17">
        <v>0.85728194909335698</v>
      </c>
      <c r="BV1176" s="17">
        <v>0.71700329641447602</v>
      </c>
      <c r="BW1176" s="17"/>
      <c r="BX1176" s="17">
        <v>0.82503773265587399</v>
      </c>
      <c r="BY1176" s="17">
        <v>0.71763140657116098</v>
      </c>
      <c r="BZ1176" s="17">
        <v>0.89857853295731105</v>
      </c>
      <c r="CA1176" s="17">
        <v>0.80592493792733799</v>
      </c>
    </row>
    <row r="1177" spans="2:79" x14ac:dyDescent="0.3">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c r="AF1177" s="17"/>
      <c r="AG1177" s="17"/>
      <c r="AH1177" s="17"/>
      <c r="AI1177" s="17"/>
      <c r="AJ1177" s="17"/>
      <c r="AK1177" s="17"/>
      <c r="AL1177" s="17"/>
      <c r="AM1177" s="17"/>
      <c r="AN1177" s="17"/>
      <c r="AO1177" s="17"/>
      <c r="AP1177" s="17"/>
      <c r="AQ1177" s="17"/>
      <c r="AR1177" s="17"/>
      <c r="AS1177" s="17"/>
      <c r="AT1177" s="17"/>
      <c r="AU1177" s="17"/>
      <c r="AV1177" s="17"/>
      <c r="AW1177" s="17"/>
      <c r="AX1177" s="17"/>
      <c r="AY1177" s="17"/>
      <c r="AZ1177" s="17"/>
      <c r="BA1177" s="17"/>
      <c r="BB1177" s="17"/>
      <c r="BC1177" s="17"/>
      <c r="BD1177" s="17"/>
      <c r="BE1177" s="17"/>
      <c r="BF1177" s="17"/>
      <c r="BG1177" s="17"/>
      <c r="BH1177" s="17"/>
      <c r="BI1177" s="17"/>
      <c r="BJ1177" s="17"/>
      <c r="BK1177" s="17"/>
      <c r="BL1177" s="17"/>
      <c r="BM1177" s="17"/>
      <c r="BN1177" s="17"/>
      <c r="BO1177" s="17"/>
      <c r="BP1177" s="17"/>
      <c r="BQ1177" s="17"/>
      <c r="BR1177" s="17"/>
      <c r="BS1177" s="17"/>
      <c r="BT1177" s="17"/>
      <c r="BU1177" s="17"/>
      <c r="BV1177" s="17"/>
      <c r="BW1177" s="17"/>
      <c r="BX1177" s="17"/>
      <c r="BY1177" s="17"/>
      <c r="BZ1177" s="17"/>
      <c r="CA1177" s="17"/>
    </row>
    <row r="1178" spans="2:79" x14ac:dyDescent="0.3">
      <c r="B1178" s="6" t="s">
        <v>486</v>
      </c>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c r="AF1178" s="17"/>
      <c r="AG1178" s="17"/>
      <c r="AH1178" s="17"/>
      <c r="AI1178" s="17"/>
      <c r="AJ1178" s="17"/>
      <c r="AK1178" s="17"/>
      <c r="AL1178" s="17"/>
      <c r="AM1178" s="17"/>
      <c r="AN1178" s="17"/>
      <c r="AO1178" s="17"/>
      <c r="AP1178" s="17"/>
      <c r="AQ1178" s="17"/>
      <c r="AR1178" s="17"/>
      <c r="AS1178" s="17"/>
      <c r="AT1178" s="17"/>
      <c r="AU1178" s="17"/>
      <c r="AV1178" s="17"/>
      <c r="AW1178" s="17"/>
      <c r="AX1178" s="17"/>
      <c r="AY1178" s="17"/>
      <c r="AZ1178" s="17"/>
      <c r="BA1178" s="17"/>
      <c r="BB1178" s="17"/>
      <c r="BC1178" s="17"/>
      <c r="BD1178" s="17"/>
      <c r="BE1178" s="17"/>
      <c r="BF1178" s="17"/>
      <c r="BG1178" s="17"/>
      <c r="BH1178" s="17"/>
      <c r="BI1178" s="17"/>
      <c r="BJ1178" s="17"/>
      <c r="BK1178" s="17"/>
      <c r="BL1178" s="17"/>
      <c r="BM1178" s="17"/>
      <c r="BN1178" s="17"/>
      <c r="BO1178" s="17"/>
      <c r="BP1178" s="17"/>
      <c r="BQ1178" s="17"/>
      <c r="BR1178" s="17"/>
      <c r="BS1178" s="17"/>
      <c r="BT1178" s="17"/>
      <c r="BU1178" s="17"/>
      <c r="BV1178" s="17"/>
      <c r="BW1178" s="17"/>
      <c r="BX1178" s="17"/>
      <c r="BY1178" s="17"/>
      <c r="BZ1178" s="17"/>
      <c r="CA1178" s="17"/>
    </row>
    <row r="1179" spans="2:79" x14ac:dyDescent="0.3">
      <c r="B1179" s="24" t="s">
        <v>333</v>
      </c>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c r="BA1179" s="17"/>
      <c r="BB1179" s="17"/>
      <c r="BC1179" s="17"/>
      <c r="BD1179" s="17"/>
      <c r="BE1179" s="17"/>
      <c r="BF1179" s="17"/>
      <c r="BG1179" s="17"/>
      <c r="BH1179" s="17"/>
      <c r="BI1179" s="17"/>
      <c r="BJ1179" s="17"/>
      <c r="BK1179" s="17"/>
      <c r="BL1179" s="17"/>
      <c r="BM1179" s="17"/>
      <c r="BN1179" s="17"/>
      <c r="BO1179" s="17"/>
      <c r="BP1179" s="17"/>
      <c r="BQ1179" s="17"/>
      <c r="BR1179" s="17"/>
      <c r="BS1179" s="17"/>
      <c r="BT1179" s="17"/>
      <c r="BU1179" s="17"/>
      <c r="BV1179" s="17"/>
      <c r="BW1179" s="17"/>
      <c r="BX1179" s="17"/>
      <c r="BY1179" s="17"/>
      <c r="BZ1179" s="17"/>
      <c r="CA1179" s="17"/>
    </row>
    <row r="1180" spans="2:79" x14ac:dyDescent="0.3">
      <c r="B1180" t="s">
        <v>292</v>
      </c>
      <c r="C1180" s="17">
        <v>0.29805300518503303</v>
      </c>
      <c r="D1180" s="17">
        <v>0.266897083075398</v>
      </c>
      <c r="E1180" s="17">
        <v>0.327210063936963</v>
      </c>
      <c r="F1180" s="17"/>
      <c r="G1180" s="17">
        <v>0.41155862199387</v>
      </c>
      <c r="H1180" s="17">
        <v>0.35829860139832698</v>
      </c>
      <c r="I1180" s="17">
        <v>0.280321985899191</v>
      </c>
      <c r="J1180" s="17">
        <v>0.32913130345496</v>
      </c>
      <c r="K1180" s="17">
        <v>0.24266535876596901</v>
      </c>
      <c r="L1180" s="17">
        <v>0.193431114767881</v>
      </c>
      <c r="M1180" s="17"/>
      <c r="N1180" s="17">
        <v>0.29720579272486403</v>
      </c>
      <c r="O1180" s="17">
        <v>0.34013839388747902</v>
      </c>
      <c r="P1180" s="17">
        <v>0.27804559805913698</v>
      </c>
      <c r="Q1180" s="17">
        <v>0.266423792277864</v>
      </c>
      <c r="R1180" s="17"/>
      <c r="S1180" s="17">
        <v>0.32574198762107098</v>
      </c>
      <c r="T1180" s="17">
        <v>0.42435516574326398</v>
      </c>
      <c r="U1180" s="17">
        <v>0.431783093967888</v>
      </c>
      <c r="V1180" s="17">
        <v>0.276911399820851</v>
      </c>
      <c r="W1180" s="17">
        <v>0.211364017180414</v>
      </c>
      <c r="X1180" s="17">
        <v>0.16354131177022799</v>
      </c>
      <c r="Y1180" s="17">
        <v>0.26836450959944802</v>
      </c>
      <c r="Z1180" s="17">
        <v>0.34649941983374699</v>
      </c>
      <c r="AA1180" s="17">
        <v>0.34794567122480502</v>
      </c>
      <c r="AB1180" s="17">
        <v>0.17613008639139199</v>
      </c>
      <c r="AC1180" s="17">
        <v>0.212709413968002</v>
      </c>
      <c r="AD1180" s="17">
        <v>0.388865748846285</v>
      </c>
      <c r="AE1180" s="17"/>
      <c r="AF1180" s="17">
        <v>0.36336950184197803</v>
      </c>
      <c r="AG1180" s="17">
        <v>0.21010365631838401</v>
      </c>
      <c r="AH1180" s="17">
        <v>0.32665974105468798</v>
      </c>
      <c r="AI1180" s="17">
        <v>0.30650022090366302</v>
      </c>
      <c r="AJ1180" s="17">
        <v>0.277310775071896</v>
      </c>
      <c r="AK1180" s="17">
        <v>0.34620011653755201</v>
      </c>
      <c r="AL1180" s="17"/>
      <c r="AM1180" s="17">
        <v>0.18801030220346501</v>
      </c>
      <c r="AN1180" s="17">
        <v>0.30060252855511999</v>
      </c>
      <c r="AO1180" s="17">
        <v>0.34520347915989602</v>
      </c>
      <c r="AP1180" s="17">
        <v>0.27643179097979498</v>
      </c>
      <c r="AQ1180" s="17">
        <v>0.50325832533480797</v>
      </c>
      <c r="AR1180" s="17"/>
      <c r="AS1180" s="17">
        <v>0.32304827900382399</v>
      </c>
      <c r="AT1180" s="17">
        <v>0.261314198054372</v>
      </c>
      <c r="AU1180" s="17"/>
      <c r="AV1180" s="17">
        <v>0.31873491833560902</v>
      </c>
      <c r="AW1180" s="17">
        <v>0.336632355112782</v>
      </c>
      <c r="AX1180" s="17"/>
      <c r="AY1180" s="17">
        <v>0.34640648812265201</v>
      </c>
      <c r="AZ1180" s="17">
        <v>0.28974347468529499</v>
      </c>
      <c r="BA1180" s="17">
        <v>0.20261459203322699</v>
      </c>
      <c r="BB1180" s="17"/>
      <c r="BC1180" s="17">
        <v>0.287426134536935</v>
      </c>
      <c r="BD1180" s="17">
        <v>0.25705830204306301</v>
      </c>
      <c r="BE1180" s="17">
        <v>0.38711613964035302</v>
      </c>
      <c r="BF1180" s="17"/>
      <c r="BG1180" s="17">
        <v>0.30858534007007299</v>
      </c>
      <c r="BH1180" s="17">
        <v>0.29328256559144</v>
      </c>
      <c r="BI1180" s="17"/>
      <c r="BJ1180" s="17">
        <v>0.34516112017797501</v>
      </c>
      <c r="BK1180" s="17">
        <v>0.28223666391971203</v>
      </c>
      <c r="BL1180" s="17"/>
      <c r="BM1180" s="17">
        <v>0.34934898605763798</v>
      </c>
      <c r="BN1180" s="17">
        <v>0.31012384202306198</v>
      </c>
      <c r="BO1180" s="17">
        <v>0.29401633052863102</v>
      </c>
      <c r="BP1180" s="17">
        <v>0.21226118567239899</v>
      </c>
      <c r="BQ1180" s="17">
        <v>0.351584756003407</v>
      </c>
      <c r="BR1180" s="17">
        <v>0.189038329396604</v>
      </c>
      <c r="BS1180" s="17">
        <v>0.31206809164898303</v>
      </c>
      <c r="BT1180" s="17"/>
      <c r="BU1180" s="17">
        <v>0.29618307805329702</v>
      </c>
      <c r="BV1180" s="17">
        <v>0.35762498666194298</v>
      </c>
      <c r="BW1180" s="17"/>
      <c r="BX1180" s="17">
        <v>0.33453659435192201</v>
      </c>
      <c r="BY1180" s="17">
        <v>0.26808826250624501</v>
      </c>
      <c r="BZ1180" s="17">
        <v>0.41064601203953199</v>
      </c>
      <c r="CA1180" s="17">
        <v>0.279811633363795</v>
      </c>
    </row>
    <row r="1181" spans="2:79" x14ac:dyDescent="0.3">
      <c r="B1181" t="s">
        <v>293</v>
      </c>
      <c r="C1181" s="17">
        <v>0.48712934470084002</v>
      </c>
      <c r="D1181" s="17">
        <v>0.48244373446855998</v>
      </c>
      <c r="E1181" s="17">
        <v>0.48740337548729001</v>
      </c>
      <c r="F1181" s="17"/>
      <c r="G1181" s="17">
        <v>0.37975266685105202</v>
      </c>
      <c r="H1181" s="17">
        <v>0.45425655211767701</v>
      </c>
      <c r="I1181" s="17">
        <v>0.56123638016260602</v>
      </c>
      <c r="J1181" s="17">
        <v>0.46643999768928202</v>
      </c>
      <c r="K1181" s="17">
        <v>0.55820598104600305</v>
      </c>
      <c r="L1181" s="17">
        <v>0.50038769810435302</v>
      </c>
      <c r="M1181" s="17"/>
      <c r="N1181" s="17">
        <v>0.59214008250631101</v>
      </c>
      <c r="O1181" s="17">
        <v>0.46312239177188003</v>
      </c>
      <c r="P1181" s="17">
        <v>0.43464041258567498</v>
      </c>
      <c r="Q1181" s="17">
        <v>0.44113705514263701</v>
      </c>
      <c r="R1181" s="17"/>
      <c r="S1181" s="17">
        <v>0.55795793161366802</v>
      </c>
      <c r="T1181" s="17">
        <v>0.357821227933455</v>
      </c>
      <c r="U1181" s="17">
        <v>0.35292820250100998</v>
      </c>
      <c r="V1181" s="17">
        <v>0.42745037830090998</v>
      </c>
      <c r="W1181" s="17">
        <v>0.55299711478003899</v>
      </c>
      <c r="X1181" s="17">
        <v>0.47481723969367201</v>
      </c>
      <c r="Y1181" s="17">
        <v>0.50847707823122201</v>
      </c>
      <c r="Z1181" s="17">
        <v>0.569181980475995</v>
      </c>
      <c r="AA1181" s="17">
        <v>0.54642938121499995</v>
      </c>
      <c r="AB1181" s="17">
        <v>0.60365971603512503</v>
      </c>
      <c r="AC1181" s="17">
        <v>0.50556717525417905</v>
      </c>
      <c r="AD1181" s="17">
        <v>0.458015199323214</v>
      </c>
      <c r="AE1181" s="17"/>
      <c r="AF1181" s="17">
        <v>0.46455741184926702</v>
      </c>
      <c r="AG1181" s="17">
        <v>0.582197892623326</v>
      </c>
      <c r="AH1181" s="17">
        <v>0.370729124698086</v>
      </c>
      <c r="AI1181" s="17">
        <v>0.46586908634705398</v>
      </c>
      <c r="AJ1181" s="17">
        <v>0.48965155998380899</v>
      </c>
      <c r="AK1181" s="17">
        <v>0.44518557803801301</v>
      </c>
      <c r="AL1181" s="17"/>
      <c r="AM1181" s="17">
        <v>0.46536063583374199</v>
      </c>
      <c r="AN1181" s="17">
        <v>0.44079883453048402</v>
      </c>
      <c r="AO1181" s="17">
        <v>0.51935128683298803</v>
      </c>
      <c r="AP1181" s="17">
        <v>0.54882516361703104</v>
      </c>
      <c r="AQ1181" s="17">
        <v>0.49674167466519198</v>
      </c>
      <c r="AR1181" s="17"/>
      <c r="AS1181" s="17">
        <v>0.50765814437661105</v>
      </c>
      <c r="AT1181" s="17">
        <v>0.49785247304564101</v>
      </c>
      <c r="AU1181" s="17"/>
      <c r="AV1181" s="17">
        <v>0.48062639076511499</v>
      </c>
      <c r="AW1181" s="17">
        <v>0.49076977165322599</v>
      </c>
      <c r="AX1181" s="17"/>
      <c r="AY1181" s="17">
        <v>0.44795131600386101</v>
      </c>
      <c r="AZ1181" s="17">
        <v>0.51397586914417104</v>
      </c>
      <c r="BA1181" s="17">
        <v>0.46174905171604902</v>
      </c>
      <c r="BB1181" s="17"/>
      <c r="BC1181" s="17">
        <v>0.51267757980726303</v>
      </c>
      <c r="BD1181" s="17">
        <v>0.449538180366093</v>
      </c>
      <c r="BE1181" s="17">
        <v>0.44734111308082602</v>
      </c>
      <c r="BF1181" s="17"/>
      <c r="BG1181" s="17">
        <v>0.45223494155279198</v>
      </c>
      <c r="BH1181" s="17">
        <v>0.50901076493810404</v>
      </c>
      <c r="BI1181" s="17"/>
      <c r="BJ1181" s="17">
        <v>0.496412507970523</v>
      </c>
      <c r="BK1181" s="17">
        <v>0.488930693930334</v>
      </c>
      <c r="BL1181" s="17"/>
      <c r="BM1181" s="17">
        <v>0.51145714007902099</v>
      </c>
      <c r="BN1181" s="17">
        <v>0.393640151984682</v>
      </c>
      <c r="BO1181" s="17">
        <v>0.40192814005530803</v>
      </c>
      <c r="BP1181" s="17">
        <v>0.46174404999635299</v>
      </c>
      <c r="BQ1181" s="17">
        <v>0.55022869999477797</v>
      </c>
      <c r="BR1181" s="17">
        <v>0.52552642575922204</v>
      </c>
      <c r="BS1181" s="17">
        <v>0.49703837627973502</v>
      </c>
      <c r="BT1181" s="17"/>
      <c r="BU1181" s="17">
        <v>0.55096279838476903</v>
      </c>
      <c r="BV1181" s="17">
        <v>0.49048569442944101</v>
      </c>
      <c r="BW1181" s="17"/>
      <c r="BX1181" s="17">
        <v>0.49000935508452198</v>
      </c>
      <c r="BY1181" s="17">
        <v>0.47387133685058702</v>
      </c>
      <c r="BZ1181" s="17">
        <v>0.471729232441571</v>
      </c>
      <c r="CA1181" s="17">
        <v>0.48852081097286398</v>
      </c>
    </row>
    <row r="1182" spans="2:79" x14ac:dyDescent="0.3">
      <c r="B1182" t="s">
        <v>294</v>
      </c>
      <c r="C1182" s="17">
        <v>0.15698932285817199</v>
      </c>
      <c r="D1182" s="17">
        <v>0.18044093429185501</v>
      </c>
      <c r="E1182" s="17">
        <v>0.13785327272544301</v>
      </c>
      <c r="F1182" s="17"/>
      <c r="G1182" s="17">
        <v>0.208688711155078</v>
      </c>
      <c r="H1182" s="17">
        <v>0.10452258237730599</v>
      </c>
      <c r="I1182" s="17">
        <v>0.104276490554192</v>
      </c>
      <c r="J1182" s="17">
        <v>0.120321386192682</v>
      </c>
      <c r="K1182" s="17">
        <v>0.14096354428434699</v>
      </c>
      <c r="L1182" s="17">
        <v>0.25312512069644999</v>
      </c>
      <c r="M1182" s="17"/>
      <c r="N1182" s="17">
        <v>8.0936145888308594E-2</v>
      </c>
      <c r="O1182" s="17">
        <v>0.13405551488725301</v>
      </c>
      <c r="P1182" s="17">
        <v>0.21450466142248401</v>
      </c>
      <c r="Q1182" s="17">
        <v>0.226679124307307</v>
      </c>
      <c r="R1182" s="17"/>
      <c r="S1182" s="17">
        <v>7.2484841569357195E-2</v>
      </c>
      <c r="T1182" s="17">
        <v>0.18843277316953699</v>
      </c>
      <c r="U1182" s="17">
        <v>0.18519924074661501</v>
      </c>
      <c r="V1182" s="17">
        <v>0.18532795724486401</v>
      </c>
      <c r="W1182" s="17">
        <v>0.19745625653687099</v>
      </c>
      <c r="X1182" s="17">
        <v>0.21657613657424801</v>
      </c>
      <c r="Y1182" s="17">
        <v>0.18352985843901701</v>
      </c>
      <c r="Z1182" s="17">
        <v>4.2159299845129103E-2</v>
      </c>
      <c r="AA1182" s="17">
        <v>0.105624947560195</v>
      </c>
      <c r="AB1182" s="17">
        <v>0.138193591104705</v>
      </c>
      <c r="AC1182" s="17">
        <v>0.24629926530541599</v>
      </c>
      <c r="AD1182" s="17">
        <v>7.5606123725949798E-2</v>
      </c>
      <c r="AE1182" s="17"/>
      <c r="AF1182" s="17">
        <v>0.115331089070265</v>
      </c>
      <c r="AG1182" s="17">
        <v>0.153524844152652</v>
      </c>
      <c r="AH1182" s="17">
        <v>0.18912565486141</v>
      </c>
      <c r="AI1182" s="17">
        <v>0.188283725361826</v>
      </c>
      <c r="AJ1182" s="17">
        <v>0.17751310155316699</v>
      </c>
      <c r="AK1182" s="17">
        <v>0.17432849491649999</v>
      </c>
      <c r="AL1182" s="17"/>
      <c r="AM1182" s="17">
        <v>0.29408014249965297</v>
      </c>
      <c r="AN1182" s="17">
        <v>0.199154870248032</v>
      </c>
      <c r="AO1182" s="17">
        <v>8.2642865401973201E-2</v>
      </c>
      <c r="AP1182" s="17">
        <v>9.0611838584709697E-2</v>
      </c>
      <c r="AQ1182" s="17">
        <v>0</v>
      </c>
      <c r="AR1182" s="17"/>
      <c r="AS1182" s="17">
        <v>0.12324477042866699</v>
      </c>
      <c r="AT1182" s="17">
        <v>0.16993240604178</v>
      </c>
      <c r="AU1182" s="17"/>
      <c r="AV1182" s="17">
        <v>0.145262374231302</v>
      </c>
      <c r="AW1182" s="17">
        <v>0.12264371282228501</v>
      </c>
      <c r="AX1182" s="17"/>
      <c r="AY1182" s="17">
        <v>0.152158049692111</v>
      </c>
      <c r="AZ1182" s="17">
        <v>0.14798590958018601</v>
      </c>
      <c r="BA1182" s="17">
        <v>0.21749517567350299</v>
      </c>
      <c r="BB1182" s="17"/>
      <c r="BC1182" s="17">
        <v>0.14376018282708899</v>
      </c>
      <c r="BD1182" s="17">
        <v>0.23482026162831399</v>
      </c>
      <c r="BE1182" s="17">
        <v>9.9358945235293594E-2</v>
      </c>
      <c r="BF1182" s="17"/>
      <c r="BG1182" s="17">
        <v>0.188018639900636</v>
      </c>
      <c r="BH1182" s="17">
        <v>0.13741302464923</v>
      </c>
      <c r="BI1182" s="17"/>
      <c r="BJ1182" s="17">
        <v>9.2886901391064994E-2</v>
      </c>
      <c r="BK1182" s="17">
        <v>0.17160313093671101</v>
      </c>
      <c r="BL1182" s="17"/>
      <c r="BM1182" s="17">
        <v>8.8189002867323493E-2</v>
      </c>
      <c r="BN1182" s="17">
        <v>0.25553867825096599</v>
      </c>
      <c r="BO1182" s="17">
        <v>0.26277083205990898</v>
      </c>
      <c r="BP1182" s="17">
        <v>0.122433917181148</v>
      </c>
      <c r="BQ1182" s="17">
        <v>9.8186544001815104E-2</v>
      </c>
      <c r="BR1182" s="17">
        <v>0.22885823487551399</v>
      </c>
      <c r="BS1182" s="17">
        <v>0.128572884510184</v>
      </c>
      <c r="BT1182" s="17"/>
      <c r="BU1182" s="17">
        <v>0.15285412356193401</v>
      </c>
      <c r="BV1182" s="17">
        <v>0.10695554687315401</v>
      </c>
      <c r="BW1182" s="17"/>
      <c r="BX1182" s="17">
        <v>0.15642476245210299</v>
      </c>
      <c r="BY1182" s="17">
        <v>0.16251401625182299</v>
      </c>
      <c r="BZ1182" s="17">
        <v>0.101404367568264</v>
      </c>
      <c r="CA1182" s="17">
        <v>0.19027950935021301</v>
      </c>
    </row>
    <row r="1183" spans="2:79" x14ac:dyDescent="0.3">
      <c r="B1183" t="s">
        <v>295</v>
      </c>
      <c r="C1183" s="17">
        <v>1.25107150727569E-2</v>
      </c>
      <c r="D1183" s="17">
        <v>1.35864390023007E-2</v>
      </c>
      <c r="E1183" s="17">
        <v>1.1672084739630899E-2</v>
      </c>
      <c r="F1183" s="17"/>
      <c r="G1183" s="17">
        <v>0</v>
      </c>
      <c r="H1183" s="17">
        <v>3.2080627786930001E-2</v>
      </c>
      <c r="I1183" s="17">
        <v>0</v>
      </c>
      <c r="J1183" s="17">
        <v>2.70820903330539E-2</v>
      </c>
      <c r="K1183" s="17">
        <v>0</v>
      </c>
      <c r="L1183" s="17">
        <v>8.1629828164079005E-3</v>
      </c>
      <c r="M1183" s="17"/>
      <c r="N1183" s="17">
        <v>0</v>
      </c>
      <c r="O1183" s="17">
        <v>1.53742574818348E-2</v>
      </c>
      <c r="P1183" s="17">
        <v>2.9498696615426499E-2</v>
      </c>
      <c r="Q1183" s="17">
        <v>0</v>
      </c>
      <c r="R1183" s="17"/>
      <c r="S1183" s="17">
        <v>0</v>
      </c>
      <c r="T1183" s="17">
        <v>1.45629128254572E-2</v>
      </c>
      <c r="U1183" s="17">
        <v>0</v>
      </c>
      <c r="V1183" s="17">
        <v>0</v>
      </c>
      <c r="W1183" s="17">
        <v>0</v>
      </c>
      <c r="X1183" s="17">
        <v>1.7823142400601299E-2</v>
      </c>
      <c r="Y1183" s="17">
        <v>2.0943770041184199E-2</v>
      </c>
      <c r="Z1183" s="17">
        <v>0</v>
      </c>
      <c r="AA1183" s="17">
        <v>0</v>
      </c>
      <c r="AB1183" s="17">
        <v>2.6604913411298399E-2</v>
      </c>
      <c r="AC1183" s="17">
        <v>3.5424145472402302E-2</v>
      </c>
      <c r="AD1183" s="17">
        <v>7.7512928104550793E-2</v>
      </c>
      <c r="AE1183" s="17"/>
      <c r="AF1183" s="17">
        <v>0</v>
      </c>
      <c r="AG1183" s="17">
        <v>1.46467196672827E-2</v>
      </c>
      <c r="AH1183" s="17">
        <v>6.0560952525710303E-2</v>
      </c>
      <c r="AI1183" s="17">
        <v>9.2895512235523902E-3</v>
      </c>
      <c r="AJ1183" s="17">
        <v>0</v>
      </c>
      <c r="AK1183" s="17">
        <v>0</v>
      </c>
      <c r="AL1183" s="17"/>
      <c r="AM1183" s="17">
        <v>0</v>
      </c>
      <c r="AN1183" s="17">
        <v>9.4657457096453106E-3</v>
      </c>
      <c r="AO1183" s="17">
        <v>7.1943320437905297E-3</v>
      </c>
      <c r="AP1183" s="17">
        <v>3.4469923977122702E-2</v>
      </c>
      <c r="AQ1183" s="17">
        <v>0</v>
      </c>
      <c r="AR1183" s="17"/>
      <c r="AS1183" s="17">
        <v>1.6352659170351801E-2</v>
      </c>
      <c r="AT1183" s="17">
        <v>0</v>
      </c>
      <c r="AU1183" s="17"/>
      <c r="AV1183" s="17">
        <v>1.3151476272690799E-2</v>
      </c>
      <c r="AW1183" s="17">
        <v>0</v>
      </c>
      <c r="AX1183" s="17"/>
      <c r="AY1183" s="17">
        <v>2.7373841730439E-2</v>
      </c>
      <c r="AZ1183" s="17">
        <v>7.34764468495285E-3</v>
      </c>
      <c r="BA1183" s="17">
        <v>0</v>
      </c>
      <c r="BB1183" s="17"/>
      <c r="BC1183" s="17">
        <v>1.3670262701076401E-2</v>
      </c>
      <c r="BD1183" s="17">
        <v>2.0746653497054499E-2</v>
      </c>
      <c r="BE1183" s="17">
        <v>0</v>
      </c>
      <c r="BF1183" s="17"/>
      <c r="BG1183" s="17">
        <v>0</v>
      </c>
      <c r="BH1183" s="17">
        <v>1.8708901494798001E-2</v>
      </c>
      <c r="BI1183" s="17"/>
      <c r="BJ1183" s="17">
        <v>3.43508991079568E-2</v>
      </c>
      <c r="BK1183" s="17">
        <v>6.1157641289114597E-3</v>
      </c>
      <c r="BL1183" s="17"/>
      <c r="BM1183" s="17">
        <v>9.4795237904903001E-3</v>
      </c>
      <c r="BN1183" s="17">
        <v>1.4289955493393401E-2</v>
      </c>
      <c r="BO1183" s="17">
        <v>0</v>
      </c>
      <c r="BP1183" s="17">
        <v>7.3577550538042297E-2</v>
      </c>
      <c r="BQ1183" s="17">
        <v>0</v>
      </c>
      <c r="BR1183" s="17">
        <v>8.7632684821079103E-3</v>
      </c>
      <c r="BS1183" s="17">
        <v>0</v>
      </c>
      <c r="BT1183" s="17"/>
      <c r="BU1183" s="17">
        <v>0</v>
      </c>
      <c r="BV1183" s="17">
        <v>2.4545677553215101E-2</v>
      </c>
      <c r="BW1183" s="17"/>
      <c r="BX1183" s="17">
        <v>0</v>
      </c>
      <c r="BY1183" s="17">
        <v>3.4898760348638397E-2</v>
      </c>
      <c r="BZ1183" s="17">
        <v>0</v>
      </c>
      <c r="CA1183" s="17">
        <v>6.2819746517824302E-3</v>
      </c>
    </row>
    <row r="1184" spans="2:79" x14ac:dyDescent="0.3">
      <c r="B1184" t="s">
        <v>296</v>
      </c>
      <c r="C1184" s="17">
        <v>1.6075858004660701E-2</v>
      </c>
      <c r="D1184" s="17">
        <v>2.2597884099424599E-2</v>
      </c>
      <c r="E1184" s="17">
        <v>1.05506845581184E-2</v>
      </c>
      <c r="F1184" s="17"/>
      <c r="G1184" s="17">
        <v>0</v>
      </c>
      <c r="H1184" s="17">
        <v>2.9627677745336301E-2</v>
      </c>
      <c r="I1184" s="17">
        <v>2.8106645834340901E-2</v>
      </c>
      <c r="J1184" s="17">
        <v>0</v>
      </c>
      <c r="K1184" s="17">
        <v>2.8158666550988601E-2</v>
      </c>
      <c r="L1184" s="17">
        <v>8.9066133150401093E-3</v>
      </c>
      <c r="M1184" s="17"/>
      <c r="N1184" s="17">
        <v>1.4452111335165999E-2</v>
      </c>
      <c r="O1184" s="17">
        <v>1.3855560419140701E-2</v>
      </c>
      <c r="P1184" s="17">
        <v>8.0246553867178595E-3</v>
      </c>
      <c r="Q1184" s="17">
        <v>2.9463512699012501E-2</v>
      </c>
      <c r="R1184" s="17"/>
      <c r="S1184" s="17">
        <v>1.6212850068300699E-2</v>
      </c>
      <c r="T1184" s="17">
        <v>1.4827920328286399E-2</v>
      </c>
      <c r="U1184" s="17">
        <v>3.0089462784486699E-2</v>
      </c>
      <c r="V1184" s="17">
        <v>1.72504799761205E-2</v>
      </c>
      <c r="W1184" s="17">
        <v>0</v>
      </c>
      <c r="X1184" s="17">
        <v>3.6450360408533798E-2</v>
      </c>
      <c r="Y1184" s="17">
        <v>1.8684783689129299E-2</v>
      </c>
      <c r="Z1184" s="17">
        <v>0</v>
      </c>
      <c r="AA1184" s="17">
        <v>0</v>
      </c>
      <c r="AB1184" s="17">
        <v>2.9893804941039801E-2</v>
      </c>
      <c r="AC1184" s="17">
        <v>0</v>
      </c>
      <c r="AD1184" s="17">
        <v>0</v>
      </c>
      <c r="AE1184" s="17"/>
      <c r="AF1184" s="17">
        <v>2.1890702581436501E-2</v>
      </c>
      <c r="AG1184" s="17">
        <v>1.7767195177243501E-2</v>
      </c>
      <c r="AH1184" s="17">
        <v>1.6096414496838601E-2</v>
      </c>
      <c r="AI1184" s="17">
        <v>0</v>
      </c>
      <c r="AJ1184" s="17">
        <v>1.9100742294414101E-2</v>
      </c>
      <c r="AK1184" s="17">
        <v>3.4285810507935499E-2</v>
      </c>
      <c r="AL1184" s="17"/>
      <c r="AM1184" s="17">
        <v>0</v>
      </c>
      <c r="AN1184" s="17">
        <v>3.2820359783982303E-2</v>
      </c>
      <c r="AO1184" s="17">
        <v>8.2101350988158499E-3</v>
      </c>
      <c r="AP1184" s="17">
        <v>3.3609609859316901E-2</v>
      </c>
      <c r="AQ1184" s="17">
        <v>0</v>
      </c>
      <c r="AR1184" s="17"/>
      <c r="AS1184" s="17">
        <v>9.0496556757469898E-3</v>
      </c>
      <c r="AT1184" s="17">
        <v>3.2305663563156499E-2</v>
      </c>
      <c r="AU1184" s="17"/>
      <c r="AV1184" s="17">
        <v>1.4503046716068E-2</v>
      </c>
      <c r="AW1184" s="17">
        <v>3.2944295844286597E-2</v>
      </c>
      <c r="AX1184" s="17"/>
      <c r="AY1184" s="17">
        <v>0</v>
      </c>
      <c r="AZ1184" s="17">
        <v>1.39690306776241E-2</v>
      </c>
      <c r="BA1184" s="17">
        <v>6.8855556892515699E-2</v>
      </c>
      <c r="BB1184" s="17"/>
      <c r="BC1184" s="17">
        <v>1.3559750558283E-2</v>
      </c>
      <c r="BD1184" s="17">
        <v>8.8958802323250204E-3</v>
      </c>
      <c r="BE1184" s="17">
        <v>3.3619618342634799E-2</v>
      </c>
      <c r="BF1184" s="17"/>
      <c r="BG1184" s="17">
        <v>6.1486593432040102E-3</v>
      </c>
      <c r="BH1184" s="17">
        <v>2.1234525322845799E-2</v>
      </c>
      <c r="BI1184" s="17"/>
      <c r="BJ1184" s="17">
        <v>1.47500569686015E-2</v>
      </c>
      <c r="BK1184" s="17">
        <v>1.69870001813964E-2</v>
      </c>
      <c r="BL1184" s="17"/>
      <c r="BM1184" s="17">
        <v>2.31370486080868E-2</v>
      </c>
      <c r="BN1184" s="17">
        <v>1.4286579221377301E-2</v>
      </c>
      <c r="BO1184" s="17">
        <v>0</v>
      </c>
      <c r="BP1184" s="17">
        <v>3.1427751061044999E-2</v>
      </c>
      <c r="BQ1184" s="17">
        <v>0</v>
      </c>
      <c r="BR1184" s="17">
        <v>9.1809147302281402E-3</v>
      </c>
      <c r="BS1184" s="17">
        <v>0</v>
      </c>
      <c r="BT1184" s="17"/>
      <c r="BU1184" s="17">
        <v>0</v>
      </c>
      <c r="BV1184" s="17">
        <v>2.0388094482247002E-2</v>
      </c>
      <c r="BW1184" s="17"/>
      <c r="BX1184" s="17">
        <v>0</v>
      </c>
      <c r="BY1184" s="17">
        <v>3.4404148314147502E-2</v>
      </c>
      <c r="BZ1184" s="17">
        <v>4.2756830143079504E-3</v>
      </c>
      <c r="CA1184" s="17">
        <v>2.2427886393480301E-2</v>
      </c>
    </row>
    <row r="1185" spans="2:79" x14ac:dyDescent="0.3">
      <c r="B1185" t="s">
        <v>101</v>
      </c>
      <c r="C1185" s="17">
        <v>2.92417541785377E-2</v>
      </c>
      <c r="D1185" s="17">
        <v>3.4033925062461702E-2</v>
      </c>
      <c r="E1185" s="17">
        <v>2.5310518552554701E-2</v>
      </c>
      <c r="F1185" s="17"/>
      <c r="G1185" s="17">
        <v>0</v>
      </c>
      <c r="H1185" s="17">
        <v>2.1213958574424201E-2</v>
      </c>
      <c r="I1185" s="17">
        <v>2.6058497549669501E-2</v>
      </c>
      <c r="J1185" s="17">
        <v>5.7025222330021899E-2</v>
      </c>
      <c r="K1185" s="17">
        <v>3.0006449352693101E-2</v>
      </c>
      <c r="L1185" s="17">
        <v>3.5986470299867401E-2</v>
      </c>
      <c r="M1185" s="17"/>
      <c r="N1185" s="17">
        <v>1.52658675453503E-2</v>
      </c>
      <c r="O1185" s="17">
        <v>3.3453881552413099E-2</v>
      </c>
      <c r="P1185" s="17">
        <v>3.52859759305593E-2</v>
      </c>
      <c r="Q1185" s="17">
        <v>3.62965155731787E-2</v>
      </c>
      <c r="R1185" s="17"/>
      <c r="S1185" s="17">
        <v>2.7602389127602499E-2</v>
      </c>
      <c r="T1185" s="17">
        <v>0</v>
      </c>
      <c r="U1185" s="17">
        <v>0</v>
      </c>
      <c r="V1185" s="17">
        <v>9.3059784657254299E-2</v>
      </c>
      <c r="W1185" s="17">
        <v>3.8182611502676503E-2</v>
      </c>
      <c r="X1185" s="17">
        <v>9.0791809152716493E-2</v>
      </c>
      <c r="Y1185" s="17">
        <v>0</v>
      </c>
      <c r="Z1185" s="17">
        <v>4.2159299845129103E-2</v>
      </c>
      <c r="AA1185" s="17">
        <v>0</v>
      </c>
      <c r="AB1185" s="17">
        <v>2.55178881164402E-2</v>
      </c>
      <c r="AC1185" s="17">
        <v>0</v>
      </c>
      <c r="AD1185" s="17">
        <v>0</v>
      </c>
      <c r="AE1185" s="17"/>
      <c r="AF1185" s="17">
        <v>3.4851294657054097E-2</v>
      </c>
      <c r="AG1185" s="17">
        <v>2.1759692061112602E-2</v>
      </c>
      <c r="AH1185" s="17">
        <v>3.68281123632666E-2</v>
      </c>
      <c r="AI1185" s="17">
        <v>3.0057416163903901E-2</v>
      </c>
      <c r="AJ1185" s="17">
        <v>3.6423821096714701E-2</v>
      </c>
      <c r="AK1185" s="17">
        <v>0</v>
      </c>
      <c r="AL1185" s="17"/>
      <c r="AM1185" s="17">
        <v>5.2548919463139998E-2</v>
      </c>
      <c r="AN1185" s="17">
        <v>1.7157661172736299E-2</v>
      </c>
      <c r="AO1185" s="17">
        <v>3.7397901462536298E-2</v>
      </c>
      <c r="AP1185" s="17">
        <v>1.6051672982024801E-2</v>
      </c>
      <c r="AQ1185" s="17">
        <v>0</v>
      </c>
      <c r="AR1185" s="17"/>
      <c r="AS1185" s="17">
        <v>2.0646491344799501E-2</v>
      </c>
      <c r="AT1185" s="17">
        <v>3.8595259295049401E-2</v>
      </c>
      <c r="AU1185" s="17"/>
      <c r="AV1185" s="17">
        <v>2.7721793679215401E-2</v>
      </c>
      <c r="AW1185" s="17">
        <v>1.70098645674207E-2</v>
      </c>
      <c r="AX1185" s="17"/>
      <c r="AY1185" s="17">
        <v>2.6110304450937202E-2</v>
      </c>
      <c r="AZ1185" s="17">
        <v>2.6978071227770701E-2</v>
      </c>
      <c r="BA1185" s="17">
        <v>4.9285623684704898E-2</v>
      </c>
      <c r="BB1185" s="17"/>
      <c r="BC1185" s="17">
        <v>2.8906089569353099E-2</v>
      </c>
      <c r="BD1185" s="17">
        <v>2.89407222331504E-2</v>
      </c>
      <c r="BE1185" s="17">
        <v>3.2564183700892702E-2</v>
      </c>
      <c r="BF1185" s="17"/>
      <c r="BG1185" s="17">
        <v>4.5012419133293603E-2</v>
      </c>
      <c r="BH1185" s="17">
        <v>2.0350218003581999E-2</v>
      </c>
      <c r="BI1185" s="17"/>
      <c r="BJ1185" s="17">
        <v>1.6438514383878298E-2</v>
      </c>
      <c r="BK1185" s="17">
        <v>3.4126746902935698E-2</v>
      </c>
      <c r="BL1185" s="17"/>
      <c r="BM1185" s="17">
        <v>1.8388298597440501E-2</v>
      </c>
      <c r="BN1185" s="17">
        <v>1.2120793026519E-2</v>
      </c>
      <c r="BO1185" s="17">
        <v>4.1284697356151798E-2</v>
      </c>
      <c r="BP1185" s="17">
        <v>9.8555545551013701E-2</v>
      </c>
      <c r="BQ1185" s="17">
        <v>0</v>
      </c>
      <c r="BR1185" s="17">
        <v>3.8632826756324498E-2</v>
      </c>
      <c r="BS1185" s="17">
        <v>6.23206475610983E-2</v>
      </c>
      <c r="BT1185" s="17"/>
      <c r="BU1185" s="17">
        <v>0</v>
      </c>
      <c r="BV1185" s="17">
        <v>0</v>
      </c>
      <c r="BW1185" s="17"/>
      <c r="BX1185" s="17">
        <v>1.90292881114533E-2</v>
      </c>
      <c r="BY1185" s="17">
        <v>2.6223475728559001E-2</v>
      </c>
      <c r="BZ1185" s="17">
        <v>1.1944704936325301E-2</v>
      </c>
      <c r="CA1185" s="17">
        <v>1.2678185267866101E-2</v>
      </c>
    </row>
    <row r="1186" spans="2:79" x14ac:dyDescent="0.3">
      <c r="B1186" t="s">
        <v>297</v>
      </c>
      <c r="C1186" s="17">
        <v>0.78518234988587299</v>
      </c>
      <c r="D1186" s="17">
        <v>0.74934081754395798</v>
      </c>
      <c r="E1186" s="17">
        <v>0.81461343942425302</v>
      </c>
      <c r="F1186" s="17"/>
      <c r="G1186" s="17">
        <v>0.79131128884492197</v>
      </c>
      <c r="H1186" s="17">
        <v>0.81255515351600405</v>
      </c>
      <c r="I1186" s="17">
        <v>0.84155836606179701</v>
      </c>
      <c r="J1186" s="17">
        <v>0.79557130114424202</v>
      </c>
      <c r="K1186" s="17">
        <v>0.80087133981197101</v>
      </c>
      <c r="L1186" s="17">
        <v>0.69381881287223401</v>
      </c>
      <c r="M1186" s="17"/>
      <c r="N1186" s="17">
        <v>0.88934587523117503</v>
      </c>
      <c r="O1186" s="17">
        <v>0.80326078565935899</v>
      </c>
      <c r="P1186" s="17">
        <v>0.71268601064481196</v>
      </c>
      <c r="Q1186" s="17">
        <v>0.70756084742050196</v>
      </c>
      <c r="R1186" s="17"/>
      <c r="S1186" s="17">
        <v>0.88369991923474001</v>
      </c>
      <c r="T1186" s="17">
        <v>0.78217639367671898</v>
      </c>
      <c r="U1186" s="17">
        <v>0.78471129646889803</v>
      </c>
      <c r="V1186" s="17">
        <v>0.70436177812176104</v>
      </c>
      <c r="W1186" s="17">
        <v>0.76436113196045297</v>
      </c>
      <c r="X1186" s="17">
        <v>0.63835855146389997</v>
      </c>
      <c r="Y1186" s="17">
        <v>0.77684158783067003</v>
      </c>
      <c r="Z1186" s="17">
        <v>0.91568140030974199</v>
      </c>
      <c r="AA1186" s="17">
        <v>0.89437505243980497</v>
      </c>
      <c r="AB1186" s="17">
        <v>0.77978980242651696</v>
      </c>
      <c r="AC1186" s="17">
        <v>0.71827658922218096</v>
      </c>
      <c r="AD1186" s="17">
        <v>0.84688094816949899</v>
      </c>
      <c r="AE1186" s="17"/>
      <c r="AF1186" s="17">
        <v>0.82792691369124505</v>
      </c>
      <c r="AG1186" s="17">
        <v>0.79230154894170901</v>
      </c>
      <c r="AH1186" s="17">
        <v>0.69738886575277403</v>
      </c>
      <c r="AI1186" s="17">
        <v>0.77236930725071695</v>
      </c>
      <c r="AJ1186" s="17">
        <v>0.76696233505570499</v>
      </c>
      <c r="AK1186" s="17">
        <v>0.79138569457556496</v>
      </c>
      <c r="AL1186" s="17"/>
      <c r="AM1186" s="17">
        <v>0.65337093803720703</v>
      </c>
      <c r="AN1186" s="17">
        <v>0.741401363085604</v>
      </c>
      <c r="AO1186" s="17">
        <v>0.86455476599288394</v>
      </c>
      <c r="AP1186" s="17">
        <v>0.82525695459682602</v>
      </c>
      <c r="AQ1186" s="17">
        <v>1</v>
      </c>
      <c r="AR1186" s="17"/>
      <c r="AS1186" s="17">
        <v>0.83070642338043499</v>
      </c>
      <c r="AT1186" s="17">
        <v>0.75916667110001401</v>
      </c>
      <c r="AU1186" s="17"/>
      <c r="AV1186" s="17">
        <v>0.799361309100724</v>
      </c>
      <c r="AW1186" s="17">
        <v>0.82740212676600799</v>
      </c>
      <c r="AX1186" s="17"/>
      <c r="AY1186" s="17">
        <v>0.79435780412651302</v>
      </c>
      <c r="AZ1186" s="17">
        <v>0.80371934382946597</v>
      </c>
      <c r="BA1186" s="17">
        <v>0.66436364374927603</v>
      </c>
      <c r="BB1186" s="17"/>
      <c r="BC1186" s="17">
        <v>0.80010371434419902</v>
      </c>
      <c r="BD1186" s="17">
        <v>0.70659648240915596</v>
      </c>
      <c r="BE1186" s="17">
        <v>0.83445725272117899</v>
      </c>
      <c r="BF1186" s="17"/>
      <c r="BG1186" s="17">
        <v>0.76082028162286597</v>
      </c>
      <c r="BH1186" s="17">
        <v>0.80229333052954399</v>
      </c>
      <c r="BI1186" s="17"/>
      <c r="BJ1186" s="17">
        <v>0.84157362814849901</v>
      </c>
      <c r="BK1186" s="17">
        <v>0.77116735785004598</v>
      </c>
      <c r="BL1186" s="17"/>
      <c r="BM1186" s="17">
        <v>0.86080612613665897</v>
      </c>
      <c r="BN1186" s="17">
        <v>0.70376399400774403</v>
      </c>
      <c r="BO1186" s="17">
        <v>0.69594447058393905</v>
      </c>
      <c r="BP1186" s="17">
        <v>0.67400523566875103</v>
      </c>
      <c r="BQ1186" s="17">
        <v>0.90181345599818497</v>
      </c>
      <c r="BR1186" s="17">
        <v>0.71456475515582596</v>
      </c>
      <c r="BS1186" s="17">
        <v>0.80910646792871799</v>
      </c>
      <c r="BT1186" s="17"/>
      <c r="BU1186" s="17">
        <v>0.84714587643806605</v>
      </c>
      <c r="BV1186" s="17">
        <v>0.84811068109138399</v>
      </c>
      <c r="BW1186" s="17"/>
      <c r="BX1186" s="17">
        <v>0.82454594943644399</v>
      </c>
      <c r="BY1186" s="17">
        <v>0.74195959935683198</v>
      </c>
      <c r="BZ1186" s="17">
        <v>0.88237524448110205</v>
      </c>
      <c r="CA1186" s="17">
        <v>0.76833244433665904</v>
      </c>
    </row>
    <row r="1187" spans="2:79" x14ac:dyDescent="0.3">
      <c r="B1187" t="s">
        <v>298</v>
      </c>
      <c r="C1187" s="17">
        <v>2.8586573077417601E-2</v>
      </c>
      <c r="D1187" s="17">
        <v>3.6184323101725299E-2</v>
      </c>
      <c r="E1187" s="17">
        <v>2.2222769297749301E-2</v>
      </c>
      <c r="F1187" s="17"/>
      <c r="G1187" s="17">
        <v>0</v>
      </c>
      <c r="H1187" s="17">
        <v>6.1708305532266201E-2</v>
      </c>
      <c r="I1187" s="17">
        <v>2.8106645834340901E-2</v>
      </c>
      <c r="J1187" s="17">
        <v>2.70820903330539E-2</v>
      </c>
      <c r="K1187" s="17">
        <v>2.8158666550988601E-2</v>
      </c>
      <c r="L1187" s="17">
        <v>1.7069596131448001E-2</v>
      </c>
      <c r="M1187" s="17"/>
      <c r="N1187" s="17">
        <v>1.4452111335165999E-2</v>
      </c>
      <c r="O1187" s="17">
        <v>2.9229817900975601E-2</v>
      </c>
      <c r="P1187" s="17">
        <v>3.7523352002144301E-2</v>
      </c>
      <c r="Q1187" s="17">
        <v>2.9463512699012501E-2</v>
      </c>
      <c r="R1187" s="17"/>
      <c r="S1187" s="17">
        <v>1.6212850068300699E-2</v>
      </c>
      <c r="T1187" s="17">
        <v>2.9390833153743599E-2</v>
      </c>
      <c r="U1187" s="17">
        <v>3.0089462784486699E-2</v>
      </c>
      <c r="V1187" s="17">
        <v>1.72504799761205E-2</v>
      </c>
      <c r="W1187" s="17">
        <v>0</v>
      </c>
      <c r="X1187" s="17">
        <v>5.42735028091351E-2</v>
      </c>
      <c r="Y1187" s="17">
        <v>3.9628553730313501E-2</v>
      </c>
      <c r="Z1187" s="17">
        <v>0</v>
      </c>
      <c r="AA1187" s="17">
        <v>0</v>
      </c>
      <c r="AB1187" s="17">
        <v>5.6498718352338197E-2</v>
      </c>
      <c r="AC1187" s="17">
        <v>3.5424145472402302E-2</v>
      </c>
      <c r="AD1187" s="17">
        <v>7.7512928104550793E-2</v>
      </c>
      <c r="AE1187" s="17"/>
      <c r="AF1187" s="17">
        <v>2.1890702581436501E-2</v>
      </c>
      <c r="AG1187" s="17">
        <v>3.2413914844526201E-2</v>
      </c>
      <c r="AH1187" s="17">
        <v>7.6657367022548897E-2</v>
      </c>
      <c r="AI1187" s="17">
        <v>9.2895512235523902E-3</v>
      </c>
      <c r="AJ1187" s="17">
        <v>1.9100742294414101E-2</v>
      </c>
      <c r="AK1187" s="17">
        <v>3.4285810507935499E-2</v>
      </c>
      <c r="AL1187" s="17"/>
      <c r="AM1187" s="17">
        <v>0</v>
      </c>
      <c r="AN1187" s="17">
        <v>4.2286105493627602E-2</v>
      </c>
      <c r="AO1187" s="17">
        <v>1.54044671426064E-2</v>
      </c>
      <c r="AP1187" s="17">
        <v>6.8079533836439499E-2</v>
      </c>
      <c r="AQ1187" s="17">
        <v>0</v>
      </c>
      <c r="AR1187" s="17"/>
      <c r="AS1187" s="17">
        <v>2.54023148460987E-2</v>
      </c>
      <c r="AT1187" s="17">
        <v>3.2305663563156499E-2</v>
      </c>
      <c r="AU1187" s="17"/>
      <c r="AV1187" s="17">
        <v>2.7654522988758801E-2</v>
      </c>
      <c r="AW1187" s="17">
        <v>3.2944295844286597E-2</v>
      </c>
      <c r="AX1187" s="17"/>
      <c r="AY1187" s="17">
        <v>2.7373841730439E-2</v>
      </c>
      <c r="AZ1187" s="17">
        <v>2.1316675362577E-2</v>
      </c>
      <c r="BA1187" s="17">
        <v>6.8855556892515699E-2</v>
      </c>
      <c r="BB1187" s="17"/>
      <c r="BC1187" s="17">
        <v>2.7230013259359399E-2</v>
      </c>
      <c r="BD1187" s="17">
        <v>2.96425337293795E-2</v>
      </c>
      <c r="BE1187" s="17">
        <v>3.3619618342634799E-2</v>
      </c>
      <c r="BF1187" s="17"/>
      <c r="BG1187" s="17">
        <v>6.1486593432040102E-3</v>
      </c>
      <c r="BH1187" s="17">
        <v>3.9943426817643797E-2</v>
      </c>
      <c r="BI1187" s="17"/>
      <c r="BJ1187" s="17">
        <v>4.9100956076558198E-2</v>
      </c>
      <c r="BK1187" s="17">
        <v>2.3102764310307802E-2</v>
      </c>
      <c r="BL1187" s="17"/>
      <c r="BM1187" s="17">
        <v>3.2616572398577098E-2</v>
      </c>
      <c r="BN1187" s="17">
        <v>2.8576534714770601E-2</v>
      </c>
      <c r="BO1187" s="17">
        <v>0</v>
      </c>
      <c r="BP1187" s="17">
        <v>0.105005301599087</v>
      </c>
      <c r="BQ1187" s="17">
        <v>0</v>
      </c>
      <c r="BR1187" s="17">
        <v>1.7944183212335998E-2</v>
      </c>
      <c r="BS1187" s="17">
        <v>0</v>
      </c>
      <c r="BT1187" s="17"/>
      <c r="BU1187" s="17">
        <v>0</v>
      </c>
      <c r="BV1187" s="17">
        <v>4.4933772035462102E-2</v>
      </c>
      <c r="BW1187" s="17"/>
      <c r="BX1187" s="17">
        <v>0</v>
      </c>
      <c r="BY1187" s="17">
        <v>6.9302908662785906E-2</v>
      </c>
      <c r="BZ1187" s="17">
        <v>4.2756830143079504E-3</v>
      </c>
      <c r="CA1187" s="17">
        <v>2.87098610452627E-2</v>
      </c>
    </row>
    <row r="1188" spans="2:79" hidden="1" x14ac:dyDescent="0.3">
      <c r="B1188" t="s">
        <v>299</v>
      </c>
      <c r="C1188" s="17">
        <v>2.8586573077417601E-2</v>
      </c>
      <c r="D1188" s="17">
        <v>3.6184323101725299E-2</v>
      </c>
      <c r="E1188" s="17">
        <v>2.2222769297749301E-2</v>
      </c>
      <c r="F1188" s="17"/>
      <c r="G1188" s="17">
        <v>0</v>
      </c>
      <c r="H1188" s="17">
        <v>6.1708305532266201E-2</v>
      </c>
      <c r="I1188" s="17">
        <v>2.8106645834340901E-2</v>
      </c>
      <c r="J1188" s="17">
        <v>2.70820903330539E-2</v>
      </c>
      <c r="K1188" s="17">
        <v>2.8158666550988601E-2</v>
      </c>
      <c r="L1188" s="17">
        <v>1.7069596131448001E-2</v>
      </c>
      <c r="M1188" s="17"/>
      <c r="N1188" s="17">
        <v>1.4452111335165999E-2</v>
      </c>
      <c r="O1188" s="17">
        <v>2.9229817900975601E-2</v>
      </c>
      <c r="P1188" s="17">
        <v>3.7523352002144301E-2</v>
      </c>
      <c r="Q1188" s="17">
        <v>2.9463512699012501E-2</v>
      </c>
      <c r="R1188" s="17"/>
      <c r="S1188" s="17">
        <v>1.6212850068300699E-2</v>
      </c>
      <c r="T1188" s="17">
        <v>2.9390833153743599E-2</v>
      </c>
      <c r="U1188" s="17">
        <v>3.0089462784486699E-2</v>
      </c>
      <c r="V1188" s="17">
        <v>1.72504799761205E-2</v>
      </c>
      <c r="W1188" s="17">
        <v>0</v>
      </c>
      <c r="X1188" s="17">
        <v>5.42735028091351E-2</v>
      </c>
      <c r="Y1188" s="17">
        <v>3.9628553730313501E-2</v>
      </c>
      <c r="Z1188" s="17">
        <v>0</v>
      </c>
      <c r="AA1188" s="17">
        <v>0</v>
      </c>
      <c r="AB1188" s="17">
        <v>5.6498718352338197E-2</v>
      </c>
      <c r="AC1188" s="17">
        <v>3.5424145472402302E-2</v>
      </c>
      <c r="AD1188" s="17">
        <v>7.7512928104550793E-2</v>
      </c>
      <c r="AE1188" s="17"/>
      <c r="AF1188" s="17">
        <v>2.1890702581436501E-2</v>
      </c>
      <c r="AG1188" s="17">
        <v>3.2413914844526201E-2</v>
      </c>
      <c r="AH1188" s="17">
        <v>7.6657367022548897E-2</v>
      </c>
      <c r="AI1188" s="17">
        <v>9.2895512235523902E-3</v>
      </c>
      <c r="AJ1188" s="17">
        <v>1.9100742294414101E-2</v>
      </c>
      <c r="AK1188" s="17">
        <v>3.4285810507935499E-2</v>
      </c>
      <c r="AL1188" s="17"/>
      <c r="AM1188" s="17">
        <v>0</v>
      </c>
      <c r="AN1188" s="17">
        <v>4.2286105493627602E-2</v>
      </c>
      <c r="AO1188" s="17">
        <v>1.54044671426064E-2</v>
      </c>
      <c r="AP1188" s="17">
        <v>6.8079533836439499E-2</v>
      </c>
      <c r="AQ1188" s="17">
        <v>0</v>
      </c>
      <c r="AR1188" s="17"/>
      <c r="AS1188" s="17">
        <v>2.54023148460987E-2</v>
      </c>
      <c r="AT1188" s="17">
        <v>3.2305663563156499E-2</v>
      </c>
      <c r="AU1188" s="17"/>
      <c r="AV1188" s="17">
        <v>2.7654522988758801E-2</v>
      </c>
      <c r="AW1188" s="17">
        <v>3.2944295844286597E-2</v>
      </c>
      <c r="AX1188" s="17"/>
      <c r="AY1188" s="17">
        <v>2.7373841730439E-2</v>
      </c>
      <c r="AZ1188" s="17">
        <v>2.1316675362577E-2</v>
      </c>
      <c r="BA1188" s="17">
        <v>6.8855556892515699E-2</v>
      </c>
      <c r="BB1188" s="17"/>
      <c r="BC1188" s="17">
        <v>2.7230013259359399E-2</v>
      </c>
      <c r="BD1188" s="17">
        <v>2.96425337293795E-2</v>
      </c>
      <c r="BE1188" s="17">
        <v>3.3619618342634799E-2</v>
      </c>
      <c r="BF1188" s="17"/>
      <c r="BG1188" s="17">
        <v>6.1486593432040102E-3</v>
      </c>
      <c r="BH1188" s="17">
        <v>3.9943426817643797E-2</v>
      </c>
      <c r="BI1188" s="17"/>
      <c r="BJ1188" s="17">
        <v>4.9100956076558198E-2</v>
      </c>
      <c r="BK1188" s="17">
        <v>2.3102764310307802E-2</v>
      </c>
      <c r="BL1188" s="17"/>
      <c r="BM1188" s="17">
        <v>3.2616572398577098E-2</v>
      </c>
      <c r="BN1188" s="17">
        <v>2.8576534714770601E-2</v>
      </c>
      <c r="BO1188" s="17">
        <v>0</v>
      </c>
      <c r="BP1188" s="17">
        <v>0.105005301599087</v>
      </c>
      <c r="BQ1188" s="17">
        <v>0</v>
      </c>
      <c r="BR1188" s="17">
        <v>1.7944183212335998E-2</v>
      </c>
      <c r="BS1188" s="17">
        <v>0</v>
      </c>
      <c r="BT1188" s="17"/>
      <c r="BU1188" s="17">
        <v>0</v>
      </c>
      <c r="BV1188" s="17">
        <v>4.4933772035462102E-2</v>
      </c>
      <c r="BW1188" s="17"/>
      <c r="BX1188" s="17">
        <v>0</v>
      </c>
      <c r="BY1188" s="17">
        <v>6.9302908662785906E-2</v>
      </c>
      <c r="BZ1188" s="17">
        <v>4.2756830143079504E-3</v>
      </c>
      <c r="CA1188" s="17">
        <v>2.87098610452627E-2</v>
      </c>
    </row>
    <row r="1189" spans="2:79" x14ac:dyDescent="0.3">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c r="BH1189" s="17"/>
      <c r="BI1189" s="17"/>
      <c r="BJ1189" s="17"/>
      <c r="BK1189" s="17"/>
      <c r="BL1189" s="17"/>
      <c r="BM1189" s="17"/>
      <c r="BN1189" s="17"/>
      <c r="BO1189" s="17"/>
      <c r="BP1189" s="17"/>
      <c r="BQ1189" s="17"/>
      <c r="BR1189" s="17"/>
      <c r="BS1189" s="17"/>
      <c r="BT1189" s="17"/>
      <c r="BU1189" s="17"/>
      <c r="BV1189" s="17"/>
      <c r="BW1189" s="17"/>
      <c r="BX1189" s="17"/>
      <c r="BY1189" s="17"/>
      <c r="BZ1189" s="17"/>
      <c r="CA1189" s="17"/>
    </row>
    <row r="1190" spans="2:79" x14ac:dyDescent="0.3">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c r="AZ1190" s="17"/>
      <c r="BA1190" s="17"/>
      <c r="BB1190" s="17"/>
      <c r="BC1190" s="17"/>
      <c r="BD1190" s="17"/>
      <c r="BE1190" s="17"/>
      <c r="BF1190" s="17"/>
      <c r="BG1190" s="17"/>
      <c r="BH1190" s="17"/>
      <c r="BI1190" s="17"/>
      <c r="BJ1190" s="17"/>
      <c r="BK1190" s="17"/>
      <c r="BL1190" s="17"/>
      <c r="BM1190" s="17"/>
      <c r="BN1190" s="17"/>
      <c r="BO1190" s="17"/>
      <c r="BP1190" s="17"/>
      <c r="BQ1190" s="17"/>
      <c r="BR1190" s="17"/>
      <c r="BS1190" s="17"/>
      <c r="BT1190" s="17"/>
      <c r="BU1190" s="17"/>
      <c r="BV1190" s="17"/>
      <c r="BW1190" s="17"/>
      <c r="BX1190" s="17"/>
      <c r="BY1190" s="17"/>
      <c r="BZ1190" s="17"/>
      <c r="CA1190" s="17"/>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97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91</v>
      </c>
      <c r="C9" s="17">
        <v>3.3141838749232898E-2</v>
      </c>
      <c r="D9" s="17">
        <v>3.94669496850482E-2</v>
      </c>
      <c r="E9" s="17">
        <v>2.71355312590662E-2</v>
      </c>
      <c r="F9" s="17"/>
      <c r="G9" s="17">
        <v>8.4579380460902895E-2</v>
      </c>
      <c r="H9" s="17">
        <v>8.3538084604994706E-2</v>
      </c>
      <c r="I9" s="17">
        <v>3.0779415094156E-2</v>
      </c>
      <c r="J9" s="17">
        <v>2.9176877303337401E-3</v>
      </c>
      <c r="K9" s="17">
        <v>0</v>
      </c>
      <c r="L9" s="17">
        <v>6.73219092359186E-3</v>
      </c>
      <c r="M9" s="17"/>
      <c r="N9" s="17">
        <v>7.99050351799242E-2</v>
      </c>
      <c r="O9" s="17">
        <v>1.8964027348048602E-2</v>
      </c>
      <c r="P9" s="17">
        <v>1.45407950609895E-2</v>
      </c>
      <c r="Q9" s="17">
        <v>1.46704262496341E-2</v>
      </c>
      <c r="R9" s="17"/>
      <c r="S9" s="17">
        <v>8.7234928216253296E-2</v>
      </c>
      <c r="T9" s="17">
        <v>1.54423519844525E-2</v>
      </c>
      <c r="U9" s="17">
        <v>6.18947313845502E-3</v>
      </c>
      <c r="V9" s="17">
        <v>1.1568928598083301E-2</v>
      </c>
      <c r="W9" s="17">
        <v>4.4715371414734903E-2</v>
      </c>
      <c r="X9" s="17">
        <v>4.5083238491162497E-2</v>
      </c>
      <c r="Y9" s="17">
        <v>6.1175901773944897E-3</v>
      </c>
      <c r="Z9" s="17">
        <v>6.48864872457873E-2</v>
      </c>
      <c r="AA9" s="17">
        <v>3.1414920591718402E-2</v>
      </c>
      <c r="AB9" s="17">
        <v>1.1857847241967701E-2</v>
      </c>
      <c r="AC9" s="17">
        <v>3.3484999146524301E-2</v>
      </c>
      <c r="AD9" s="17">
        <v>3.11760701252774E-2</v>
      </c>
      <c r="AE9" s="17"/>
      <c r="AF9" s="17">
        <v>9.2438355753709706E-2</v>
      </c>
      <c r="AG9" s="17">
        <v>1.6832188729783499E-2</v>
      </c>
      <c r="AH9" s="17">
        <v>1.71693389503625E-2</v>
      </c>
      <c r="AI9" s="17">
        <v>7.9596132421732302E-3</v>
      </c>
      <c r="AJ9" s="17">
        <v>1.3347513781503E-2</v>
      </c>
      <c r="AK9" s="17">
        <v>1.28217046376664E-2</v>
      </c>
      <c r="AL9" s="17"/>
      <c r="AM9" s="17">
        <v>5.8501039354375197E-3</v>
      </c>
      <c r="AN9" s="17">
        <v>1.2487942781769099E-2</v>
      </c>
      <c r="AO9" s="17">
        <v>4.4685455083693301E-2</v>
      </c>
      <c r="AP9" s="17">
        <v>7.2702446534613802E-2</v>
      </c>
      <c r="AQ9" s="17">
        <v>0.209634406011452</v>
      </c>
      <c r="AR9" s="17"/>
      <c r="AS9" s="17">
        <v>4.6513792310379103E-2</v>
      </c>
      <c r="AT9" s="17">
        <v>8.2055974710035697E-3</v>
      </c>
      <c r="AU9" s="17"/>
      <c r="AV9" s="17">
        <v>4.61223489845227E-2</v>
      </c>
      <c r="AW9" s="17">
        <v>3.6517609300357099E-3</v>
      </c>
      <c r="AX9" s="17"/>
      <c r="AY9" s="17">
        <v>3.56418822019672E-2</v>
      </c>
      <c r="AZ9" s="17">
        <v>3.4223990908667998E-2</v>
      </c>
      <c r="BA9" s="17">
        <v>2.1926295815155601E-2</v>
      </c>
      <c r="BB9" s="17"/>
      <c r="BC9" s="17">
        <v>2.1962846462128101E-2</v>
      </c>
      <c r="BD9" s="17">
        <v>3.2775738354113598E-2</v>
      </c>
      <c r="BE9" s="17">
        <v>6.2204831717820902E-2</v>
      </c>
      <c r="BF9" s="17"/>
      <c r="BG9" s="17">
        <v>2.2459869483625501E-2</v>
      </c>
      <c r="BH9" s="17">
        <v>3.6579879083171701E-2</v>
      </c>
      <c r="BI9" s="17"/>
      <c r="BJ9" s="17">
        <v>6.8131484881205406E-2</v>
      </c>
      <c r="BK9" s="17">
        <v>2.1809682159566999E-2</v>
      </c>
      <c r="BL9" s="17"/>
      <c r="BM9" s="17">
        <v>5.3944446169830997E-2</v>
      </c>
      <c r="BN9" s="17">
        <v>2.7930566621989401E-2</v>
      </c>
      <c r="BO9" s="17">
        <v>2.7530909807433401E-2</v>
      </c>
      <c r="BP9" s="17">
        <v>3.6312344821506498E-2</v>
      </c>
      <c r="BQ9" s="17">
        <v>9.9972364611064807E-3</v>
      </c>
      <c r="BR9" s="17">
        <v>6.8714750783598899E-3</v>
      </c>
      <c r="BS9" s="17">
        <v>7.7297769549074299E-3</v>
      </c>
      <c r="BT9" s="17"/>
      <c r="BU9" s="17">
        <v>6.1964057033359402E-2</v>
      </c>
      <c r="BV9" s="17">
        <v>0.14178509970491299</v>
      </c>
      <c r="BW9" s="17"/>
      <c r="BX9" s="17">
        <v>3.1448253013787203E-2</v>
      </c>
      <c r="BY9" s="17">
        <v>5.9201252693366402E-2</v>
      </c>
      <c r="BZ9" s="17">
        <v>6.1458533361270599E-2</v>
      </c>
      <c r="CA9" s="17">
        <v>6.9224771575024893E-2</v>
      </c>
    </row>
    <row r="10" spans="2:79" x14ac:dyDescent="0.3">
      <c r="B10" s="18" t="s">
        <v>92</v>
      </c>
      <c r="C10" s="17">
        <v>0.109061272308019</v>
      </c>
      <c r="D10" s="17">
        <v>0.12757812439993199</v>
      </c>
      <c r="E10" s="17">
        <v>9.0435236132142299E-2</v>
      </c>
      <c r="F10" s="17"/>
      <c r="G10" s="17">
        <v>0.242198605038279</v>
      </c>
      <c r="H10" s="17">
        <v>0.20642535100279899</v>
      </c>
      <c r="I10" s="17">
        <v>0.100686398832789</v>
      </c>
      <c r="J10" s="17">
        <v>5.99333321709885E-2</v>
      </c>
      <c r="K10" s="17">
        <v>3.9656077772834003E-2</v>
      </c>
      <c r="L10" s="17">
        <v>3.4833628417786998E-2</v>
      </c>
      <c r="M10" s="17"/>
      <c r="N10" s="17">
        <v>0.16201151492961899</v>
      </c>
      <c r="O10" s="17">
        <v>0.10284886381915501</v>
      </c>
      <c r="P10" s="17">
        <v>8.54678255964023E-2</v>
      </c>
      <c r="Q10" s="17">
        <v>8.0529205235533294E-2</v>
      </c>
      <c r="R10" s="17"/>
      <c r="S10" s="17">
        <v>0.15750074484763801</v>
      </c>
      <c r="T10" s="17">
        <v>8.3151979216804006E-2</v>
      </c>
      <c r="U10" s="17">
        <v>7.8357697768605197E-2</v>
      </c>
      <c r="V10" s="17">
        <v>5.8474261711578601E-2</v>
      </c>
      <c r="W10" s="17">
        <v>9.4115662569910996E-2</v>
      </c>
      <c r="X10" s="17">
        <v>6.7410043555382604E-2</v>
      </c>
      <c r="Y10" s="17">
        <v>0.12042178129346499</v>
      </c>
      <c r="Z10" s="17">
        <v>0.13053785097210799</v>
      </c>
      <c r="AA10" s="17">
        <v>0.16766916648885799</v>
      </c>
      <c r="AB10" s="17">
        <v>0.103820399848481</v>
      </c>
      <c r="AC10" s="17">
        <v>8.4046648343741898E-2</v>
      </c>
      <c r="AD10" s="17">
        <v>0.17358802569272599</v>
      </c>
      <c r="AE10" s="17"/>
      <c r="AF10" s="17">
        <v>0.19095673497746801</v>
      </c>
      <c r="AG10" s="17">
        <v>0.10529524413463701</v>
      </c>
      <c r="AH10" s="17">
        <v>7.6979216280749801E-2</v>
      </c>
      <c r="AI10" s="17">
        <v>9.0867095940184606E-2</v>
      </c>
      <c r="AJ10" s="17">
        <v>3.6559132784227497E-2</v>
      </c>
      <c r="AK10" s="17">
        <v>4.52458408301828E-2</v>
      </c>
      <c r="AL10" s="17"/>
      <c r="AM10" s="17">
        <v>5.8030150691672798E-2</v>
      </c>
      <c r="AN10" s="17">
        <v>8.1253648143713095E-2</v>
      </c>
      <c r="AO10" s="17">
        <v>0.156121982724402</v>
      </c>
      <c r="AP10" s="17">
        <v>0.19905009351254599</v>
      </c>
      <c r="AQ10" s="17">
        <v>0.15612702567456099</v>
      </c>
      <c r="AR10" s="17"/>
      <c r="AS10" s="17">
        <v>0.13705334904625499</v>
      </c>
      <c r="AT10" s="17">
        <v>7.4346542824404394E-2</v>
      </c>
      <c r="AU10" s="17"/>
      <c r="AV10" s="17">
        <v>0.127480209578401</v>
      </c>
      <c r="AW10" s="17">
        <v>8.0522802068623597E-2</v>
      </c>
      <c r="AX10" s="17"/>
      <c r="AY10" s="17">
        <v>0.108401052609656</v>
      </c>
      <c r="AZ10" s="17">
        <v>0.112045486826992</v>
      </c>
      <c r="BA10" s="17">
        <v>9.2358972014581001E-2</v>
      </c>
      <c r="BB10" s="17"/>
      <c r="BC10" s="17">
        <v>0.102093097129091</v>
      </c>
      <c r="BD10" s="17">
        <v>8.3836557826660704E-2</v>
      </c>
      <c r="BE10" s="17">
        <v>0.14825582681436</v>
      </c>
      <c r="BF10" s="17"/>
      <c r="BG10" s="17">
        <v>8.45315306982031E-2</v>
      </c>
      <c r="BH10" s="17">
        <v>0.117098360682464</v>
      </c>
      <c r="BI10" s="17"/>
      <c r="BJ10" s="17">
        <v>0.192403846646472</v>
      </c>
      <c r="BK10" s="17">
        <v>8.1808911851393495E-2</v>
      </c>
      <c r="BL10" s="17"/>
      <c r="BM10" s="17">
        <v>0.159158993097615</v>
      </c>
      <c r="BN10" s="17">
        <v>8.3337154114219103E-2</v>
      </c>
      <c r="BO10" s="17">
        <v>0.10504503881514</v>
      </c>
      <c r="BP10" s="17">
        <v>7.5503564111691401E-2</v>
      </c>
      <c r="BQ10" s="17">
        <v>0.198418550185646</v>
      </c>
      <c r="BR10" s="17">
        <v>3.2426168600113402E-2</v>
      </c>
      <c r="BS10" s="17">
        <v>4.15853747887115E-2</v>
      </c>
      <c r="BT10" s="17"/>
      <c r="BU10" s="17">
        <v>9.4702247038085802E-2</v>
      </c>
      <c r="BV10" s="17">
        <v>0.207000222917471</v>
      </c>
      <c r="BW10" s="17"/>
      <c r="BX10" s="17">
        <v>5.9646189032502399E-2</v>
      </c>
      <c r="BY10" s="17">
        <v>0.1015841564352</v>
      </c>
      <c r="BZ10" s="17">
        <v>0.19557226111696799</v>
      </c>
      <c r="CA10" s="17">
        <v>0.13531836157840099</v>
      </c>
    </row>
    <row r="11" spans="2:79" x14ac:dyDescent="0.3">
      <c r="B11" s="18" t="s">
        <v>93</v>
      </c>
      <c r="C11" s="17">
        <v>0.457868846885782</v>
      </c>
      <c r="D11" s="17">
        <v>0.44955422242989002</v>
      </c>
      <c r="E11" s="17">
        <v>0.46638512541971699</v>
      </c>
      <c r="F11" s="17"/>
      <c r="G11" s="17">
        <v>0.31891678623255598</v>
      </c>
      <c r="H11" s="17">
        <v>0.38278767995561602</v>
      </c>
      <c r="I11" s="17">
        <v>0.43194805061738401</v>
      </c>
      <c r="J11" s="17">
        <v>0.42981479174994103</v>
      </c>
      <c r="K11" s="17">
        <v>0.54101310340253805</v>
      </c>
      <c r="L11" s="17">
        <v>0.59889427211910995</v>
      </c>
      <c r="M11" s="17"/>
      <c r="N11" s="17">
        <v>0.46158687708845902</v>
      </c>
      <c r="O11" s="17">
        <v>0.51671153553162397</v>
      </c>
      <c r="P11" s="17">
        <v>0.393908154415543</v>
      </c>
      <c r="Q11" s="17">
        <v>0.44801539896720199</v>
      </c>
      <c r="R11" s="17"/>
      <c r="S11" s="17">
        <v>0.37093013929684998</v>
      </c>
      <c r="T11" s="17">
        <v>0.46536908812369798</v>
      </c>
      <c r="U11" s="17">
        <v>0.54350225382304995</v>
      </c>
      <c r="V11" s="17">
        <v>0.55994169903951396</v>
      </c>
      <c r="W11" s="17">
        <v>0.499059596594563</v>
      </c>
      <c r="X11" s="17">
        <v>0.43089395337848702</v>
      </c>
      <c r="Y11" s="17">
        <v>0.46208911249629497</v>
      </c>
      <c r="Z11" s="17">
        <v>0.41753271315701601</v>
      </c>
      <c r="AA11" s="17">
        <v>0.48207345099572801</v>
      </c>
      <c r="AB11" s="17">
        <v>0.39679125988342001</v>
      </c>
      <c r="AC11" s="17">
        <v>0.40691251247249399</v>
      </c>
      <c r="AD11" s="17">
        <v>0.50259684639193802</v>
      </c>
      <c r="AE11" s="17"/>
      <c r="AF11" s="17">
        <v>0.36136093614331399</v>
      </c>
      <c r="AG11" s="17">
        <v>0.47566017547978501</v>
      </c>
      <c r="AH11" s="17">
        <v>0.43365430806806299</v>
      </c>
      <c r="AI11" s="17">
        <v>0.48844871383120497</v>
      </c>
      <c r="AJ11" s="17">
        <v>0.559179943466664</v>
      </c>
      <c r="AK11" s="17">
        <v>0.55610063862415104</v>
      </c>
      <c r="AL11" s="17"/>
      <c r="AM11" s="17">
        <v>0.50338848391786095</v>
      </c>
      <c r="AN11" s="17">
        <v>0.46884682401901001</v>
      </c>
      <c r="AO11" s="17">
        <v>0.43736122671279498</v>
      </c>
      <c r="AP11" s="17">
        <v>0.415165847018379</v>
      </c>
      <c r="AQ11" s="17">
        <v>0.36181413988953598</v>
      </c>
      <c r="AR11" s="17"/>
      <c r="AS11" s="17">
        <v>0.47339235540198299</v>
      </c>
      <c r="AT11" s="17">
        <v>0.37148422840093498</v>
      </c>
      <c r="AU11" s="17"/>
      <c r="AV11" s="17">
        <v>0.49469288843456499</v>
      </c>
      <c r="AW11" s="17">
        <v>0.36168774010303101</v>
      </c>
      <c r="AX11" s="17"/>
      <c r="AY11" s="17">
        <v>0.42214262956067</v>
      </c>
      <c r="AZ11" s="17">
        <v>0.46339392594665502</v>
      </c>
      <c r="BA11" s="17">
        <v>0.50280713446896297</v>
      </c>
      <c r="BB11" s="17"/>
      <c r="BC11" s="17">
        <v>0.47566411678547199</v>
      </c>
      <c r="BD11" s="17">
        <v>0.494132831147784</v>
      </c>
      <c r="BE11" s="17">
        <v>0.375886759442564</v>
      </c>
      <c r="BF11" s="17"/>
      <c r="BG11" s="17">
        <v>0.45702322807072299</v>
      </c>
      <c r="BH11" s="17">
        <v>0.46375410217699098</v>
      </c>
      <c r="BI11" s="17"/>
      <c r="BJ11" s="17">
        <v>0.34197951856943798</v>
      </c>
      <c r="BK11" s="17">
        <v>0.49652667025852298</v>
      </c>
      <c r="BL11" s="17"/>
      <c r="BM11" s="17">
        <v>0.40894598322162901</v>
      </c>
      <c r="BN11" s="17">
        <v>0.45066683482507702</v>
      </c>
      <c r="BO11" s="17">
        <v>0.41214338421408298</v>
      </c>
      <c r="BP11" s="17">
        <v>0.43222777655597699</v>
      </c>
      <c r="BQ11" s="17">
        <v>0.37173889336506899</v>
      </c>
      <c r="BR11" s="17">
        <v>0.60296937249022298</v>
      </c>
      <c r="BS11" s="17">
        <v>0.459733755945466</v>
      </c>
      <c r="BT11" s="17"/>
      <c r="BU11" s="17">
        <v>0.53409088954291395</v>
      </c>
      <c r="BV11" s="17">
        <v>0.327854300846181</v>
      </c>
      <c r="BW11" s="17"/>
      <c r="BX11" s="17">
        <v>0.49655634747820199</v>
      </c>
      <c r="BY11" s="17">
        <v>0.34716540009199598</v>
      </c>
      <c r="BZ11" s="17">
        <v>0.49320449500039998</v>
      </c>
      <c r="CA11" s="17">
        <v>0.45464847990976298</v>
      </c>
    </row>
    <row r="12" spans="2:79" x14ac:dyDescent="0.3">
      <c r="B12" s="18" t="s">
        <v>94</v>
      </c>
      <c r="C12" s="17">
        <v>0.25288126238178599</v>
      </c>
      <c r="D12" s="17">
        <v>0.239559899354961</v>
      </c>
      <c r="E12" s="17">
        <v>0.26514607049535099</v>
      </c>
      <c r="F12" s="17"/>
      <c r="G12" s="17">
        <v>0.23442627685193301</v>
      </c>
      <c r="H12" s="17">
        <v>0.196528787014252</v>
      </c>
      <c r="I12" s="17">
        <v>0.2631211973416</v>
      </c>
      <c r="J12" s="17">
        <v>0.31856168574896698</v>
      </c>
      <c r="K12" s="17">
        <v>0.25442361143333297</v>
      </c>
      <c r="L12" s="17">
        <v>0.24836940644462299</v>
      </c>
      <c r="M12" s="17"/>
      <c r="N12" s="17">
        <v>0.218439163554939</v>
      </c>
      <c r="O12" s="17">
        <v>0.22609606046379599</v>
      </c>
      <c r="P12" s="17">
        <v>0.32208043170893402</v>
      </c>
      <c r="Q12" s="17">
        <v>0.25845714686573301</v>
      </c>
      <c r="R12" s="17"/>
      <c r="S12" s="17">
        <v>0.262107416154026</v>
      </c>
      <c r="T12" s="17">
        <v>0.303568433073859</v>
      </c>
      <c r="U12" s="17">
        <v>0.231220936593451</v>
      </c>
      <c r="V12" s="17">
        <v>0.221725934307346</v>
      </c>
      <c r="W12" s="17">
        <v>0.233943475153369</v>
      </c>
      <c r="X12" s="17">
        <v>0.303072076816091</v>
      </c>
      <c r="Y12" s="17">
        <v>0.25998758994871302</v>
      </c>
      <c r="Z12" s="17">
        <v>0.24875260765646501</v>
      </c>
      <c r="AA12" s="17">
        <v>0.19024052642448999</v>
      </c>
      <c r="AB12" s="17">
        <v>0.30791663805511299</v>
      </c>
      <c r="AC12" s="17">
        <v>0.24075499011179199</v>
      </c>
      <c r="AD12" s="17">
        <v>0.10595593238979201</v>
      </c>
      <c r="AE12" s="17"/>
      <c r="AF12" s="17">
        <v>0.21987407316468</v>
      </c>
      <c r="AG12" s="17">
        <v>0.25459870838621101</v>
      </c>
      <c r="AH12" s="17">
        <v>0.291163432481642</v>
      </c>
      <c r="AI12" s="17">
        <v>0.26591206863878902</v>
      </c>
      <c r="AJ12" s="17">
        <v>0.257995117984958</v>
      </c>
      <c r="AK12" s="17">
        <v>0.24464402820428099</v>
      </c>
      <c r="AL12" s="17"/>
      <c r="AM12" s="17">
        <v>0.25045227317303298</v>
      </c>
      <c r="AN12" s="17">
        <v>0.27165731117685998</v>
      </c>
      <c r="AO12" s="17">
        <v>0.25410952968838002</v>
      </c>
      <c r="AP12" s="17">
        <v>0.21708270015068701</v>
      </c>
      <c r="AQ12" s="17">
        <v>0.16301907185077799</v>
      </c>
      <c r="AR12" s="17"/>
      <c r="AS12" s="17">
        <v>0.244415639372393</v>
      </c>
      <c r="AT12" s="17">
        <v>0.26164314583878601</v>
      </c>
      <c r="AU12" s="17"/>
      <c r="AV12" s="17">
        <v>0.22318379450767301</v>
      </c>
      <c r="AW12" s="17">
        <v>0.25420330034435001</v>
      </c>
      <c r="AX12" s="17"/>
      <c r="AY12" s="17">
        <v>0.25091449980414698</v>
      </c>
      <c r="AZ12" s="17">
        <v>0.25963120685160601</v>
      </c>
      <c r="BA12" s="17">
        <v>0.222984392128417</v>
      </c>
      <c r="BB12" s="17"/>
      <c r="BC12" s="17">
        <v>0.249555657893199</v>
      </c>
      <c r="BD12" s="17">
        <v>0.26157665900462801</v>
      </c>
      <c r="BE12" s="17">
        <v>0.25871478938307901</v>
      </c>
      <c r="BF12" s="17"/>
      <c r="BG12" s="17">
        <v>0.24835450422986699</v>
      </c>
      <c r="BH12" s="17">
        <v>0.25647175342550399</v>
      </c>
      <c r="BI12" s="17"/>
      <c r="BJ12" s="17">
        <v>0.28829668549996101</v>
      </c>
      <c r="BK12" s="17">
        <v>0.242991672952097</v>
      </c>
      <c r="BL12" s="17"/>
      <c r="BM12" s="17">
        <v>0.234455506170302</v>
      </c>
      <c r="BN12" s="17">
        <v>0.28423157796472398</v>
      </c>
      <c r="BO12" s="17">
        <v>0.25680198428716999</v>
      </c>
      <c r="BP12" s="17">
        <v>0.25550384466551501</v>
      </c>
      <c r="BQ12" s="17">
        <v>0.24360694570121999</v>
      </c>
      <c r="BR12" s="17">
        <v>0.25221708928197201</v>
      </c>
      <c r="BS12" s="17">
        <v>0.30138836159173998</v>
      </c>
      <c r="BT12" s="17"/>
      <c r="BU12" s="17">
        <v>0.24724841493270699</v>
      </c>
      <c r="BV12" s="17">
        <v>0.21842339968410901</v>
      </c>
      <c r="BW12" s="17"/>
      <c r="BX12" s="17">
        <v>0.26851264527688101</v>
      </c>
      <c r="BY12" s="17">
        <v>0.289581607448127</v>
      </c>
      <c r="BZ12" s="17">
        <v>0.186259926495777</v>
      </c>
      <c r="CA12" s="17">
        <v>0.23724320185093301</v>
      </c>
    </row>
    <row r="13" spans="2:79" x14ac:dyDescent="0.3">
      <c r="B13" s="18" t="s">
        <v>95</v>
      </c>
      <c r="C13" s="17">
        <v>0.120996998810256</v>
      </c>
      <c r="D13" s="17">
        <v>0.12452758212912</v>
      </c>
      <c r="E13" s="17">
        <v>0.118149126839546</v>
      </c>
      <c r="F13" s="17"/>
      <c r="G13" s="17">
        <v>8.0889365676051997E-2</v>
      </c>
      <c r="H13" s="17">
        <v>9.4474751761068898E-2</v>
      </c>
      <c r="I13" s="17">
        <v>0.153259573671048</v>
      </c>
      <c r="J13" s="17">
        <v>0.16767665769621501</v>
      </c>
      <c r="K13" s="17">
        <v>0.14419294306411501</v>
      </c>
      <c r="L13" s="17">
        <v>8.9649907051712593E-2</v>
      </c>
      <c r="M13" s="17"/>
      <c r="N13" s="17">
        <v>6.6865106470656605E-2</v>
      </c>
      <c r="O13" s="17">
        <v>0.10444656572328399</v>
      </c>
      <c r="P13" s="17">
        <v>0.16846198364387499</v>
      </c>
      <c r="Q13" s="17">
        <v>0.153256129491394</v>
      </c>
      <c r="R13" s="17"/>
      <c r="S13" s="17">
        <v>0.11204865301782101</v>
      </c>
      <c r="T13" s="17">
        <v>0.115101271410064</v>
      </c>
      <c r="U13" s="17">
        <v>9.4257681539953703E-2</v>
      </c>
      <c r="V13" s="17">
        <v>0.105657940129843</v>
      </c>
      <c r="W13" s="17">
        <v>9.3416182676070103E-2</v>
      </c>
      <c r="X13" s="17">
        <v>0.13849203429396101</v>
      </c>
      <c r="Y13" s="17">
        <v>0.13319583726082701</v>
      </c>
      <c r="Z13" s="17">
        <v>0.127755279547765</v>
      </c>
      <c r="AA13" s="17">
        <v>0.107800478611724</v>
      </c>
      <c r="AB13" s="17">
        <v>0.142265013262453</v>
      </c>
      <c r="AC13" s="17">
        <v>0.20272526518444101</v>
      </c>
      <c r="AD13" s="17">
        <v>0.123732010405058</v>
      </c>
      <c r="AE13" s="17"/>
      <c r="AF13" s="17">
        <v>0.11917555219892401</v>
      </c>
      <c r="AG13" s="17">
        <v>0.11468261925048601</v>
      </c>
      <c r="AH13" s="17">
        <v>0.15652235353388799</v>
      </c>
      <c r="AI13" s="17">
        <v>0.12565646772368499</v>
      </c>
      <c r="AJ13" s="17">
        <v>0.10283754860065</v>
      </c>
      <c r="AK13" s="17">
        <v>9.2752589881845995E-2</v>
      </c>
      <c r="AL13" s="17"/>
      <c r="AM13" s="17">
        <v>0.15654748185990799</v>
      </c>
      <c r="AN13" s="17">
        <v>0.147662923867175</v>
      </c>
      <c r="AO13" s="17">
        <v>8.0615379118481295E-2</v>
      </c>
      <c r="AP13" s="17">
        <v>6.8770802720104204E-2</v>
      </c>
      <c r="AQ13" s="17">
        <v>8.83607297373286E-2</v>
      </c>
      <c r="AR13" s="17"/>
      <c r="AS13" s="17">
        <v>8.2795033682483393E-2</v>
      </c>
      <c r="AT13" s="17">
        <v>0.25066722856790302</v>
      </c>
      <c r="AU13" s="17"/>
      <c r="AV13" s="17">
        <v>8.8159581198319695E-2</v>
      </c>
      <c r="AW13" s="17">
        <v>0.27018420711708502</v>
      </c>
      <c r="AX13" s="17"/>
      <c r="AY13" s="17">
        <v>0.14797475512049801</v>
      </c>
      <c r="AZ13" s="17">
        <v>0.108276525693504</v>
      </c>
      <c r="BA13" s="17">
        <v>0.132968189517435</v>
      </c>
      <c r="BB13" s="17"/>
      <c r="BC13" s="17">
        <v>0.123593032116789</v>
      </c>
      <c r="BD13" s="17">
        <v>0.1027240018542</v>
      </c>
      <c r="BE13" s="17">
        <v>0.13199669112120099</v>
      </c>
      <c r="BF13" s="17"/>
      <c r="BG13" s="17">
        <v>0.15787237117087399</v>
      </c>
      <c r="BH13" s="17">
        <v>0.106776431157224</v>
      </c>
      <c r="BI13" s="17"/>
      <c r="BJ13" s="17">
        <v>9.2020485930845497E-2</v>
      </c>
      <c r="BK13" s="17">
        <v>0.13125340415006101</v>
      </c>
      <c r="BL13" s="17"/>
      <c r="BM13" s="17">
        <v>0.12657944494406201</v>
      </c>
      <c r="BN13" s="17">
        <v>0.125710834228731</v>
      </c>
      <c r="BO13" s="17">
        <v>0.13633170023069799</v>
      </c>
      <c r="BP13" s="17">
        <v>0.170327992476</v>
      </c>
      <c r="BQ13" s="17">
        <v>8.7443664888654404E-2</v>
      </c>
      <c r="BR13" s="17">
        <v>8.8345151664713906E-2</v>
      </c>
      <c r="BS13" s="17">
        <v>0.15274463684627099</v>
      </c>
      <c r="BT13" s="17"/>
      <c r="BU13" s="17">
        <v>6.19943914529342E-2</v>
      </c>
      <c r="BV13" s="17">
        <v>9.4052673075965196E-2</v>
      </c>
      <c r="BW13" s="17"/>
      <c r="BX13" s="17">
        <v>0.122656376718522</v>
      </c>
      <c r="BY13" s="17">
        <v>0.188751711892402</v>
      </c>
      <c r="BZ13" s="17">
        <v>4.67840100861815E-2</v>
      </c>
      <c r="CA13" s="17">
        <v>9.2667426325197005E-2</v>
      </c>
    </row>
    <row r="14" spans="2:79" x14ac:dyDescent="0.3">
      <c r="B14" s="18" t="s">
        <v>96</v>
      </c>
      <c r="C14" s="19">
        <v>2.6049780864925001E-2</v>
      </c>
      <c r="D14" s="19">
        <v>1.9313222001048701E-2</v>
      </c>
      <c r="E14" s="19">
        <v>3.2748909854177499E-2</v>
      </c>
      <c r="F14" s="19"/>
      <c r="G14" s="19">
        <v>3.89895857402782E-2</v>
      </c>
      <c r="H14" s="19">
        <v>3.6245345661269801E-2</v>
      </c>
      <c r="I14" s="19">
        <v>2.0205364443022199E-2</v>
      </c>
      <c r="J14" s="19">
        <v>2.1095844903554602E-2</v>
      </c>
      <c r="K14" s="19">
        <v>2.0714264327180799E-2</v>
      </c>
      <c r="L14" s="19">
        <v>2.1520595043175501E-2</v>
      </c>
      <c r="M14" s="19"/>
      <c r="N14" s="19">
        <v>1.11923027764026E-2</v>
      </c>
      <c r="O14" s="19">
        <v>3.0932947114092901E-2</v>
      </c>
      <c r="P14" s="19">
        <v>1.55408095742563E-2</v>
      </c>
      <c r="Q14" s="19">
        <v>4.5071693190502402E-2</v>
      </c>
      <c r="R14" s="19"/>
      <c r="S14" s="19">
        <v>1.01781184674112E-2</v>
      </c>
      <c r="T14" s="19">
        <v>1.73668761911226E-2</v>
      </c>
      <c r="U14" s="19">
        <v>4.6471957136484401E-2</v>
      </c>
      <c r="V14" s="19">
        <v>4.2631236213635203E-2</v>
      </c>
      <c r="W14" s="19">
        <v>3.4749711591351401E-2</v>
      </c>
      <c r="X14" s="19">
        <v>1.5048653464915299E-2</v>
      </c>
      <c r="Y14" s="19">
        <v>1.8188088823305502E-2</v>
      </c>
      <c r="Z14" s="19">
        <v>1.0535061420858499E-2</v>
      </c>
      <c r="AA14" s="19">
        <v>2.0801456887482601E-2</v>
      </c>
      <c r="AB14" s="19">
        <v>3.7348841708565797E-2</v>
      </c>
      <c r="AC14" s="19">
        <v>3.20755847410071E-2</v>
      </c>
      <c r="AD14" s="19">
        <v>6.2951114995208404E-2</v>
      </c>
      <c r="AE14" s="19"/>
      <c r="AF14" s="19">
        <v>1.6194347761904399E-2</v>
      </c>
      <c r="AG14" s="19">
        <v>3.2931064019096297E-2</v>
      </c>
      <c r="AH14" s="19">
        <v>2.4511350685294801E-2</v>
      </c>
      <c r="AI14" s="19">
        <v>2.11560406239629E-2</v>
      </c>
      <c r="AJ14" s="19">
        <v>3.0080743381998301E-2</v>
      </c>
      <c r="AK14" s="19">
        <v>4.8435197821873603E-2</v>
      </c>
      <c r="AL14" s="19"/>
      <c r="AM14" s="19">
        <v>2.57315064220878E-2</v>
      </c>
      <c r="AN14" s="19">
        <v>1.8091350011472999E-2</v>
      </c>
      <c r="AO14" s="19">
        <v>2.7106426672249401E-2</v>
      </c>
      <c r="AP14" s="19">
        <v>2.7228110063669701E-2</v>
      </c>
      <c r="AQ14" s="19">
        <v>2.1044626836344001E-2</v>
      </c>
      <c r="AR14" s="19"/>
      <c r="AS14" s="19">
        <v>1.5829830186507E-2</v>
      </c>
      <c r="AT14" s="19">
        <v>3.3653256896968103E-2</v>
      </c>
      <c r="AU14" s="19"/>
      <c r="AV14" s="19">
        <v>2.0361177296518099E-2</v>
      </c>
      <c r="AW14" s="19">
        <v>2.9750189436874901E-2</v>
      </c>
      <c r="AX14" s="19"/>
      <c r="AY14" s="19">
        <v>3.4925180703061803E-2</v>
      </c>
      <c r="AZ14" s="19">
        <v>2.2428863772574699E-2</v>
      </c>
      <c r="BA14" s="19">
        <v>2.6955016055447201E-2</v>
      </c>
      <c r="BB14" s="19"/>
      <c r="BC14" s="19">
        <v>2.7131249613321199E-2</v>
      </c>
      <c r="BD14" s="19">
        <v>2.4954211812613401E-2</v>
      </c>
      <c r="BE14" s="19">
        <v>2.2941101520975699E-2</v>
      </c>
      <c r="BF14" s="19"/>
      <c r="BG14" s="19">
        <v>2.9758496346708099E-2</v>
      </c>
      <c r="BH14" s="19">
        <v>1.9319473474644501E-2</v>
      </c>
      <c r="BI14" s="19"/>
      <c r="BJ14" s="19">
        <v>1.71679784720783E-2</v>
      </c>
      <c r="BK14" s="19">
        <v>2.5609658628358199E-2</v>
      </c>
      <c r="BL14" s="19"/>
      <c r="BM14" s="19">
        <v>1.6915626396562002E-2</v>
      </c>
      <c r="BN14" s="19">
        <v>2.8123032245259E-2</v>
      </c>
      <c r="BO14" s="19">
        <v>6.21469826454756E-2</v>
      </c>
      <c r="BP14" s="19">
        <v>3.0124477369310301E-2</v>
      </c>
      <c r="BQ14" s="19">
        <v>8.87947093983045E-2</v>
      </c>
      <c r="BR14" s="19">
        <v>1.71707428846175E-2</v>
      </c>
      <c r="BS14" s="19">
        <v>3.6818093872904502E-2</v>
      </c>
      <c r="BT14" s="19"/>
      <c r="BU14" s="19">
        <v>0</v>
      </c>
      <c r="BV14" s="19">
        <v>1.08843037713603E-2</v>
      </c>
      <c r="BW14" s="19"/>
      <c r="BX14" s="19">
        <v>2.1180188480104601E-2</v>
      </c>
      <c r="BY14" s="19">
        <v>1.3715871438908201E-2</v>
      </c>
      <c r="BZ14" s="19">
        <v>1.6720773939402401E-2</v>
      </c>
      <c r="CA14" s="19">
        <v>1.08977587606814E-2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102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62</v>
      </c>
      <c r="C9" s="17">
        <v>0.28712237276753799</v>
      </c>
      <c r="D9" s="17">
        <v>0.26161389413289698</v>
      </c>
      <c r="E9" s="17">
        <v>0.30939030938609602</v>
      </c>
      <c r="F9" s="17"/>
      <c r="G9" s="17">
        <v>0.27123686048078399</v>
      </c>
      <c r="H9" s="17">
        <v>0.20147769723123199</v>
      </c>
      <c r="I9" s="17">
        <v>0.22534744007884899</v>
      </c>
      <c r="J9" s="17">
        <v>0.27046245523802198</v>
      </c>
      <c r="K9" s="17">
        <v>0.34598818715887297</v>
      </c>
      <c r="L9" s="17">
        <v>0.39117052048095602</v>
      </c>
      <c r="M9" s="17"/>
      <c r="N9" s="17">
        <v>0.26407923277809398</v>
      </c>
      <c r="O9" s="17">
        <v>0.25177495058888799</v>
      </c>
      <c r="P9" s="17">
        <v>0.27032808546637399</v>
      </c>
      <c r="Q9" s="17">
        <v>0.35894624404147601</v>
      </c>
      <c r="R9" s="17"/>
      <c r="S9" s="17">
        <v>0.242127860005936</v>
      </c>
      <c r="T9" s="17">
        <v>0.25792536027139401</v>
      </c>
      <c r="U9" s="17">
        <v>0.35664285373351401</v>
      </c>
      <c r="V9" s="17">
        <v>0.30724343236774898</v>
      </c>
      <c r="W9" s="17">
        <v>0.31215134421860302</v>
      </c>
      <c r="X9" s="17">
        <v>0.26754200418051</v>
      </c>
      <c r="Y9" s="17">
        <v>0.30687101874363798</v>
      </c>
      <c r="Z9" s="17">
        <v>0.31382159926349301</v>
      </c>
      <c r="AA9" s="17">
        <v>0.27523901941176698</v>
      </c>
      <c r="AB9" s="17">
        <v>0.289554161435708</v>
      </c>
      <c r="AC9" s="17">
        <v>0.32676543167076499</v>
      </c>
      <c r="AD9" s="17">
        <v>0.25895403392706301</v>
      </c>
      <c r="AE9" s="17"/>
      <c r="AF9" s="17">
        <v>0.230050559970739</v>
      </c>
      <c r="AG9" s="17">
        <v>0.28437575120259301</v>
      </c>
      <c r="AH9" s="17">
        <v>0.30096310489987899</v>
      </c>
      <c r="AI9" s="17">
        <v>0.30858495433559802</v>
      </c>
      <c r="AJ9" s="17">
        <v>0.31838462248345301</v>
      </c>
      <c r="AK9" s="17">
        <v>0.38388756824322701</v>
      </c>
      <c r="AL9" s="17"/>
      <c r="AM9" s="17">
        <v>0.32847280595731498</v>
      </c>
      <c r="AN9" s="17">
        <v>0.30028045694107097</v>
      </c>
      <c r="AO9" s="17">
        <v>0.25085641536132702</v>
      </c>
      <c r="AP9" s="17">
        <v>0.21123055285601999</v>
      </c>
      <c r="AQ9" s="17">
        <v>0.42568304234816801</v>
      </c>
      <c r="AR9" s="17"/>
      <c r="AS9" s="17">
        <v>0.16875114937617999</v>
      </c>
      <c r="AT9" s="17">
        <v>0.74199586272301699</v>
      </c>
      <c r="AU9" s="17"/>
      <c r="AV9" s="17">
        <v>0.217944137465305</v>
      </c>
      <c r="AW9" s="17">
        <v>0.50573016380168601</v>
      </c>
      <c r="AX9" s="17"/>
      <c r="AY9" s="17">
        <v>0.32244063924265398</v>
      </c>
      <c r="AZ9" s="17">
        <v>0.26545175037826502</v>
      </c>
      <c r="BA9" s="17">
        <v>0.33485735611196299</v>
      </c>
      <c r="BB9" s="17"/>
      <c r="BC9" s="17">
        <v>0.24257802848160101</v>
      </c>
      <c r="BD9" s="17">
        <v>0.35378771662691499</v>
      </c>
      <c r="BE9" s="17">
        <v>0.33737430437109101</v>
      </c>
      <c r="BF9" s="17"/>
      <c r="BG9" s="17">
        <v>1</v>
      </c>
      <c r="BH9" s="17">
        <v>0</v>
      </c>
      <c r="BI9" s="17"/>
      <c r="BJ9" s="17">
        <v>0.204702603028489</v>
      </c>
      <c r="BK9" s="17">
        <v>0.31652969320447699</v>
      </c>
      <c r="BL9" s="17"/>
      <c r="BM9" s="17">
        <v>0.20920411871102501</v>
      </c>
      <c r="BN9" s="17">
        <v>0.252724058932836</v>
      </c>
      <c r="BO9" s="17">
        <v>0.29976254085004</v>
      </c>
      <c r="BP9" s="17">
        <v>0.37265073276796901</v>
      </c>
      <c r="BQ9" s="17">
        <v>0.22946295350766999</v>
      </c>
      <c r="BR9" s="17">
        <v>0.38361665934161798</v>
      </c>
      <c r="BS9" s="17">
        <v>0.54832425761662995</v>
      </c>
      <c r="BT9" s="17"/>
      <c r="BU9" s="17">
        <v>0.30114147083256998</v>
      </c>
      <c r="BV9" s="17">
        <v>0.19395571362640601</v>
      </c>
      <c r="BW9" s="17"/>
      <c r="BX9" s="17">
        <v>0.25525511621378699</v>
      </c>
      <c r="BY9" s="17">
        <v>0.256804964569678</v>
      </c>
      <c r="BZ9" s="17">
        <v>0.26792724795133699</v>
      </c>
      <c r="CA9" s="17">
        <v>0.227731809736576</v>
      </c>
    </row>
    <row r="10" spans="2:79" x14ac:dyDescent="0.3">
      <c r="B10" s="18" t="s">
        <v>63</v>
      </c>
      <c r="C10" s="17">
        <v>0.69101002089900698</v>
      </c>
      <c r="D10" s="17">
        <v>0.71334472778162095</v>
      </c>
      <c r="E10" s="17">
        <v>0.67173009434608</v>
      </c>
      <c r="F10" s="17"/>
      <c r="G10" s="17">
        <v>0.66770424353595204</v>
      </c>
      <c r="H10" s="17">
        <v>0.76548809021154696</v>
      </c>
      <c r="I10" s="17">
        <v>0.75530468051124799</v>
      </c>
      <c r="J10" s="17">
        <v>0.71534823221551802</v>
      </c>
      <c r="K10" s="17">
        <v>0.650241389335251</v>
      </c>
      <c r="L10" s="17">
        <v>0.60163711233577899</v>
      </c>
      <c r="M10" s="17"/>
      <c r="N10" s="17">
        <v>0.719155393402511</v>
      </c>
      <c r="O10" s="17">
        <v>0.73222425427478699</v>
      </c>
      <c r="P10" s="17">
        <v>0.71524223783766105</v>
      </c>
      <c r="Q10" s="17">
        <v>0.60041585716832502</v>
      </c>
      <c r="R10" s="17"/>
      <c r="S10" s="17">
        <v>0.72909767572181206</v>
      </c>
      <c r="T10" s="17">
        <v>0.73525722422446305</v>
      </c>
      <c r="U10" s="17">
        <v>0.63133830986488004</v>
      </c>
      <c r="V10" s="17">
        <v>0.67311520019383098</v>
      </c>
      <c r="W10" s="17">
        <v>0.64731600153536095</v>
      </c>
      <c r="X10" s="17">
        <v>0.70322613884589802</v>
      </c>
      <c r="Y10" s="17">
        <v>0.67630626386149095</v>
      </c>
      <c r="Z10" s="17">
        <v>0.65319783236319395</v>
      </c>
      <c r="AA10" s="17">
        <v>0.694682555239303</v>
      </c>
      <c r="AB10" s="17">
        <v>0.69159780899103396</v>
      </c>
      <c r="AC10" s="17">
        <v>0.65158135303889997</v>
      </c>
      <c r="AD10" s="17">
        <v>0.74104596607293705</v>
      </c>
      <c r="AE10" s="17"/>
      <c r="AF10" s="17">
        <v>0.747969666465644</v>
      </c>
      <c r="AG10" s="17">
        <v>0.69882368858713995</v>
      </c>
      <c r="AH10" s="17">
        <v>0.67118722292565502</v>
      </c>
      <c r="AI10" s="17">
        <v>0.67033607612010204</v>
      </c>
      <c r="AJ10" s="17">
        <v>0.65595411391779401</v>
      </c>
      <c r="AK10" s="17">
        <v>0.58876598239220901</v>
      </c>
      <c r="AL10" s="17"/>
      <c r="AM10" s="17">
        <v>0.65711682952550399</v>
      </c>
      <c r="AN10" s="17">
        <v>0.67818200077990098</v>
      </c>
      <c r="AO10" s="17">
        <v>0.72337112214727906</v>
      </c>
      <c r="AP10" s="17">
        <v>0.76457832081606802</v>
      </c>
      <c r="AQ10" s="17">
        <v>0.55187695496731504</v>
      </c>
      <c r="AR10" s="17"/>
      <c r="AS10" s="17">
        <v>0.815833645712019</v>
      </c>
      <c r="AT10" s="17">
        <v>0.25024438241256503</v>
      </c>
      <c r="AU10" s="17"/>
      <c r="AV10" s="17">
        <v>0.76974777255833404</v>
      </c>
      <c r="AW10" s="17">
        <v>0.46707515723677701</v>
      </c>
      <c r="AX10" s="17"/>
      <c r="AY10" s="17">
        <v>0.64971073248825795</v>
      </c>
      <c r="AZ10" s="17">
        <v>0.71315720111130099</v>
      </c>
      <c r="BA10" s="17">
        <v>0.655176277480918</v>
      </c>
      <c r="BB10" s="17"/>
      <c r="BC10" s="17">
        <v>0.74085584374004498</v>
      </c>
      <c r="BD10" s="17">
        <v>0.61725414311753701</v>
      </c>
      <c r="BE10" s="17">
        <v>0.63999535502959404</v>
      </c>
      <c r="BF10" s="17"/>
      <c r="BG10" s="17">
        <v>0</v>
      </c>
      <c r="BH10" s="17">
        <v>1</v>
      </c>
      <c r="BI10" s="17"/>
      <c r="BJ10" s="17">
        <v>0.78704054870085205</v>
      </c>
      <c r="BK10" s="17">
        <v>0.66461537893432798</v>
      </c>
      <c r="BL10" s="17"/>
      <c r="BM10" s="17">
        <v>0.77389088755077895</v>
      </c>
      <c r="BN10" s="17">
        <v>0.721579484056176</v>
      </c>
      <c r="BO10" s="17">
        <v>0.63635117265394003</v>
      </c>
      <c r="BP10" s="17">
        <v>0.59614139621764195</v>
      </c>
      <c r="BQ10" s="17">
        <v>0.68896813031900495</v>
      </c>
      <c r="BR10" s="17">
        <v>0.60904216860679405</v>
      </c>
      <c r="BS10" s="17">
        <v>0.44519277342441799</v>
      </c>
      <c r="BT10" s="17"/>
      <c r="BU10" s="17">
        <v>0.68864682727835702</v>
      </c>
      <c r="BV10" s="17">
        <v>0.79514130153095097</v>
      </c>
      <c r="BW10" s="17"/>
      <c r="BX10" s="17">
        <v>0.70251639125310394</v>
      </c>
      <c r="BY10" s="17">
        <v>0.73557112623695697</v>
      </c>
      <c r="BZ10" s="17">
        <v>0.71233412837149601</v>
      </c>
      <c r="CA10" s="17">
        <v>0.75784510581297804</v>
      </c>
    </row>
    <row r="11" spans="2:79" x14ac:dyDescent="0.3">
      <c r="B11" s="18" t="s">
        <v>101</v>
      </c>
      <c r="C11" s="19">
        <v>2.1867606333455199E-2</v>
      </c>
      <c r="D11" s="19">
        <v>2.5041378085482499E-2</v>
      </c>
      <c r="E11" s="19">
        <v>1.88795962678238E-2</v>
      </c>
      <c r="F11" s="19"/>
      <c r="G11" s="19">
        <v>6.1058895983263903E-2</v>
      </c>
      <c r="H11" s="19">
        <v>3.3034212557221401E-2</v>
      </c>
      <c r="I11" s="19">
        <v>1.93478794099032E-2</v>
      </c>
      <c r="J11" s="19">
        <v>1.4189312546459699E-2</v>
      </c>
      <c r="K11" s="19">
        <v>3.7704235058758501E-3</v>
      </c>
      <c r="L11" s="19">
        <v>7.1923671832653602E-3</v>
      </c>
      <c r="M11" s="19"/>
      <c r="N11" s="19">
        <v>1.6765373819394799E-2</v>
      </c>
      <c r="O11" s="19">
        <v>1.60007951363248E-2</v>
      </c>
      <c r="P11" s="19">
        <v>1.44296766959656E-2</v>
      </c>
      <c r="Q11" s="19">
        <v>4.0637898790199703E-2</v>
      </c>
      <c r="R11" s="19"/>
      <c r="S11" s="19">
        <v>2.8774464272251901E-2</v>
      </c>
      <c r="T11" s="19">
        <v>6.8174155041425101E-3</v>
      </c>
      <c r="U11" s="19">
        <v>1.20188364016055E-2</v>
      </c>
      <c r="V11" s="19">
        <v>1.9641367438420099E-2</v>
      </c>
      <c r="W11" s="19">
        <v>4.0532654246035998E-2</v>
      </c>
      <c r="X11" s="19">
        <v>2.9231856973592301E-2</v>
      </c>
      <c r="Y11" s="19">
        <v>1.68227173948714E-2</v>
      </c>
      <c r="Z11" s="19">
        <v>3.2980568373312702E-2</v>
      </c>
      <c r="AA11" s="19">
        <v>3.0078425348930599E-2</v>
      </c>
      <c r="AB11" s="19">
        <v>1.8848029573257499E-2</v>
      </c>
      <c r="AC11" s="19">
        <v>2.1653215290334701E-2</v>
      </c>
      <c r="AD11" s="19">
        <v>0</v>
      </c>
      <c r="AE11" s="19"/>
      <c r="AF11" s="19">
        <v>2.19797735636168E-2</v>
      </c>
      <c r="AG11" s="19">
        <v>1.6800560210267199E-2</v>
      </c>
      <c r="AH11" s="19">
        <v>2.78496721744661E-2</v>
      </c>
      <c r="AI11" s="19">
        <v>2.10789695442993E-2</v>
      </c>
      <c r="AJ11" s="19">
        <v>2.5661263598753099E-2</v>
      </c>
      <c r="AK11" s="19">
        <v>2.7346449364563499E-2</v>
      </c>
      <c r="AL11" s="19"/>
      <c r="AM11" s="19">
        <v>1.4410364517180901E-2</v>
      </c>
      <c r="AN11" s="19">
        <v>2.1537542279027599E-2</v>
      </c>
      <c r="AO11" s="19">
        <v>2.57724624913943E-2</v>
      </c>
      <c r="AP11" s="19">
        <v>2.4191126327912E-2</v>
      </c>
      <c r="AQ11" s="19">
        <v>2.24400026845172E-2</v>
      </c>
      <c r="AR11" s="19"/>
      <c r="AS11" s="19">
        <v>1.5415204911801201E-2</v>
      </c>
      <c r="AT11" s="19">
        <v>7.7597548644183501E-3</v>
      </c>
      <c r="AU11" s="19"/>
      <c r="AV11" s="19">
        <v>1.23080899763609E-2</v>
      </c>
      <c r="AW11" s="19">
        <v>2.7194678961536899E-2</v>
      </c>
      <c r="AX11" s="19"/>
      <c r="AY11" s="19">
        <v>2.78486282690877E-2</v>
      </c>
      <c r="AZ11" s="19">
        <v>2.1391048510434201E-2</v>
      </c>
      <c r="BA11" s="19">
        <v>9.9663664071188308E-3</v>
      </c>
      <c r="BB11" s="19"/>
      <c r="BC11" s="19">
        <v>1.65661277783547E-2</v>
      </c>
      <c r="BD11" s="19">
        <v>2.8958140255548201E-2</v>
      </c>
      <c r="BE11" s="19">
        <v>2.2630340599315402E-2</v>
      </c>
      <c r="BF11" s="19"/>
      <c r="BG11" s="19">
        <v>0</v>
      </c>
      <c r="BH11" s="19">
        <v>0</v>
      </c>
      <c r="BI11" s="19"/>
      <c r="BJ11" s="19">
        <v>8.2568482706581493E-3</v>
      </c>
      <c r="BK11" s="19">
        <v>1.8854927861194599E-2</v>
      </c>
      <c r="BL11" s="19"/>
      <c r="BM11" s="19">
        <v>1.6904993738196001E-2</v>
      </c>
      <c r="BN11" s="19">
        <v>2.5696457010988199E-2</v>
      </c>
      <c r="BO11" s="19">
        <v>6.3886286496020503E-2</v>
      </c>
      <c r="BP11" s="19">
        <v>3.1207871014389599E-2</v>
      </c>
      <c r="BQ11" s="19">
        <v>8.1568916173324693E-2</v>
      </c>
      <c r="BR11" s="19">
        <v>7.3411720515871798E-3</v>
      </c>
      <c r="BS11" s="19">
        <v>6.4829689589515401E-3</v>
      </c>
      <c r="BT11" s="19"/>
      <c r="BU11" s="19">
        <v>1.02117018890737E-2</v>
      </c>
      <c r="BV11" s="19">
        <v>1.09029848426427E-2</v>
      </c>
      <c r="BW11" s="19"/>
      <c r="BX11" s="19">
        <v>4.2228492533109001E-2</v>
      </c>
      <c r="BY11" s="19">
        <v>7.6239091933648804E-3</v>
      </c>
      <c r="BZ11" s="19">
        <v>1.9738623677167E-2</v>
      </c>
      <c r="CA11" s="19">
        <v>1.44230844504467E-2</v>
      </c>
    </row>
    <row r="12" spans="2:79" x14ac:dyDescent="0.3">
      <c r="B12" s="16"/>
    </row>
    <row r="13" spans="2:79" x14ac:dyDescent="0.3">
      <c r="B13" t="s">
        <v>99</v>
      </c>
    </row>
    <row r="14" spans="2:79" x14ac:dyDescent="0.3">
      <c r="B14" t="s">
        <v>100</v>
      </c>
    </row>
    <row r="16" spans="2:79" x14ac:dyDescent="0.3">
      <c r="B16"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104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62</v>
      </c>
      <c r="C9" s="17">
        <v>0.23424997656636001</v>
      </c>
      <c r="D9" s="17">
        <v>0.258643357862541</v>
      </c>
      <c r="E9" s="17">
        <v>0.210604092916817</v>
      </c>
      <c r="F9" s="17"/>
      <c r="G9" s="17">
        <v>0.28757248862722101</v>
      </c>
      <c r="H9" s="17">
        <v>0.41497743844565999</v>
      </c>
      <c r="I9" s="17">
        <v>0.28919950734074201</v>
      </c>
      <c r="J9" s="17">
        <v>0.16104139406472701</v>
      </c>
      <c r="K9" s="17">
        <v>0.15367704998828599</v>
      </c>
      <c r="L9" s="17">
        <v>0.121033528443109</v>
      </c>
      <c r="M9" s="17"/>
      <c r="N9" s="17">
        <v>0.35292754697184697</v>
      </c>
      <c r="O9" s="17">
        <v>0.22903310483099501</v>
      </c>
      <c r="P9" s="17">
        <v>0.21045426476718401</v>
      </c>
      <c r="Q9" s="17">
        <v>0.13360654907831501</v>
      </c>
      <c r="R9" s="17"/>
      <c r="S9" s="17">
        <v>0.34151504071283201</v>
      </c>
      <c r="T9" s="17">
        <v>0.246346315331369</v>
      </c>
      <c r="U9" s="17">
        <v>0.17117173073973499</v>
      </c>
      <c r="V9" s="17">
        <v>0.26375569546494698</v>
      </c>
      <c r="W9" s="17">
        <v>0.20106819827911901</v>
      </c>
      <c r="X9" s="17">
        <v>0.24677568670070599</v>
      </c>
      <c r="Y9" s="17">
        <v>0.234596621974134</v>
      </c>
      <c r="Z9" s="17">
        <v>0.141589322876568</v>
      </c>
      <c r="AA9" s="17">
        <v>0.20790099782111801</v>
      </c>
      <c r="AB9" s="17">
        <v>0.19345161437241301</v>
      </c>
      <c r="AC9" s="17">
        <v>0.17642385277667</v>
      </c>
      <c r="AD9" s="17">
        <v>0.239831309989891</v>
      </c>
      <c r="AE9" s="17"/>
      <c r="AF9" s="17">
        <v>0.34905673644537999</v>
      </c>
      <c r="AG9" s="17">
        <v>0.22049396659940601</v>
      </c>
      <c r="AH9" s="17">
        <v>0.19976986262240701</v>
      </c>
      <c r="AI9" s="17">
        <v>0.157773793783761</v>
      </c>
      <c r="AJ9" s="17">
        <v>0.196426857976991</v>
      </c>
      <c r="AK9" s="17">
        <v>0.20740617374151599</v>
      </c>
      <c r="AL9" s="17"/>
      <c r="AM9" s="17">
        <v>0.14482387828770499</v>
      </c>
      <c r="AN9" s="17">
        <v>0.18540819704348099</v>
      </c>
      <c r="AO9" s="17">
        <v>0.28464261001398999</v>
      </c>
      <c r="AP9" s="17">
        <v>0.40326386830278399</v>
      </c>
      <c r="AQ9" s="17">
        <v>0.56131281446301096</v>
      </c>
      <c r="AR9" s="17"/>
      <c r="AS9" s="17">
        <v>0.28236230014166802</v>
      </c>
      <c r="AT9" s="17">
        <v>9.9713479988854797E-2</v>
      </c>
      <c r="AU9" s="17"/>
      <c r="AV9" s="17">
        <v>0.26959653401064598</v>
      </c>
      <c r="AW9" s="17">
        <v>0.17209365378429101</v>
      </c>
      <c r="AX9" s="17"/>
      <c r="AY9" s="17">
        <v>0.20701184243969001</v>
      </c>
      <c r="AZ9" s="17">
        <v>0.25940811441959</v>
      </c>
      <c r="BA9" s="17">
        <v>0.15326827192205</v>
      </c>
      <c r="BB9" s="17"/>
      <c r="BC9" s="17">
        <v>0.22257202167131801</v>
      </c>
      <c r="BD9" s="17">
        <v>0.20981038967891</v>
      </c>
      <c r="BE9" s="17">
        <v>0.29084109933491498</v>
      </c>
      <c r="BF9" s="17"/>
      <c r="BG9" s="17">
        <v>0.16700746619045001</v>
      </c>
      <c r="BH9" s="17">
        <v>0.266803989108712</v>
      </c>
      <c r="BI9" s="17"/>
      <c r="BJ9" s="17">
        <v>1</v>
      </c>
      <c r="BK9" s="17">
        <v>0</v>
      </c>
      <c r="BL9" s="17"/>
      <c r="BM9" s="17">
        <v>0.351738568802413</v>
      </c>
      <c r="BN9" s="17">
        <v>0.203006632846294</v>
      </c>
      <c r="BO9" s="17">
        <v>0.13251760848622501</v>
      </c>
      <c r="BP9" s="17">
        <v>6.90200701472478E-2</v>
      </c>
      <c r="BQ9" s="17">
        <v>0.18345237435617101</v>
      </c>
      <c r="BR9" s="17">
        <v>0.121141957753471</v>
      </c>
      <c r="BS9" s="17">
        <v>0.109119670228355</v>
      </c>
      <c r="BT9" s="17"/>
      <c r="BU9" s="17">
        <v>0.27098160084153999</v>
      </c>
      <c r="BV9" s="17">
        <v>0.36019693715436002</v>
      </c>
      <c r="BW9" s="17"/>
      <c r="BX9" s="17">
        <v>0.20212694602851</v>
      </c>
      <c r="BY9" s="17">
        <v>0.26733055284569901</v>
      </c>
      <c r="BZ9" s="17">
        <v>0.30407700632631501</v>
      </c>
      <c r="CA9" s="17">
        <v>0.296065450444359</v>
      </c>
    </row>
    <row r="10" spans="2:79" x14ac:dyDescent="0.3">
      <c r="B10" s="18" t="s">
        <v>63</v>
      </c>
      <c r="C10" s="17">
        <v>0.74553242497334404</v>
      </c>
      <c r="D10" s="17">
        <v>0.719553400702313</v>
      </c>
      <c r="E10" s="17">
        <v>0.77062538237462797</v>
      </c>
      <c r="F10" s="17"/>
      <c r="G10" s="17">
        <v>0.653204180966236</v>
      </c>
      <c r="H10" s="17">
        <v>0.55234596495980204</v>
      </c>
      <c r="I10" s="17">
        <v>0.68766798026824705</v>
      </c>
      <c r="J10" s="17">
        <v>0.833301979477304</v>
      </c>
      <c r="K10" s="17">
        <v>0.83559622594833505</v>
      </c>
      <c r="L10" s="17">
        <v>0.878966471556891</v>
      </c>
      <c r="M10" s="17"/>
      <c r="N10" s="17">
        <v>0.63279021153951398</v>
      </c>
      <c r="O10" s="17">
        <v>0.75140692566185097</v>
      </c>
      <c r="P10" s="17">
        <v>0.77191815343694403</v>
      </c>
      <c r="Q10" s="17">
        <v>0.83623490951844004</v>
      </c>
      <c r="R10" s="17"/>
      <c r="S10" s="17">
        <v>0.62911686120190902</v>
      </c>
      <c r="T10" s="17">
        <v>0.74297712983672104</v>
      </c>
      <c r="U10" s="17">
        <v>0.82882826926026498</v>
      </c>
      <c r="V10" s="17">
        <v>0.73065226180256204</v>
      </c>
      <c r="W10" s="17">
        <v>0.75179542785650799</v>
      </c>
      <c r="X10" s="17">
        <v>0.731563978416512</v>
      </c>
      <c r="Y10" s="17">
        <v>0.75384917924152695</v>
      </c>
      <c r="Z10" s="17">
        <v>0.81536632134544096</v>
      </c>
      <c r="AA10" s="17">
        <v>0.77531112472959196</v>
      </c>
      <c r="AB10" s="17">
        <v>0.781918067705066</v>
      </c>
      <c r="AC10" s="17">
        <v>0.80266793479056997</v>
      </c>
      <c r="AD10" s="17">
        <v>0.71956949563735495</v>
      </c>
      <c r="AE10" s="17"/>
      <c r="AF10" s="17">
        <v>0.62724246805081296</v>
      </c>
      <c r="AG10" s="17">
        <v>0.76709807070010905</v>
      </c>
      <c r="AH10" s="17">
        <v>0.77899629548678895</v>
      </c>
      <c r="AI10" s="17">
        <v>0.81126113490113405</v>
      </c>
      <c r="AJ10" s="17">
        <v>0.78480366345212804</v>
      </c>
      <c r="AK10" s="17">
        <v>0.78426067041854997</v>
      </c>
      <c r="AL10" s="17"/>
      <c r="AM10" s="17">
        <v>0.84115156440597905</v>
      </c>
      <c r="AN10" s="17">
        <v>0.79313350038819697</v>
      </c>
      <c r="AO10" s="17">
        <v>0.690634734366669</v>
      </c>
      <c r="AP10" s="17">
        <v>0.57707141721778599</v>
      </c>
      <c r="AQ10" s="17">
        <v>0.41624718285247198</v>
      </c>
      <c r="AR10" s="17"/>
      <c r="AS10" s="17">
        <v>0.70260578646220595</v>
      </c>
      <c r="AT10" s="17">
        <v>0.88546895164926298</v>
      </c>
      <c r="AU10" s="17"/>
      <c r="AV10" s="17">
        <v>0.71655275891754799</v>
      </c>
      <c r="AW10" s="17">
        <v>0.79985057661354597</v>
      </c>
      <c r="AX10" s="17"/>
      <c r="AY10" s="17">
        <v>0.76646864005952697</v>
      </c>
      <c r="AZ10" s="17">
        <v>0.72048309552987899</v>
      </c>
      <c r="BA10" s="17">
        <v>0.84189483107789997</v>
      </c>
      <c r="BB10" s="17"/>
      <c r="BC10" s="17">
        <v>0.75923657665180799</v>
      </c>
      <c r="BD10" s="17">
        <v>0.76439340972398195</v>
      </c>
      <c r="BE10" s="17">
        <v>0.695569233495827</v>
      </c>
      <c r="BF10" s="17"/>
      <c r="BG10" s="17">
        <v>0.82189049733808395</v>
      </c>
      <c r="BH10" s="17">
        <v>0.71705518030961402</v>
      </c>
      <c r="BI10" s="17"/>
      <c r="BJ10" s="17">
        <v>0</v>
      </c>
      <c r="BK10" s="17">
        <v>1</v>
      </c>
      <c r="BL10" s="17"/>
      <c r="BM10" s="17">
        <v>0.62223750220192897</v>
      </c>
      <c r="BN10" s="17">
        <v>0.78052640866686396</v>
      </c>
      <c r="BO10" s="17">
        <v>0.84965568126000901</v>
      </c>
      <c r="BP10" s="17">
        <v>0.87069561630477699</v>
      </c>
      <c r="BQ10" s="17">
        <v>0.77900236841005299</v>
      </c>
      <c r="BR10" s="17">
        <v>0.87885804224652897</v>
      </c>
      <c r="BS10" s="17">
        <v>0.87546098456566801</v>
      </c>
      <c r="BT10" s="17"/>
      <c r="BU10" s="17">
        <v>0.71912401727782105</v>
      </c>
      <c r="BV10" s="17">
        <v>0.62246237993391196</v>
      </c>
      <c r="BW10" s="17"/>
      <c r="BX10" s="17">
        <v>0.79017255937567499</v>
      </c>
      <c r="BY10" s="17">
        <v>0.71360211026569298</v>
      </c>
      <c r="BZ10" s="17">
        <v>0.68002975323052295</v>
      </c>
      <c r="CA10" s="17">
        <v>0.67867214805284803</v>
      </c>
    </row>
    <row r="11" spans="2:79" x14ac:dyDescent="0.3">
      <c r="B11" s="18" t="s">
        <v>103</v>
      </c>
      <c r="C11" s="19">
        <v>2.02175984602967E-2</v>
      </c>
      <c r="D11" s="19">
        <v>2.1803241435145799E-2</v>
      </c>
      <c r="E11" s="19">
        <v>1.8770524708554899E-2</v>
      </c>
      <c r="F11" s="19"/>
      <c r="G11" s="19">
        <v>5.92233304065432E-2</v>
      </c>
      <c r="H11" s="19">
        <v>3.2676596594537803E-2</v>
      </c>
      <c r="I11" s="19">
        <v>2.3132512391010801E-2</v>
      </c>
      <c r="J11" s="19">
        <v>5.6566264579689697E-3</v>
      </c>
      <c r="K11" s="19">
        <v>1.07267240633793E-2</v>
      </c>
      <c r="L11" s="19">
        <v>0</v>
      </c>
      <c r="M11" s="19"/>
      <c r="N11" s="19">
        <v>1.4282241488639401E-2</v>
      </c>
      <c r="O11" s="19">
        <v>1.9559969507154301E-2</v>
      </c>
      <c r="P11" s="19">
        <v>1.7627581795872E-2</v>
      </c>
      <c r="Q11" s="19">
        <v>3.0158541403244098E-2</v>
      </c>
      <c r="R11" s="19"/>
      <c r="S11" s="19">
        <v>2.9368098085258799E-2</v>
      </c>
      <c r="T11" s="19">
        <v>1.06765548319097E-2</v>
      </c>
      <c r="U11" s="19">
        <v>0</v>
      </c>
      <c r="V11" s="19">
        <v>5.5920427324902596E-3</v>
      </c>
      <c r="W11" s="19">
        <v>4.71363738643732E-2</v>
      </c>
      <c r="X11" s="19">
        <v>2.16603348827819E-2</v>
      </c>
      <c r="Y11" s="19">
        <v>1.1554198784339101E-2</v>
      </c>
      <c r="Z11" s="19">
        <v>4.3044355777990297E-2</v>
      </c>
      <c r="AA11" s="19">
        <v>1.6787877449290198E-2</v>
      </c>
      <c r="AB11" s="19">
        <v>2.4630317922521301E-2</v>
      </c>
      <c r="AC11" s="19">
        <v>2.0908212432760101E-2</v>
      </c>
      <c r="AD11" s="19">
        <v>4.0599194372753999E-2</v>
      </c>
      <c r="AE11" s="19"/>
      <c r="AF11" s="19">
        <v>2.3700795503807E-2</v>
      </c>
      <c r="AG11" s="19">
        <v>1.24079627004842E-2</v>
      </c>
      <c r="AH11" s="19">
        <v>2.1233841890803701E-2</v>
      </c>
      <c r="AI11" s="19">
        <v>3.0965071315104901E-2</v>
      </c>
      <c r="AJ11" s="19">
        <v>1.8769478570881099E-2</v>
      </c>
      <c r="AK11" s="19">
        <v>8.3331558399346705E-3</v>
      </c>
      <c r="AL11" s="19"/>
      <c r="AM11" s="19">
        <v>1.40245573063153E-2</v>
      </c>
      <c r="AN11" s="19">
        <v>2.1458302568322801E-2</v>
      </c>
      <c r="AO11" s="19">
        <v>2.47226556193407E-2</v>
      </c>
      <c r="AP11" s="19">
        <v>1.9664714479429701E-2</v>
      </c>
      <c r="AQ11" s="19">
        <v>2.24400026845172E-2</v>
      </c>
      <c r="AR11" s="19"/>
      <c r="AS11" s="19">
        <v>1.50319133961258E-2</v>
      </c>
      <c r="AT11" s="19">
        <v>1.4817568361881899E-2</v>
      </c>
      <c r="AU11" s="19"/>
      <c r="AV11" s="19">
        <v>1.3850707071805799E-2</v>
      </c>
      <c r="AW11" s="19">
        <v>2.8055769602162401E-2</v>
      </c>
      <c r="AX11" s="19"/>
      <c r="AY11" s="19">
        <v>2.6519517500782901E-2</v>
      </c>
      <c r="AZ11" s="19">
        <v>2.0108790050531199E-2</v>
      </c>
      <c r="BA11" s="19">
        <v>4.8368970000503596E-3</v>
      </c>
      <c r="BB11" s="19"/>
      <c r="BC11" s="19">
        <v>1.81914016768733E-2</v>
      </c>
      <c r="BD11" s="19">
        <v>2.5796200597107698E-2</v>
      </c>
      <c r="BE11" s="19">
        <v>1.35896671692578E-2</v>
      </c>
      <c r="BF11" s="19"/>
      <c r="BG11" s="19">
        <v>1.11020364714658E-2</v>
      </c>
      <c r="BH11" s="19">
        <v>1.61408305816742E-2</v>
      </c>
      <c r="BI11" s="19"/>
      <c r="BJ11" s="19">
        <v>0</v>
      </c>
      <c r="BK11" s="19">
        <v>0</v>
      </c>
      <c r="BL11" s="19"/>
      <c r="BM11" s="19">
        <v>2.6023928995657902E-2</v>
      </c>
      <c r="BN11" s="19">
        <v>1.6466958486842001E-2</v>
      </c>
      <c r="BO11" s="19">
        <v>1.78267102537659E-2</v>
      </c>
      <c r="BP11" s="19">
        <v>6.0284313547975303E-2</v>
      </c>
      <c r="BQ11" s="19">
        <v>3.7545257233775199E-2</v>
      </c>
      <c r="BR11" s="19">
        <v>0</v>
      </c>
      <c r="BS11" s="19">
        <v>1.5419345205977E-2</v>
      </c>
      <c r="BT11" s="19"/>
      <c r="BU11" s="19">
        <v>9.89438188063913E-3</v>
      </c>
      <c r="BV11" s="19">
        <v>1.7340682911728501E-2</v>
      </c>
      <c r="BW11" s="19"/>
      <c r="BX11" s="19">
        <v>7.7004945958153896E-3</v>
      </c>
      <c r="BY11" s="19">
        <v>1.9067336888608E-2</v>
      </c>
      <c r="BZ11" s="19">
        <v>1.5893240443161E-2</v>
      </c>
      <c r="CA11" s="19">
        <v>2.5262401502793502E-2</v>
      </c>
    </row>
    <row r="12" spans="2:79" x14ac:dyDescent="0.3">
      <c r="B12" s="16"/>
    </row>
    <row r="13" spans="2:79" x14ac:dyDescent="0.3">
      <c r="B13" t="s">
        <v>99</v>
      </c>
    </row>
    <row r="14" spans="2:79" x14ac:dyDescent="0.3">
      <c r="B14" t="s">
        <v>100</v>
      </c>
    </row>
    <row r="16" spans="2:79" x14ac:dyDescent="0.3">
      <c r="B16"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111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105</v>
      </c>
      <c r="C9" s="17">
        <v>0.16940531420597699</v>
      </c>
      <c r="D9" s="17">
        <v>0.18125214744688301</v>
      </c>
      <c r="E9" s="17">
        <v>0.15868415761382099</v>
      </c>
      <c r="F9" s="17"/>
      <c r="G9" s="17">
        <v>0.22277412420826201</v>
      </c>
      <c r="H9" s="17">
        <v>0.25078030614241897</v>
      </c>
      <c r="I9" s="17">
        <v>0.163452373150245</v>
      </c>
      <c r="J9" s="17">
        <v>0.124460957866227</v>
      </c>
      <c r="K9" s="17">
        <v>0.13116811951409901</v>
      </c>
      <c r="L9" s="17">
        <v>0.13483451682861</v>
      </c>
      <c r="M9" s="17"/>
      <c r="N9" s="17">
        <v>0.233267584280417</v>
      </c>
      <c r="O9" s="17">
        <v>0.16362473852639101</v>
      </c>
      <c r="P9" s="17">
        <v>0.135696155385924</v>
      </c>
      <c r="Q9" s="17">
        <v>0.13328800914379499</v>
      </c>
      <c r="R9" s="17"/>
      <c r="S9" s="17">
        <v>0.21282424725100299</v>
      </c>
      <c r="T9" s="17">
        <v>0.186487061323419</v>
      </c>
      <c r="U9" s="17">
        <v>0.145267625991089</v>
      </c>
      <c r="V9" s="17">
        <v>0.14234059474095101</v>
      </c>
      <c r="W9" s="17">
        <v>0.112496665491456</v>
      </c>
      <c r="X9" s="17">
        <v>0.218163428335683</v>
      </c>
      <c r="Y9" s="17">
        <v>0.14107288813369101</v>
      </c>
      <c r="Z9" s="17">
        <v>0.14358227465104301</v>
      </c>
      <c r="AA9" s="17">
        <v>0.16903223769483899</v>
      </c>
      <c r="AB9" s="17">
        <v>0.14061847836258901</v>
      </c>
      <c r="AC9" s="17">
        <v>0.219214442406231</v>
      </c>
      <c r="AD9" s="17">
        <v>0.13966460167445199</v>
      </c>
      <c r="AE9" s="17"/>
      <c r="AF9" s="17">
        <v>0.24323141951021501</v>
      </c>
      <c r="AG9" s="17">
        <v>0.15146863680316</v>
      </c>
      <c r="AH9" s="17">
        <v>0.14290295998701399</v>
      </c>
      <c r="AI9" s="17">
        <v>0.13914112349866101</v>
      </c>
      <c r="AJ9" s="17">
        <v>0.14020427840617999</v>
      </c>
      <c r="AK9" s="17">
        <v>0.15549088958655299</v>
      </c>
      <c r="AL9" s="17"/>
      <c r="AM9" s="17">
        <v>0.117735467609692</v>
      </c>
      <c r="AN9" s="17">
        <v>0.155536288228669</v>
      </c>
      <c r="AO9" s="17">
        <v>0.196234817501933</v>
      </c>
      <c r="AP9" s="17">
        <v>0.236057534465691</v>
      </c>
      <c r="AQ9" s="17">
        <v>0.31252870248148701</v>
      </c>
      <c r="AR9" s="17"/>
      <c r="AS9" s="17">
        <v>0.26081779755444401</v>
      </c>
      <c r="AT9" s="17">
        <v>0</v>
      </c>
      <c r="AU9" s="17"/>
      <c r="AV9" s="17">
        <v>0.245924250370776</v>
      </c>
      <c r="AW9" s="17">
        <v>2.8333144965158898E-2</v>
      </c>
      <c r="AX9" s="17"/>
      <c r="AY9" s="17">
        <v>0.19067507073766399</v>
      </c>
      <c r="AZ9" s="17">
        <v>0.16843172742689</v>
      </c>
      <c r="BA9" s="17">
        <v>9.5965078760092207E-2</v>
      </c>
      <c r="BB9" s="17"/>
      <c r="BC9" s="17">
        <v>0.18973494452621401</v>
      </c>
      <c r="BD9" s="17">
        <v>0.12937398502401501</v>
      </c>
      <c r="BE9" s="17">
        <v>0.15243298484576001</v>
      </c>
      <c r="BF9" s="17"/>
      <c r="BG9" s="17">
        <v>4.5598611748917099E-2</v>
      </c>
      <c r="BH9" s="17">
        <v>0.222152842096312</v>
      </c>
      <c r="BI9" s="17"/>
      <c r="BJ9" s="17">
        <v>0.25441426707695403</v>
      </c>
      <c r="BK9" s="17">
        <v>0.14484123585641201</v>
      </c>
      <c r="BL9" s="17"/>
      <c r="BM9" s="17">
        <v>0.20876792378748499</v>
      </c>
      <c r="BN9" s="17">
        <v>0.178254999703231</v>
      </c>
      <c r="BO9" s="17">
        <v>0.123337951658886</v>
      </c>
      <c r="BP9" s="17">
        <v>0.122150502483156</v>
      </c>
      <c r="BQ9" s="17">
        <v>0.17792416593587901</v>
      </c>
      <c r="BR9" s="17">
        <v>0.13457595730007599</v>
      </c>
      <c r="BS9" s="17">
        <v>6.1345120740235001E-2</v>
      </c>
      <c r="BT9" s="17"/>
      <c r="BU9" s="17">
        <v>0.19808744069185899</v>
      </c>
      <c r="BV9" s="17">
        <v>0.25522067531057602</v>
      </c>
      <c r="BW9" s="17"/>
      <c r="BX9" s="17">
        <v>0.16988615531190099</v>
      </c>
      <c r="BY9" s="17">
        <v>0.198402149775356</v>
      </c>
      <c r="BZ9" s="17">
        <v>0.22420292168619901</v>
      </c>
      <c r="CA9" s="17">
        <v>0.228608765655792</v>
      </c>
    </row>
    <row r="10" spans="2:79" x14ac:dyDescent="0.3">
      <c r="B10" s="18" t="s">
        <v>106</v>
      </c>
      <c r="C10" s="17">
        <v>0.48011061528351401</v>
      </c>
      <c r="D10" s="17">
        <v>0.49742350230235199</v>
      </c>
      <c r="E10" s="17">
        <v>0.465587964475558</v>
      </c>
      <c r="F10" s="17"/>
      <c r="G10" s="17">
        <v>0.46166235845098502</v>
      </c>
      <c r="H10" s="17">
        <v>0.50394462023480602</v>
      </c>
      <c r="I10" s="17">
        <v>0.47981761213138102</v>
      </c>
      <c r="J10" s="17">
        <v>0.47104635990128901</v>
      </c>
      <c r="K10" s="17">
        <v>0.424313928314832</v>
      </c>
      <c r="L10" s="17">
        <v>0.51804102335777302</v>
      </c>
      <c r="M10" s="17"/>
      <c r="N10" s="17">
        <v>0.56056160456304904</v>
      </c>
      <c r="O10" s="17">
        <v>0.46507440902650499</v>
      </c>
      <c r="P10" s="17">
        <v>0.453425149800597</v>
      </c>
      <c r="Q10" s="17">
        <v>0.435838793314268</v>
      </c>
      <c r="R10" s="17"/>
      <c r="S10" s="17">
        <v>0.50064718383648199</v>
      </c>
      <c r="T10" s="17">
        <v>0.46824519975653001</v>
      </c>
      <c r="U10" s="17">
        <v>0.49606676809183697</v>
      </c>
      <c r="V10" s="17">
        <v>0.48943378249387598</v>
      </c>
      <c r="W10" s="17">
        <v>0.50550389055213496</v>
      </c>
      <c r="X10" s="17">
        <v>0.48082744123196303</v>
      </c>
      <c r="Y10" s="17">
        <v>0.46807173662539697</v>
      </c>
      <c r="Z10" s="17">
        <v>0.418560161861466</v>
      </c>
      <c r="AA10" s="17">
        <v>0.46162107142313202</v>
      </c>
      <c r="AB10" s="17">
        <v>0.49735860339089599</v>
      </c>
      <c r="AC10" s="17">
        <v>0.42117763081501303</v>
      </c>
      <c r="AD10" s="17">
        <v>0.53241877796261605</v>
      </c>
      <c r="AE10" s="17"/>
      <c r="AF10" s="17">
        <v>0.46356533672243799</v>
      </c>
      <c r="AG10" s="17">
        <v>0.47641585550987697</v>
      </c>
      <c r="AH10" s="17">
        <v>0.46734951344675602</v>
      </c>
      <c r="AI10" s="17">
        <v>0.51422343671182003</v>
      </c>
      <c r="AJ10" s="17">
        <v>0.48905346740068401</v>
      </c>
      <c r="AK10" s="17">
        <v>0.47755966230041902</v>
      </c>
      <c r="AL10" s="17"/>
      <c r="AM10" s="17">
        <v>0.431857968692336</v>
      </c>
      <c r="AN10" s="17">
        <v>0.47562203165258798</v>
      </c>
      <c r="AO10" s="17">
        <v>0.49533375067042701</v>
      </c>
      <c r="AP10" s="17">
        <v>0.53994911715097105</v>
      </c>
      <c r="AQ10" s="17">
        <v>0.51825156175810905</v>
      </c>
      <c r="AR10" s="17"/>
      <c r="AS10" s="17">
        <v>0.73918220244555599</v>
      </c>
      <c r="AT10" s="17">
        <v>0</v>
      </c>
      <c r="AU10" s="17"/>
      <c r="AV10" s="17">
        <v>0.57389794469948197</v>
      </c>
      <c r="AW10" s="17">
        <v>0.26380434016043097</v>
      </c>
      <c r="AX10" s="17"/>
      <c r="AY10" s="17">
        <v>0.40713453060897298</v>
      </c>
      <c r="AZ10" s="17">
        <v>0.51717313518153996</v>
      </c>
      <c r="BA10" s="17">
        <v>0.45175032521831099</v>
      </c>
      <c r="BB10" s="17"/>
      <c r="BC10" s="17">
        <v>0.485159535625933</v>
      </c>
      <c r="BD10" s="17">
        <v>0.47900929461717701</v>
      </c>
      <c r="BE10" s="17">
        <v>0.47217004197590201</v>
      </c>
      <c r="BF10" s="17"/>
      <c r="BG10" s="17">
        <v>0.33614300797581897</v>
      </c>
      <c r="BH10" s="17">
        <v>0.54469124507632305</v>
      </c>
      <c r="BI10" s="17"/>
      <c r="BJ10" s="17">
        <v>0.52850496526436497</v>
      </c>
      <c r="BK10" s="17">
        <v>0.46727654087880099</v>
      </c>
      <c r="BL10" s="17"/>
      <c r="BM10" s="17">
        <v>0.51590587844622104</v>
      </c>
      <c r="BN10" s="17">
        <v>0.48342095716084099</v>
      </c>
      <c r="BO10" s="17">
        <v>0.45745060697492201</v>
      </c>
      <c r="BP10" s="17">
        <v>0.40891652833874298</v>
      </c>
      <c r="BQ10" s="17">
        <v>0.42148125992535901</v>
      </c>
      <c r="BR10" s="17">
        <v>0.49420232118480401</v>
      </c>
      <c r="BS10" s="17">
        <v>0.29830921107821701</v>
      </c>
      <c r="BT10" s="17"/>
      <c r="BU10" s="17">
        <v>0.49678966627874199</v>
      </c>
      <c r="BV10" s="17">
        <v>0.49791000440936201</v>
      </c>
      <c r="BW10" s="17"/>
      <c r="BX10" s="17">
        <v>0.46465955222521099</v>
      </c>
      <c r="BY10" s="17">
        <v>0.48916645293668598</v>
      </c>
      <c r="BZ10" s="17">
        <v>0.47401911111122402</v>
      </c>
      <c r="CA10" s="17">
        <v>0.51285535138640803</v>
      </c>
    </row>
    <row r="11" spans="2:79" x14ac:dyDescent="0.3">
      <c r="B11" s="18" t="s">
        <v>107</v>
      </c>
      <c r="C11" s="17">
        <v>0.234895802366759</v>
      </c>
      <c r="D11" s="17">
        <v>0.218759272466379</v>
      </c>
      <c r="E11" s="17">
        <v>0.24994352055176899</v>
      </c>
      <c r="F11" s="17"/>
      <c r="G11" s="17">
        <v>0.22346289192254601</v>
      </c>
      <c r="H11" s="17">
        <v>0.18090774065229301</v>
      </c>
      <c r="I11" s="17">
        <v>0.24664915481906599</v>
      </c>
      <c r="J11" s="17">
        <v>0.28287147756062497</v>
      </c>
      <c r="K11" s="17">
        <v>0.27528349127207502</v>
      </c>
      <c r="L11" s="17">
        <v>0.210828791188471</v>
      </c>
      <c r="M11" s="17"/>
      <c r="N11" s="17">
        <v>0.13797026622556</v>
      </c>
      <c r="O11" s="17">
        <v>0.25609454276787202</v>
      </c>
      <c r="P11" s="17">
        <v>0.27930380045706599</v>
      </c>
      <c r="Q11" s="17">
        <v>0.27817646195636803</v>
      </c>
      <c r="R11" s="17"/>
      <c r="S11" s="17">
        <v>0.19780166047453501</v>
      </c>
      <c r="T11" s="17">
        <v>0.256762396434633</v>
      </c>
      <c r="U11" s="17">
        <v>0.20889861823227199</v>
      </c>
      <c r="V11" s="17">
        <v>0.27646819725605898</v>
      </c>
      <c r="W11" s="17">
        <v>0.25771389494299002</v>
      </c>
      <c r="X11" s="17">
        <v>0.20469266435184399</v>
      </c>
      <c r="Y11" s="17">
        <v>0.27681685245572601</v>
      </c>
      <c r="Z11" s="17">
        <v>0.24186112941197299</v>
      </c>
      <c r="AA11" s="17">
        <v>0.221880490944148</v>
      </c>
      <c r="AB11" s="17">
        <v>0.237068262730148</v>
      </c>
      <c r="AC11" s="17">
        <v>0.25371360637430201</v>
      </c>
      <c r="AD11" s="17">
        <v>0.183264040413427</v>
      </c>
      <c r="AE11" s="17"/>
      <c r="AF11" s="17">
        <v>0.19721503663329101</v>
      </c>
      <c r="AG11" s="17">
        <v>0.24498124846206601</v>
      </c>
      <c r="AH11" s="17">
        <v>0.27697110547062698</v>
      </c>
      <c r="AI11" s="17">
        <v>0.24059976099649399</v>
      </c>
      <c r="AJ11" s="17">
        <v>0.24195354623238099</v>
      </c>
      <c r="AK11" s="17">
        <v>0.21620056219959299</v>
      </c>
      <c r="AL11" s="17"/>
      <c r="AM11" s="17">
        <v>0.29559110106610198</v>
      </c>
      <c r="AN11" s="17">
        <v>0.23361492490882499</v>
      </c>
      <c r="AO11" s="17">
        <v>0.222666338094724</v>
      </c>
      <c r="AP11" s="17">
        <v>0.16872678660689999</v>
      </c>
      <c r="AQ11" s="17">
        <v>0.13290198427067701</v>
      </c>
      <c r="AR11" s="17"/>
      <c r="AS11" s="17">
        <v>0</v>
      </c>
      <c r="AT11" s="17">
        <v>0</v>
      </c>
      <c r="AU11" s="17"/>
      <c r="AV11" s="17">
        <v>0.12898583962697299</v>
      </c>
      <c r="AW11" s="17">
        <v>0.37241685441999201</v>
      </c>
      <c r="AX11" s="17"/>
      <c r="AY11" s="17">
        <v>0.25398007203885498</v>
      </c>
      <c r="AZ11" s="17">
        <v>0.220476390357185</v>
      </c>
      <c r="BA11" s="17">
        <v>0.28137514418250698</v>
      </c>
      <c r="BB11" s="17"/>
      <c r="BC11" s="17">
        <v>0.23295925409068699</v>
      </c>
      <c r="BD11" s="17">
        <v>0.240918065368248</v>
      </c>
      <c r="BE11" s="17">
        <v>0.229683506906662</v>
      </c>
      <c r="BF11" s="17"/>
      <c r="BG11" s="17">
        <v>0.32249533673444097</v>
      </c>
      <c r="BH11" s="17">
        <v>0.19084053699228101</v>
      </c>
      <c r="BI11" s="17"/>
      <c r="BJ11" s="17">
        <v>0.16580076914871</v>
      </c>
      <c r="BK11" s="17">
        <v>0.251228094834682</v>
      </c>
      <c r="BL11" s="17"/>
      <c r="BM11" s="17">
        <v>0.21145928202401101</v>
      </c>
      <c r="BN11" s="17">
        <v>0.234867045653983</v>
      </c>
      <c r="BO11" s="17">
        <v>0.26353626589677898</v>
      </c>
      <c r="BP11" s="17">
        <v>0.30890192272010802</v>
      </c>
      <c r="BQ11" s="17">
        <v>0.26055143382462698</v>
      </c>
      <c r="BR11" s="17">
        <v>0.23489811586914</v>
      </c>
      <c r="BS11" s="17">
        <v>0.30009130516536803</v>
      </c>
      <c r="BT11" s="17"/>
      <c r="BU11" s="17">
        <v>0.17367194110695899</v>
      </c>
      <c r="BV11" s="17">
        <v>0.15074099210090999</v>
      </c>
      <c r="BW11" s="17"/>
      <c r="BX11" s="17">
        <v>0.26299384119888197</v>
      </c>
      <c r="BY11" s="17">
        <v>0.19831554469288301</v>
      </c>
      <c r="BZ11" s="17">
        <v>0.19742152428971901</v>
      </c>
      <c r="CA11" s="17">
        <v>0.18591646705040701</v>
      </c>
    </row>
    <row r="12" spans="2:79" x14ac:dyDescent="0.3">
      <c r="B12" s="18" t="s">
        <v>108</v>
      </c>
      <c r="C12" s="17">
        <v>9.2245295710969899E-2</v>
      </c>
      <c r="D12" s="17">
        <v>8.7611644093717994E-2</v>
      </c>
      <c r="E12" s="17">
        <v>9.4143268130160607E-2</v>
      </c>
      <c r="F12" s="17"/>
      <c r="G12" s="17">
        <v>7.9393987351732406E-2</v>
      </c>
      <c r="H12" s="17">
        <v>5.2833078017805901E-2</v>
      </c>
      <c r="I12" s="17">
        <v>9.8576968351944599E-2</v>
      </c>
      <c r="J12" s="17">
        <v>8.2596690542371495E-2</v>
      </c>
      <c r="K12" s="17">
        <v>0.124632277326317</v>
      </c>
      <c r="L12" s="17">
        <v>0.11365911691099401</v>
      </c>
      <c r="M12" s="17"/>
      <c r="N12" s="17">
        <v>6.2386180238006302E-2</v>
      </c>
      <c r="O12" s="17">
        <v>0.100684367690673</v>
      </c>
      <c r="P12" s="17">
        <v>0.101639178273752</v>
      </c>
      <c r="Q12" s="17">
        <v>0.10639059376587399</v>
      </c>
      <c r="R12" s="17"/>
      <c r="S12" s="17">
        <v>7.5684806986738407E-2</v>
      </c>
      <c r="T12" s="17">
        <v>7.21616909638291E-2</v>
      </c>
      <c r="U12" s="17">
        <v>0.10851720683820699</v>
      </c>
      <c r="V12" s="17">
        <v>6.5869606669665806E-2</v>
      </c>
      <c r="W12" s="17">
        <v>0.124285549013419</v>
      </c>
      <c r="X12" s="17">
        <v>7.4599002249807506E-2</v>
      </c>
      <c r="Y12" s="17">
        <v>9.0203226055672894E-2</v>
      </c>
      <c r="Z12" s="17">
        <v>0.15368668234329799</v>
      </c>
      <c r="AA12" s="17">
        <v>0.116666788868084</v>
      </c>
      <c r="AB12" s="17">
        <v>0.10185753197227</v>
      </c>
      <c r="AC12" s="17">
        <v>7.5315490483873898E-2</v>
      </c>
      <c r="AD12" s="17">
        <v>0.104107427462094</v>
      </c>
      <c r="AE12" s="17"/>
      <c r="AF12" s="17">
        <v>8.3990212349566398E-2</v>
      </c>
      <c r="AG12" s="17">
        <v>0.10456796639518</v>
      </c>
      <c r="AH12" s="17">
        <v>8.9603849281905207E-2</v>
      </c>
      <c r="AI12" s="17">
        <v>8.0555687490695096E-2</v>
      </c>
      <c r="AJ12" s="17">
        <v>8.3946296553937594E-2</v>
      </c>
      <c r="AK12" s="17">
        <v>0.12148919017524799</v>
      </c>
      <c r="AL12" s="17"/>
      <c r="AM12" s="17">
        <v>0.129780069179631</v>
      </c>
      <c r="AN12" s="17">
        <v>9.8815638323444796E-2</v>
      </c>
      <c r="AO12" s="17">
        <v>6.99639526580636E-2</v>
      </c>
      <c r="AP12" s="17">
        <v>4.3570981099865701E-2</v>
      </c>
      <c r="AQ12" s="17">
        <v>3.6317751489726303E-2</v>
      </c>
      <c r="AR12" s="17"/>
      <c r="AS12" s="17">
        <v>0</v>
      </c>
      <c r="AT12" s="17">
        <v>0.80599949577900398</v>
      </c>
      <c r="AU12" s="17"/>
      <c r="AV12" s="17">
        <v>4.2110337126936397E-2</v>
      </c>
      <c r="AW12" s="17">
        <v>0.25295774155860401</v>
      </c>
      <c r="AX12" s="17"/>
      <c r="AY12" s="17">
        <v>0.108860619967555</v>
      </c>
      <c r="AZ12" s="17">
        <v>7.7821096451933094E-2</v>
      </c>
      <c r="BA12" s="17">
        <v>0.14338152516931801</v>
      </c>
      <c r="BB12" s="17"/>
      <c r="BC12" s="17">
        <v>7.3211345474298806E-2</v>
      </c>
      <c r="BD12" s="17">
        <v>0.121928095276551</v>
      </c>
      <c r="BE12" s="17">
        <v>0.115448519225718</v>
      </c>
      <c r="BF12" s="17"/>
      <c r="BG12" s="17">
        <v>0.22744084535672801</v>
      </c>
      <c r="BH12" s="17">
        <v>3.8329436539152897E-2</v>
      </c>
      <c r="BI12" s="17"/>
      <c r="BJ12" s="17">
        <v>4.6546096451848797E-2</v>
      </c>
      <c r="BK12" s="17">
        <v>0.10683107145523001</v>
      </c>
      <c r="BL12" s="17"/>
      <c r="BM12" s="17">
        <v>5.5514706498177101E-2</v>
      </c>
      <c r="BN12" s="17">
        <v>9.41211497900864E-2</v>
      </c>
      <c r="BO12" s="17">
        <v>8.5271204237538104E-2</v>
      </c>
      <c r="BP12" s="17">
        <v>0.139565428704921</v>
      </c>
      <c r="BQ12" s="17">
        <v>0.13010499145266299</v>
      </c>
      <c r="BR12" s="17">
        <v>0.113361021745235</v>
      </c>
      <c r="BS12" s="17">
        <v>0.20978618738494201</v>
      </c>
      <c r="BT12" s="17"/>
      <c r="BU12" s="17">
        <v>8.1413273358907898E-2</v>
      </c>
      <c r="BV12" s="17">
        <v>9.0690038695873498E-2</v>
      </c>
      <c r="BW12" s="17"/>
      <c r="BX12" s="17">
        <v>7.1693640449601304E-2</v>
      </c>
      <c r="BY12" s="17">
        <v>8.8115185849538105E-2</v>
      </c>
      <c r="BZ12" s="17">
        <v>8.4088352105283898E-2</v>
      </c>
      <c r="CA12" s="17">
        <v>5.3063085985730403E-2</v>
      </c>
    </row>
    <row r="13" spans="2:79" x14ac:dyDescent="0.3">
      <c r="B13" s="18" t="s">
        <v>109</v>
      </c>
      <c r="C13" s="17">
        <v>2.2203033592033201E-2</v>
      </c>
      <c r="D13" s="17">
        <v>1.49534336906677E-2</v>
      </c>
      <c r="E13" s="17">
        <v>2.9383639492308999E-2</v>
      </c>
      <c r="F13" s="17"/>
      <c r="G13" s="17">
        <v>1.2706638066475101E-2</v>
      </c>
      <c r="H13" s="17">
        <v>8.0054651210106093E-3</v>
      </c>
      <c r="I13" s="17">
        <v>1.15038915473637E-2</v>
      </c>
      <c r="J13" s="17">
        <v>3.5844021171869203E-2</v>
      </c>
      <c r="K13" s="17">
        <v>4.4602183572676E-2</v>
      </c>
      <c r="L13" s="17">
        <v>2.2636551714151101E-2</v>
      </c>
      <c r="M13" s="17"/>
      <c r="N13" s="17">
        <v>5.8143646929674896E-3</v>
      </c>
      <c r="O13" s="17">
        <v>1.24320005893243E-2</v>
      </c>
      <c r="P13" s="17">
        <v>2.99357160826604E-2</v>
      </c>
      <c r="Q13" s="17">
        <v>4.3888110790240402E-2</v>
      </c>
      <c r="R13" s="17"/>
      <c r="S13" s="17">
        <v>1.3042101451242599E-2</v>
      </c>
      <c r="T13" s="17">
        <v>1.6343651521589699E-2</v>
      </c>
      <c r="U13" s="17">
        <v>4.1249780846594399E-2</v>
      </c>
      <c r="V13" s="17">
        <v>2.5887818839448899E-2</v>
      </c>
      <c r="W13" s="17">
        <v>0</v>
      </c>
      <c r="X13" s="17">
        <v>2.17174638307026E-2</v>
      </c>
      <c r="Y13" s="17">
        <v>2.3835296729513001E-2</v>
      </c>
      <c r="Z13" s="17">
        <v>4.2309751732220201E-2</v>
      </c>
      <c r="AA13" s="17">
        <v>3.0799411069796799E-2</v>
      </c>
      <c r="AB13" s="17">
        <v>1.7104872985193101E-2</v>
      </c>
      <c r="AC13" s="17">
        <v>3.0578829920581099E-2</v>
      </c>
      <c r="AD13" s="17">
        <v>2.0435399280715701E-2</v>
      </c>
      <c r="AE13" s="17"/>
      <c r="AF13" s="17">
        <v>9.7900285932968397E-3</v>
      </c>
      <c r="AG13" s="17">
        <v>2.2566292829717401E-2</v>
      </c>
      <c r="AH13" s="17">
        <v>2.3172571813697598E-2</v>
      </c>
      <c r="AI13" s="17">
        <v>2.5479991302329801E-2</v>
      </c>
      <c r="AJ13" s="17">
        <v>4.48424114068171E-2</v>
      </c>
      <c r="AK13" s="17">
        <v>1.8045388261154999E-2</v>
      </c>
      <c r="AL13" s="17"/>
      <c r="AM13" s="17">
        <v>2.5035393452239998E-2</v>
      </c>
      <c r="AN13" s="17">
        <v>3.6411116886473201E-2</v>
      </c>
      <c r="AO13" s="17">
        <v>1.58011410748519E-2</v>
      </c>
      <c r="AP13" s="17">
        <v>7.2762465975486704E-3</v>
      </c>
      <c r="AQ13" s="17">
        <v>0</v>
      </c>
      <c r="AR13" s="17"/>
      <c r="AS13" s="17">
        <v>0</v>
      </c>
      <c r="AT13" s="17">
        <v>0.19400050422099599</v>
      </c>
      <c r="AU13" s="17"/>
      <c r="AV13" s="17">
        <v>9.0816281758322806E-3</v>
      </c>
      <c r="AW13" s="17">
        <v>8.2487918895814499E-2</v>
      </c>
      <c r="AX13" s="17"/>
      <c r="AY13" s="17">
        <v>3.7132929800059299E-2</v>
      </c>
      <c r="AZ13" s="17">
        <v>1.5234763617291199E-2</v>
      </c>
      <c r="BA13" s="17">
        <v>2.7527926669771399E-2</v>
      </c>
      <c r="BB13" s="17"/>
      <c r="BC13" s="17">
        <v>1.7978520398966101E-2</v>
      </c>
      <c r="BD13" s="17">
        <v>2.6008376295699201E-2</v>
      </c>
      <c r="BE13" s="17">
        <v>3.02649470459595E-2</v>
      </c>
      <c r="BF13" s="17"/>
      <c r="BG13" s="17">
        <v>6.8322198184094504E-2</v>
      </c>
      <c r="BH13" s="17">
        <v>3.1172149107335199E-3</v>
      </c>
      <c r="BI13" s="17"/>
      <c r="BJ13" s="17">
        <v>2.17126677264651E-3</v>
      </c>
      <c r="BK13" s="17">
        <v>2.90992231520944E-2</v>
      </c>
      <c r="BL13" s="17"/>
      <c r="BM13" s="17">
        <v>8.3522092441054002E-3</v>
      </c>
      <c r="BN13" s="17">
        <v>9.3358476918581797E-3</v>
      </c>
      <c r="BO13" s="17">
        <v>5.9279411548169202E-2</v>
      </c>
      <c r="BP13" s="17">
        <v>2.0465617753071201E-2</v>
      </c>
      <c r="BQ13" s="17">
        <v>9.9381488614713707E-3</v>
      </c>
      <c r="BR13" s="17">
        <v>2.29625839007454E-2</v>
      </c>
      <c r="BS13" s="17">
        <v>0.121531799384214</v>
      </c>
      <c r="BT13" s="17"/>
      <c r="BU13" s="17">
        <v>5.0037678563531703E-2</v>
      </c>
      <c r="BV13" s="17">
        <v>5.4382894832784101E-3</v>
      </c>
      <c r="BW13" s="17"/>
      <c r="BX13" s="17">
        <v>2.5968664796142099E-2</v>
      </c>
      <c r="BY13" s="17">
        <v>2.6000666745536902E-2</v>
      </c>
      <c r="BZ13" s="17">
        <v>2.02680908075741E-2</v>
      </c>
      <c r="CA13" s="17">
        <v>1.9556329921663E-2</v>
      </c>
    </row>
    <row r="14" spans="2:79" x14ac:dyDescent="0.3">
      <c r="B14" s="18" t="s">
        <v>110</v>
      </c>
      <c r="C14" s="19">
        <v>1.1399388407465499E-3</v>
      </c>
      <c r="D14" s="19">
        <v>0</v>
      </c>
      <c r="E14" s="19">
        <v>2.2574497363820199E-3</v>
      </c>
      <c r="F14" s="19"/>
      <c r="G14" s="19">
        <v>0</v>
      </c>
      <c r="H14" s="19">
        <v>3.5287898316648698E-3</v>
      </c>
      <c r="I14" s="19">
        <v>0</v>
      </c>
      <c r="J14" s="19">
        <v>3.1804929576185101E-3</v>
      </c>
      <c r="K14" s="19">
        <v>0</v>
      </c>
      <c r="L14" s="19">
        <v>0</v>
      </c>
      <c r="M14" s="19"/>
      <c r="N14" s="19">
        <v>0</v>
      </c>
      <c r="O14" s="19">
        <v>2.0899413992354001E-3</v>
      </c>
      <c r="P14" s="19">
        <v>0</v>
      </c>
      <c r="Q14" s="19">
        <v>2.4180310294536801E-3</v>
      </c>
      <c r="R14" s="19"/>
      <c r="S14" s="19">
        <v>0</v>
      </c>
      <c r="T14" s="19">
        <v>0</v>
      </c>
      <c r="U14" s="19">
        <v>0</v>
      </c>
      <c r="V14" s="19">
        <v>0</v>
      </c>
      <c r="W14" s="19">
        <v>0</v>
      </c>
      <c r="X14" s="19">
        <v>0</v>
      </c>
      <c r="Y14" s="19">
        <v>0</v>
      </c>
      <c r="Z14" s="19">
        <v>0</v>
      </c>
      <c r="AA14" s="19">
        <v>0</v>
      </c>
      <c r="AB14" s="19">
        <v>5.9922505589032598E-3</v>
      </c>
      <c r="AC14" s="19">
        <v>0</v>
      </c>
      <c r="AD14" s="19">
        <v>2.01097532066958E-2</v>
      </c>
      <c r="AE14" s="19"/>
      <c r="AF14" s="19">
        <v>2.20796619119277E-3</v>
      </c>
      <c r="AG14" s="19">
        <v>0</v>
      </c>
      <c r="AH14" s="19">
        <v>0</v>
      </c>
      <c r="AI14" s="19">
        <v>0</v>
      </c>
      <c r="AJ14" s="19">
        <v>0</v>
      </c>
      <c r="AK14" s="19">
        <v>1.12143074770327E-2</v>
      </c>
      <c r="AL14" s="19"/>
      <c r="AM14" s="19">
        <v>0</v>
      </c>
      <c r="AN14" s="19">
        <v>0</v>
      </c>
      <c r="AO14" s="19">
        <v>0</v>
      </c>
      <c r="AP14" s="19">
        <v>4.4193340790242702E-3</v>
      </c>
      <c r="AQ14" s="19">
        <v>0</v>
      </c>
      <c r="AR14" s="19"/>
      <c r="AS14" s="19">
        <v>0</v>
      </c>
      <c r="AT14" s="19">
        <v>0</v>
      </c>
      <c r="AU14" s="19"/>
      <c r="AV14" s="19">
        <v>0</v>
      </c>
      <c r="AW14" s="19">
        <v>0</v>
      </c>
      <c r="AX14" s="19"/>
      <c r="AY14" s="19">
        <v>2.2167768468936001E-3</v>
      </c>
      <c r="AZ14" s="19">
        <v>8.6288696516113698E-4</v>
      </c>
      <c r="BA14" s="19">
        <v>0</v>
      </c>
      <c r="BB14" s="19"/>
      <c r="BC14" s="19">
        <v>9.5639988390187501E-4</v>
      </c>
      <c r="BD14" s="19">
        <v>2.7621834183093998E-3</v>
      </c>
      <c r="BE14" s="19">
        <v>0</v>
      </c>
      <c r="BF14" s="19"/>
      <c r="BG14" s="19">
        <v>0</v>
      </c>
      <c r="BH14" s="19">
        <v>8.6872438519755395E-4</v>
      </c>
      <c r="BI14" s="19"/>
      <c r="BJ14" s="19">
        <v>2.5626352854758302E-3</v>
      </c>
      <c r="BK14" s="19">
        <v>7.2383382278108502E-4</v>
      </c>
      <c r="BL14" s="19"/>
      <c r="BM14" s="19">
        <v>0</v>
      </c>
      <c r="BN14" s="19">
        <v>0</v>
      </c>
      <c r="BO14" s="19">
        <v>1.11245596837054E-2</v>
      </c>
      <c r="BP14" s="19">
        <v>0</v>
      </c>
      <c r="BQ14" s="19">
        <v>0</v>
      </c>
      <c r="BR14" s="19">
        <v>0</v>
      </c>
      <c r="BS14" s="19">
        <v>8.9363762470254793E-3</v>
      </c>
      <c r="BT14" s="19"/>
      <c r="BU14" s="19">
        <v>0</v>
      </c>
      <c r="BV14" s="19">
        <v>0</v>
      </c>
      <c r="BW14" s="19"/>
      <c r="BX14" s="19">
        <v>4.7981460182619498E-3</v>
      </c>
      <c r="BY14" s="19">
        <v>0</v>
      </c>
      <c r="BZ14" s="19">
        <v>0</v>
      </c>
      <c r="CA14" s="19">
        <v>0</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112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105</v>
      </c>
      <c r="C9" s="17">
        <v>0.25716550289678097</v>
      </c>
      <c r="D9" s="17">
        <v>0.279016444422447</v>
      </c>
      <c r="E9" s="17">
        <v>0.23711851557001001</v>
      </c>
      <c r="F9" s="17"/>
      <c r="G9" s="17">
        <v>0.18615347547951</v>
      </c>
      <c r="H9" s="17">
        <v>0.254451510591506</v>
      </c>
      <c r="I9" s="17">
        <v>0.170355527855202</v>
      </c>
      <c r="J9" s="17">
        <v>0.19326422948409699</v>
      </c>
      <c r="K9" s="17">
        <v>0.24678613853870299</v>
      </c>
      <c r="L9" s="17">
        <v>0.43554741599071101</v>
      </c>
      <c r="M9" s="17"/>
      <c r="N9" s="17">
        <v>0.36615125879051003</v>
      </c>
      <c r="O9" s="17">
        <v>0.227173953231977</v>
      </c>
      <c r="P9" s="17">
        <v>0.21789516878635601</v>
      </c>
      <c r="Q9" s="17">
        <v>0.201411431668129</v>
      </c>
      <c r="R9" s="17"/>
      <c r="S9" s="17">
        <v>0.28717280313875798</v>
      </c>
      <c r="T9" s="17">
        <v>0.25774091251497999</v>
      </c>
      <c r="U9" s="17">
        <v>0.26889228747433103</v>
      </c>
      <c r="V9" s="17">
        <v>0.26349760044027398</v>
      </c>
      <c r="W9" s="17">
        <v>0.18016267863551499</v>
      </c>
      <c r="X9" s="17">
        <v>0.267635632441448</v>
      </c>
      <c r="Y9" s="17">
        <v>0.27130587601872802</v>
      </c>
      <c r="Z9" s="17">
        <v>0.222756693487423</v>
      </c>
      <c r="AA9" s="17">
        <v>0.25205368767063702</v>
      </c>
      <c r="AB9" s="17">
        <v>0.21729375358960101</v>
      </c>
      <c r="AC9" s="17">
        <v>0.28372288047677502</v>
      </c>
      <c r="AD9" s="17">
        <v>0.31527683846577398</v>
      </c>
      <c r="AE9" s="17"/>
      <c r="AF9" s="17">
        <v>0.286830399384155</v>
      </c>
      <c r="AG9" s="17">
        <v>0.24897180416033901</v>
      </c>
      <c r="AH9" s="17">
        <v>0.21191997100638599</v>
      </c>
      <c r="AI9" s="17">
        <v>0.26697225497715898</v>
      </c>
      <c r="AJ9" s="17">
        <v>0.275361224676274</v>
      </c>
      <c r="AK9" s="17">
        <v>0.21180091026370901</v>
      </c>
      <c r="AL9" s="17"/>
      <c r="AM9" s="17">
        <v>0.216836242381024</v>
      </c>
      <c r="AN9" s="17">
        <v>0.23788404070330199</v>
      </c>
      <c r="AO9" s="17">
        <v>0.26041199258291797</v>
      </c>
      <c r="AP9" s="17">
        <v>0.29392716071263603</v>
      </c>
      <c r="AQ9" s="17">
        <v>0.35325028581557799</v>
      </c>
      <c r="AR9" s="17"/>
      <c r="AS9" s="17">
        <v>0.34799334393971698</v>
      </c>
      <c r="AT9" s="17">
        <v>0.110108765283727</v>
      </c>
      <c r="AU9" s="17"/>
      <c r="AV9" s="17">
        <v>0.40439516840533801</v>
      </c>
      <c r="AW9" s="17">
        <v>0</v>
      </c>
      <c r="AX9" s="17"/>
      <c r="AY9" s="17">
        <v>0.24672087320823899</v>
      </c>
      <c r="AZ9" s="17">
        <v>0.26989551874324702</v>
      </c>
      <c r="BA9" s="17">
        <v>0.19816050916925201</v>
      </c>
      <c r="BB9" s="17"/>
      <c r="BC9" s="17">
        <v>0.28112028712123499</v>
      </c>
      <c r="BD9" s="17">
        <v>0.249156981186367</v>
      </c>
      <c r="BE9" s="17">
        <v>0.20045025058795299</v>
      </c>
      <c r="BF9" s="17"/>
      <c r="BG9" s="17">
        <v>0.200069166113198</v>
      </c>
      <c r="BH9" s="17">
        <v>0.28559155795745</v>
      </c>
      <c r="BI9" s="17"/>
      <c r="BJ9" s="17">
        <v>0.30407442865740603</v>
      </c>
      <c r="BK9" s="17">
        <v>0.243515871554392</v>
      </c>
      <c r="BL9" s="17"/>
      <c r="BM9" s="17">
        <v>0.24107181469709699</v>
      </c>
      <c r="BN9" s="17">
        <v>0.231764554383487</v>
      </c>
      <c r="BO9" s="17">
        <v>0.16498547577999101</v>
      </c>
      <c r="BP9" s="17">
        <v>0.124780976775598</v>
      </c>
      <c r="BQ9" s="17">
        <v>0.113418713073037</v>
      </c>
      <c r="BR9" s="17">
        <v>0.43061419261446998</v>
      </c>
      <c r="BS9" s="17">
        <v>0.14388356194812599</v>
      </c>
      <c r="BT9" s="17"/>
      <c r="BU9" s="17">
        <v>0.20323064373279401</v>
      </c>
      <c r="BV9" s="17">
        <v>0.271396891965272</v>
      </c>
      <c r="BW9" s="17"/>
      <c r="BX9" s="17">
        <v>0.17614466236176299</v>
      </c>
      <c r="BY9" s="17">
        <v>0.29547892082930799</v>
      </c>
      <c r="BZ9" s="17">
        <v>0.24046761738693201</v>
      </c>
      <c r="CA9" s="17">
        <v>0.34461136268474801</v>
      </c>
    </row>
    <row r="10" spans="2:79" x14ac:dyDescent="0.3">
      <c r="B10" s="18" t="s">
        <v>106</v>
      </c>
      <c r="C10" s="17">
        <v>0.37876074694163397</v>
      </c>
      <c r="D10" s="17">
        <v>0.396787228424063</v>
      </c>
      <c r="E10" s="17">
        <v>0.36209190021877502</v>
      </c>
      <c r="F10" s="17"/>
      <c r="G10" s="17">
        <v>0.30712514775625499</v>
      </c>
      <c r="H10" s="17">
        <v>0.35841474982953703</v>
      </c>
      <c r="I10" s="17">
        <v>0.40215648138395899</v>
      </c>
      <c r="J10" s="17">
        <v>0.387029658177378</v>
      </c>
      <c r="K10" s="17">
        <v>0.41022843397450998</v>
      </c>
      <c r="L10" s="17">
        <v>0.39603413398816201</v>
      </c>
      <c r="M10" s="17"/>
      <c r="N10" s="17">
        <v>0.39952684561453999</v>
      </c>
      <c r="O10" s="17">
        <v>0.41538622119381502</v>
      </c>
      <c r="P10" s="17">
        <v>0.384362095160731</v>
      </c>
      <c r="Q10" s="17">
        <v>0.31568403058546701</v>
      </c>
      <c r="R10" s="17"/>
      <c r="S10" s="17">
        <v>0.38895804576134602</v>
      </c>
      <c r="T10" s="17">
        <v>0.37989831094571103</v>
      </c>
      <c r="U10" s="17">
        <v>0.43559451432728802</v>
      </c>
      <c r="V10" s="17">
        <v>0.41327309843593801</v>
      </c>
      <c r="W10" s="17">
        <v>0.38645182961003499</v>
      </c>
      <c r="X10" s="17">
        <v>0.37256472582453198</v>
      </c>
      <c r="Y10" s="17">
        <v>0.38339106483537999</v>
      </c>
      <c r="Z10" s="17">
        <v>0.37035203450445597</v>
      </c>
      <c r="AA10" s="17">
        <v>0.35850629773120801</v>
      </c>
      <c r="AB10" s="17">
        <v>0.33864504637144699</v>
      </c>
      <c r="AC10" s="17">
        <v>0.35195546540768402</v>
      </c>
      <c r="AD10" s="17">
        <v>0.30960073095540203</v>
      </c>
      <c r="AE10" s="17"/>
      <c r="AF10" s="17">
        <v>0.349173043924566</v>
      </c>
      <c r="AG10" s="17">
        <v>0.408909247558293</v>
      </c>
      <c r="AH10" s="17">
        <v>0.38947295739389998</v>
      </c>
      <c r="AI10" s="17">
        <v>0.38831354137595703</v>
      </c>
      <c r="AJ10" s="17">
        <v>0.36910934550834301</v>
      </c>
      <c r="AK10" s="17">
        <v>0.32206634974266501</v>
      </c>
      <c r="AL10" s="17"/>
      <c r="AM10" s="17">
        <v>0.38955151499910001</v>
      </c>
      <c r="AN10" s="17">
        <v>0.36343578278833699</v>
      </c>
      <c r="AO10" s="17">
        <v>0.37516620672708301</v>
      </c>
      <c r="AP10" s="17">
        <v>0.437659904445728</v>
      </c>
      <c r="AQ10" s="17">
        <v>0.27663353001769603</v>
      </c>
      <c r="AR10" s="17"/>
      <c r="AS10" s="17">
        <v>0.45467589075495202</v>
      </c>
      <c r="AT10" s="17">
        <v>0.174336754498917</v>
      </c>
      <c r="AU10" s="17"/>
      <c r="AV10" s="17">
        <v>0.59560483159466204</v>
      </c>
      <c r="AW10" s="17">
        <v>0</v>
      </c>
      <c r="AX10" s="17"/>
      <c r="AY10" s="17">
        <v>0.33378889708621901</v>
      </c>
      <c r="AZ10" s="17">
        <v>0.398056961382387</v>
      </c>
      <c r="BA10" s="17">
        <v>0.398014799270973</v>
      </c>
      <c r="BB10" s="17"/>
      <c r="BC10" s="17">
        <v>0.390368300476506</v>
      </c>
      <c r="BD10" s="17">
        <v>0.35853132675252702</v>
      </c>
      <c r="BE10" s="17">
        <v>0.36702914687561899</v>
      </c>
      <c r="BF10" s="17"/>
      <c r="BG10" s="17">
        <v>0.28263929257173498</v>
      </c>
      <c r="BH10" s="17">
        <v>0.42279587423586301</v>
      </c>
      <c r="BI10" s="17"/>
      <c r="BJ10" s="17">
        <v>0.42780830343865101</v>
      </c>
      <c r="BK10" s="17">
        <v>0.36769122491240303</v>
      </c>
      <c r="BL10" s="17"/>
      <c r="BM10" s="17">
        <v>0.41640763506467698</v>
      </c>
      <c r="BN10" s="17">
        <v>0.36630913035797102</v>
      </c>
      <c r="BO10" s="17">
        <v>0.37587281338623202</v>
      </c>
      <c r="BP10" s="17">
        <v>0.273737680028869</v>
      </c>
      <c r="BQ10" s="17">
        <v>0.27144725715949802</v>
      </c>
      <c r="BR10" s="17">
        <v>0.39849325046679901</v>
      </c>
      <c r="BS10" s="17">
        <v>0.244064167465564</v>
      </c>
      <c r="BT10" s="17"/>
      <c r="BU10" s="17">
        <v>0.51826571683045897</v>
      </c>
      <c r="BV10" s="17">
        <v>0.39484238037465502</v>
      </c>
      <c r="BW10" s="17"/>
      <c r="BX10" s="17">
        <v>0.41402148845957698</v>
      </c>
      <c r="BY10" s="17">
        <v>0.36738707483235999</v>
      </c>
      <c r="BZ10" s="17">
        <v>0.40891803502242302</v>
      </c>
      <c r="CA10" s="17">
        <v>0.39995579476457599</v>
      </c>
    </row>
    <row r="11" spans="2:79" x14ac:dyDescent="0.3">
      <c r="B11" s="18" t="s">
        <v>107</v>
      </c>
      <c r="C11" s="17">
        <v>0.220465495337238</v>
      </c>
      <c r="D11" s="17">
        <v>0.19229688569647099</v>
      </c>
      <c r="E11" s="17">
        <v>0.248129297270066</v>
      </c>
      <c r="F11" s="17"/>
      <c r="G11" s="17">
        <v>0.29733365410042301</v>
      </c>
      <c r="H11" s="17">
        <v>0.21653810364335099</v>
      </c>
      <c r="I11" s="17">
        <v>0.24165103792336201</v>
      </c>
      <c r="J11" s="17">
        <v>0.25494209808333901</v>
      </c>
      <c r="K11" s="17">
        <v>0.223997976020609</v>
      </c>
      <c r="L11" s="17">
        <v>0.125191306128104</v>
      </c>
      <c r="M11" s="17"/>
      <c r="N11" s="17">
        <v>0.14443535113075701</v>
      </c>
      <c r="O11" s="17">
        <v>0.219901467700582</v>
      </c>
      <c r="P11" s="17">
        <v>0.24333017365116699</v>
      </c>
      <c r="Q11" s="17">
        <v>0.283738364811215</v>
      </c>
      <c r="R11" s="17"/>
      <c r="S11" s="17">
        <v>0.21384220146865901</v>
      </c>
      <c r="T11" s="17">
        <v>0.22164038212864501</v>
      </c>
      <c r="U11" s="17">
        <v>0.170477083883699</v>
      </c>
      <c r="V11" s="17">
        <v>0.2097567231213</v>
      </c>
      <c r="W11" s="17">
        <v>0.26133193346164102</v>
      </c>
      <c r="X11" s="17">
        <v>0.21522874233435199</v>
      </c>
      <c r="Y11" s="17">
        <v>0.17517166302526099</v>
      </c>
      <c r="Z11" s="17">
        <v>0.25420014690896198</v>
      </c>
      <c r="AA11" s="17">
        <v>0.22373833889632699</v>
      </c>
      <c r="AB11" s="17">
        <v>0.29814315511992701</v>
      </c>
      <c r="AC11" s="17">
        <v>0.20752310307088701</v>
      </c>
      <c r="AD11" s="17">
        <v>0.18452798080320701</v>
      </c>
      <c r="AE11" s="17"/>
      <c r="AF11" s="17">
        <v>0.22477487863842999</v>
      </c>
      <c r="AG11" s="17">
        <v>0.19471296606449501</v>
      </c>
      <c r="AH11" s="17">
        <v>0.25547918915468298</v>
      </c>
      <c r="AI11" s="17">
        <v>0.218035473588095</v>
      </c>
      <c r="AJ11" s="17">
        <v>0.22547851170265501</v>
      </c>
      <c r="AK11" s="17">
        <v>0.23453565405669199</v>
      </c>
      <c r="AL11" s="17"/>
      <c r="AM11" s="17">
        <v>0.23160264299354399</v>
      </c>
      <c r="AN11" s="17">
        <v>0.23178723427613801</v>
      </c>
      <c r="AO11" s="17">
        <v>0.23999162122067699</v>
      </c>
      <c r="AP11" s="17">
        <v>0.159331160497032</v>
      </c>
      <c r="AQ11" s="17">
        <v>0.20624575600155601</v>
      </c>
      <c r="AR11" s="17"/>
      <c r="AS11" s="17">
        <v>0.132712892401913</v>
      </c>
      <c r="AT11" s="17">
        <v>0.30336816633883601</v>
      </c>
      <c r="AU11" s="17"/>
      <c r="AV11" s="17">
        <v>0</v>
      </c>
      <c r="AW11" s="17">
        <v>0</v>
      </c>
      <c r="AX11" s="17"/>
      <c r="AY11" s="17">
        <v>0.23957082249494499</v>
      </c>
      <c r="AZ11" s="17">
        <v>0.21050947481811</v>
      </c>
      <c r="BA11" s="17">
        <v>0.22068322648587799</v>
      </c>
      <c r="BB11" s="17"/>
      <c r="BC11" s="17">
        <v>0.203452451491486</v>
      </c>
      <c r="BD11" s="17">
        <v>0.27179635460532497</v>
      </c>
      <c r="BE11" s="17">
        <v>0.21796396054344699</v>
      </c>
      <c r="BF11" s="17"/>
      <c r="BG11" s="17">
        <v>0.26780343538269402</v>
      </c>
      <c r="BH11" s="17">
        <v>0.19376943780087899</v>
      </c>
      <c r="BI11" s="17"/>
      <c r="BJ11" s="17">
        <v>0.16223897459279199</v>
      </c>
      <c r="BK11" s="17">
        <v>0.23472749430850101</v>
      </c>
      <c r="BL11" s="17"/>
      <c r="BM11" s="17">
        <v>0.20715431492255201</v>
      </c>
      <c r="BN11" s="17">
        <v>0.25824677420402298</v>
      </c>
      <c r="BO11" s="17">
        <v>0.29961993513210999</v>
      </c>
      <c r="BP11" s="17">
        <v>0.279553553262606</v>
      </c>
      <c r="BQ11" s="17">
        <v>0.37695907380085603</v>
      </c>
      <c r="BR11" s="17">
        <v>0.122731978785892</v>
      </c>
      <c r="BS11" s="17">
        <v>0.31959948638540397</v>
      </c>
      <c r="BT11" s="17"/>
      <c r="BU11" s="17">
        <v>0.18833383384423399</v>
      </c>
      <c r="BV11" s="17">
        <v>0.19577802980359901</v>
      </c>
      <c r="BW11" s="17"/>
      <c r="BX11" s="17">
        <v>0.225283438304233</v>
      </c>
      <c r="BY11" s="17">
        <v>0.187062167851406</v>
      </c>
      <c r="BZ11" s="17">
        <v>0.21075296368936899</v>
      </c>
      <c r="CA11" s="17">
        <v>0.17587696813630599</v>
      </c>
    </row>
    <row r="12" spans="2:79" x14ac:dyDescent="0.3">
      <c r="B12" s="18" t="s">
        <v>108</v>
      </c>
      <c r="C12" s="17">
        <v>0.103545414338186</v>
      </c>
      <c r="D12" s="17">
        <v>9.4891298878717306E-2</v>
      </c>
      <c r="E12" s="17">
        <v>0.110522366923462</v>
      </c>
      <c r="F12" s="17"/>
      <c r="G12" s="17">
        <v>0.13412575196215701</v>
      </c>
      <c r="H12" s="17">
        <v>0.12734136880737301</v>
      </c>
      <c r="I12" s="17">
        <v>0.13043457769012501</v>
      </c>
      <c r="J12" s="17">
        <v>0.120034526820119</v>
      </c>
      <c r="K12" s="17">
        <v>8.8951140213331906E-2</v>
      </c>
      <c r="L12" s="17">
        <v>3.8606220512750901E-2</v>
      </c>
      <c r="M12" s="17"/>
      <c r="N12" s="17">
        <v>6.4601845575370007E-2</v>
      </c>
      <c r="O12" s="17">
        <v>0.100001506661377</v>
      </c>
      <c r="P12" s="17">
        <v>0.10678718315613001</v>
      </c>
      <c r="Q12" s="17">
        <v>0.149349764913493</v>
      </c>
      <c r="R12" s="17"/>
      <c r="S12" s="17">
        <v>5.9695613266022601E-2</v>
      </c>
      <c r="T12" s="17">
        <v>0.10605270990468001</v>
      </c>
      <c r="U12" s="17">
        <v>8.2658345057583293E-2</v>
      </c>
      <c r="V12" s="17">
        <v>7.2096931710563195E-2</v>
      </c>
      <c r="W12" s="17">
        <v>0.129891446697525</v>
      </c>
      <c r="X12" s="17">
        <v>0.108751679446705</v>
      </c>
      <c r="Y12" s="17">
        <v>0.12532454718957101</v>
      </c>
      <c r="Z12" s="17">
        <v>0.14253444040216101</v>
      </c>
      <c r="AA12" s="17">
        <v>0.12702890526419999</v>
      </c>
      <c r="AB12" s="17">
        <v>0.11076287254790999</v>
      </c>
      <c r="AC12" s="17">
        <v>0.105106697285307</v>
      </c>
      <c r="AD12" s="17">
        <v>0.149962267878475</v>
      </c>
      <c r="AE12" s="17"/>
      <c r="AF12" s="17">
        <v>9.3808862613470295E-2</v>
      </c>
      <c r="AG12" s="17">
        <v>0.108624248875706</v>
      </c>
      <c r="AH12" s="17">
        <v>0.11521573071395801</v>
      </c>
      <c r="AI12" s="17">
        <v>8.2013771404762806E-2</v>
      </c>
      <c r="AJ12" s="17">
        <v>0.10276777674677399</v>
      </c>
      <c r="AK12" s="17">
        <v>0.167924658459148</v>
      </c>
      <c r="AL12" s="17"/>
      <c r="AM12" s="17">
        <v>0.11486467661095499</v>
      </c>
      <c r="AN12" s="17">
        <v>0.110971766181037</v>
      </c>
      <c r="AO12" s="17">
        <v>9.6362856666041094E-2</v>
      </c>
      <c r="AP12" s="17">
        <v>7.9741590475872301E-2</v>
      </c>
      <c r="AQ12" s="17">
        <v>0.14437720300843401</v>
      </c>
      <c r="AR12" s="17"/>
      <c r="AS12" s="17">
        <v>5.0187646517771599E-2</v>
      </c>
      <c r="AT12" s="17">
        <v>0.25538199316965998</v>
      </c>
      <c r="AU12" s="17"/>
      <c r="AV12" s="17">
        <v>0</v>
      </c>
      <c r="AW12" s="17">
        <v>0.73629190105898301</v>
      </c>
      <c r="AX12" s="17"/>
      <c r="AY12" s="17">
        <v>0.122069416200408</v>
      </c>
      <c r="AZ12" s="17">
        <v>9.2247303508652304E-2</v>
      </c>
      <c r="BA12" s="17">
        <v>0.12867977634402999</v>
      </c>
      <c r="BB12" s="17"/>
      <c r="BC12" s="17">
        <v>9.21167577763808E-2</v>
      </c>
      <c r="BD12" s="17">
        <v>9.1462551567478706E-2</v>
      </c>
      <c r="BE12" s="17">
        <v>0.142931824930738</v>
      </c>
      <c r="BF12" s="17"/>
      <c r="BG12" s="17">
        <v>0.172258435930151</v>
      </c>
      <c r="BH12" s="17">
        <v>7.2736644893880598E-2</v>
      </c>
      <c r="BI12" s="17"/>
      <c r="BJ12" s="17">
        <v>7.3702288740198699E-2</v>
      </c>
      <c r="BK12" s="17">
        <v>0.111609429436272</v>
      </c>
      <c r="BL12" s="17"/>
      <c r="BM12" s="17">
        <v>0.108284743690938</v>
      </c>
      <c r="BN12" s="17">
        <v>9.8907264308688805E-2</v>
      </c>
      <c r="BO12" s="17">
        <v>8.4789088681149399E-2</v>
      </c>
      <c r="BP12" s="17">
        <v>0.20355025236920399</v>
      </c>
      <c r="BQ12" s="17">
        <v>0.16890327242266701</v>
      </c>
      <c r="BR12" s="17">
        <v>4.1162858521443302E-2</v>
      </c>
      <c r="BS12" s="17">
        <v>0.17551931735436699</v>
      </c>
      <c r="BT12" s="17"/>
      <c r="BU12" s="17">
        <v>6.9578138558061706E-2</v>
      </c>
      <c r="BV12" s="17">
        <v>9.6181657510624602E-2</v>
      </c>
      <c r="BW12" s="17"/>
      <c r="BX12" s="17">
        <v>0.119663415242779</v>
      </c>
      <c r="BY12" s="17">
        <v>9.62881835725614E-2</v>
      </c>
      <c r="BZ12" s="17">
        <v>0.107755962198304</v>
      </c>
      <c r="CA12" s="17">
        <v>5.0885841618169503E-2</v>
      </c>
    </row>
    <row r="13" spans="2:79" x14ac:dyDescent="0.3">
      <c r="B13" s="18" t="s">
        <v>109</v>
      </c>
      <c r="C13" s="17">
        <v>3.7085515038138901E-2</v>
      </c>
      <c r="D13" s="17">
        <v>3.6118274157845798E-2</v>
      </c>
      <c r="E13" s="17">
        <v>3.71098253715684E-2</v>
      </c>
      <c r="F13" s="17"/>
      <c r="G13" s="17">
        <v>7.1584730058904297E-2</v>
      </c>
      <c r="H13" s="17">
        <v>3.7111905510108699E-2</v>
      </c>
      <c r="I13" s="17">
        <v>5.2804781637693303E-2</v>
      </c>
      <c r="J13" s="17">
        <v>4.1548994477448101E-2</v>
      </c>
      <c r="K13" s="17">
        <v>2.69235699789254E-2</v>
      </c>
      <c r="L13" s="17">
        <v>4.6209233802713499E-3</v>
      </c>
      <c r="M13" s="17"/>
      <c r="N13" s="17">
        <v>2.3374214385938601E-2</v>
      </c>
      <c r="O13" s="17">
        <v>3.0315125740621701E-2</v>
      </c>
      <c r="P13" s="17">
        <v>4.7625379245617001E-2</v>
      </c>
      <c r="Q13" s="17">
        <v>4.7398376992242697E-2</v>
      </c>
      <c r="R13" s="17"/>
      <c r="S13" s="17">
        <v>4.7196015511279603E-2</v>
      </c>
      <c r="T13" s="17">
        <v>3.4667684505983599E-2</v>
      </c>
      <c r="U13" s="17">
        <v>4.23777692570989E-2</v>
      </c>
      <c r="V13" s="17">
        <v>3.5686584432040203E-2</v>
      </c>
      <c r="W13" s="17">
        <v>4.2162111595284303E-2</v>
      </c>
      <c r="X13" s="17">
        <v>3.5819219952963603E-2</v>
      </c>
      <c r="Y13" s="17">
        <v>3.92564498365238E-2</v>
      </c>
      <c r="Z13" s="17">
        <v>1.01566846969972E-2</v>
      </c>
      <c r="AA13" s="17">
        <v>3.4651489306588998E-2</v>
      </c>
      <c r="AB13" s="17">
        <v>2.9162921812211501E-2</v>
      </c>
      <c r="AC13" s="17">
        <v>5.16918537593467E-2</v>
      </c>
      <c r="AD13" s="17">
        <v>2.0522428690446098E-2</v>
      </c>
      <c r="AE13" s="17"/>
      <c r="AF13" s="17">
        <v>4.1411522877927001E-2</v>
      </c>
      <c r="AG13" s="17">
        <v>3.5555720500163299E-2</v>
      </c>
      <c r="AH13" s="17">
        <v>2.7912151731073101E-2</v>
      </c>
      <c r="AI13" s="17">
        <v>4.18536300276676E-2</v>
      </c>
      <c r="AJ13" s="17">
        <v>2.7283141365953799E-2</v>
      </c>
      <c r="AK13" s="17">
        <v>5.2458120000754303E-2</v>
      </c>
      <c r="AL13" s="17"/>
      <c r="AM13" s="17">
        <v>4.5276539067616903E-2</v>
      </c>
      <c r="AN13" s="17">
        <v>5.2234957487034099E-2</v>
      </c>
      <c r="AO13" s="17">
        <v>2.6043813339440301E-2</v>
      </c>
      <c r="AP13" s="17">
        <v>2.4920849789706601E-2</v>
      </c>
      <c r="AQ13" s="17">
        <v>1.9493225156735398E-2</v>
      </c>
      <c r="AR13" s="17"/>
      <c r="AS13" s="17">
        <v>1.3064945410443E-2</v>
      </c>
      <c r="AT13" s="17">
        <v>0.15680432070886</v>
      </c>
      <c r="AU13" s="17"/>
      <c r="AV13" s="17">
        <v>0</v>
      </c>
      <c r="AW13" s="17">
        <v>0.26370809894101699</v>
      </c>
      <c r="AX13" s="17"/>
      <c r="AY13" s="17">
        <v>5.40146573663806E-2</v>
      </c>
      <c r="AZ13" s="17">
        <v>2.6897739898074001E-2</v>
      </c>
      <c r="BA13" s="17">
        <v>5.4461688729866703E-2</v>
      </c>
      <c r="BB13" s="17"/>
      <c r="BC13" s="17">
        <v>3.0301040674511E-2</v>
      </c>
      <c r="BD13" s="17">
        <v>2.6290602469992999E-2</v>
      </c>
      <c r="BE13" s="17">
        <v>6.7435593451394604E-2</v>
      </c>
      <c r="BF13" s="17"/>
      <c r="BG13" s="17">
        <v>7.54453645906593E-2</v>
      </c>
      <c r="BH13" s="17">
        <v>2.2320172611231998E-2</v>
      </c>
      <c r="BI13" s="17"/>
      <c r="BJ13" s="17">
        <v>2.9613369285476102E-2</v>
      </c>
      <c r="BK13" s="17">
        <v>3.9267616529065102E-2</v>
      </c>
      <c r="BL13" s="17"/>
      <c r="BM13" s="17">
        <v>2.6077749598848898E-2</v>
      </c>
      <c r="BN13" s="17">
        <v>4.4772276745830501E-2</v>
      </c>
      <c r="BO13" s="17">
        <v>6.3608127336811898E-2</v>
      </c>
      <c r="BP13" s="17">
        <v>8.7977505821553906E-2</v>
      </c>
      <c r="BQ13" s="17">
        <v>6.9271683543942406E-2</v>
      </c>
      <c r="BR13" s="17">
        <v>6.9977196113959203E-3</v>
      </c>
      <c r="BS13" s="17">
        <v>0.107997090599514</v>
      </c>
      <c r="BT13" s="17"/>
      <c r="BU13" s="17">
        <v>2.05916670344513E-2</v>
      </c>
      <c r="BV13" s="17">
        <v>4.1801040345849597E-2</v>
      </c>
      <c r="BW13" s="17"/>
      <c r="BX13" s="17">
        <v>6.0088849613386099E-2</v>
      </c>
      <c r="BY13" s="17">
        <v>5.2318790154548302E-2</v>
      </c>
      <c r="BZ13" s="17">
        <v>3.0949275979326198E-2</v>
      </c>
      <c r="CA13" s="17">
        <v>2.57649334375861E-2</v>
      </c>
    </row>
    <row r="14" spans="2:79" x14ac:dyDescent="0.3">
      <c r="B14" s="18" t="s">
        <v>110</v>
      </c>
      <c r="C14" s="19">
        <v>2.9773254480227199E-3</v>
      </c>
      <c r="D14" s="19">
        <v>8.8986842045582395E-4</v>
      </c>
      <c r="E14" s="19">
        <v>5.0280946461186797E-3</v>
      </c>
      <c r="F14" s="19"/>
      <c r="G14" s="19">
        <v>3.6772406427507901E-3</v>
      </c>
      <c r="H14" s="19">
        <v>6.1423616181251897E-3</v>
      </c>
      <c r="I14" s="19">
        <v>2.59759350965913E-3</v>
      </c>
      <c r="J14" s="19">
        <v>3.1804929576185101E-3</v>
      </c>
      <c r="K14" s="19">
        <v>3.1127412739204402E-3</v>
      </c>
      <c r="L14" s="19">
        <v>0</v>
      </c>
      <c r="M14" s="19"/>
      <c r="N14" s="19">
        <v>1.9104845028839201E-3</v>
      </c>
      <c r="O14" s="19">
        <v>7.2217254716258903E-3</v>
      </c>
      <c r="P14" s="19">
        <v>0</v>
      </c>
      <c r="Q14" s="19">
        <v>2.4180310294536801E-3</v>
      </c>
      <c r="R14" s="19"/>
      <c r="S14" s="19">
        <v>3.1353208539343898E-3</v>
      </c>
      <c r="T14" s="19">
        <v>0</v>
      </c>
      <c r="U14" s="19">
        <v>0</v>
      </c>
      <c r="V14" s="19">
        <v>5.6890618598847403E-3</v>
      </c>
      <c r="W14" s="19">
        <v>0</v>
      </c>
      <c r="X14" s="19">
        <v>0</v>
      </c>
      <c r="Y14" s="19">
        <v>5.5503990945366E-3</v>
      </c>
      <c r="Z14" s="19">
        <v>0</v>
      </c>
      <c r="AA14" s="19">
        <v>4.0212811310386901E-3</v>
      </c>
      <c r="AB14" s="19">
        <v>5.9922505589032598E-3</v>
      </c>
      <c r="AC14" s="19">
        <v>0</v>
      </c>
      <c r="AD14" s="19">
        <v>2.01097532066958E-2</v>
      </c>
      <c r="AE14" s="19"/>
      <c r="AF14" s="19">
        <v>4.00129256145097E-3</v>
      </c>
      <c r="AG14" s="19">
        <v>3.2260128410028098E-3</v>
      </c>
      <c r="AH14" s="19">
        <v>0</v>
      </c>
      <c r="AI14" s="19">
        <v>2.8113286263589899E-3</v>
      </c>
      <c r="AJ14" s="19">
        <v>0</v>
      </c>
      <c r="AK14" s="19">
        <v>1.12143074770327E-2</v>
      </c>
      <c r="AL14" s="19"/>
      <c r="AM14" s="19">
        <v>1.8683839477597699E-3</v>
      </c>
      <c r="AN14" s="19">
        <v>3.6862185641512199E-3</v>
      </c>
      <c r="AO14" s="19">
        <v>2.0235094638406301E-3</v>
      </c>
      <c r="AP14" s="19">
        <v>4.4193340790242702E-3</v>
      </c>
      <c r="AQ14" s="19">
        <v>0</v>
      </c>
      <c r="AR14" s="19"/>
      <c r="AS14" s="19">
        <v>1.3652809752025101E-3</v>
      </c>
      <c r="AT14" s="19">
        <v>0</v>
      </c>
      <c r="AU14" s="19"/>
      <c r="AV14" s="19">
        <v>0</v>
      </c>
      <c r="AW14" s="19">
        <v>0</v>
      </c>
      <c r="AX14" s="19"/>
      <c r="AY14" s="19">
        <v>3.8353336438080401E-3</v>
      </c>
      <c r="AZ14" s="19">
        <v>2.3930016495295201E-3</v>
      </c>
      <c r="BA14" s="19">
        <v>0</v>
      </c>
      <c r="BB14" s="19"/>
      <c r="BC14" s="19">
        <v>2.6411624598810398E-3</v>
      </c>
      <c r="BD14" s="19">
        <v>2.7621834183093998E-3</v>
      </c>
      <c r="BE14" s="19">
        <v>4.1892236108489701E-3</v>
      </c>
      <c r="BF14" s="19"/>
      <c r="BG14" s="19">
        <v>1.7843054115621001E-3</v>
      </c>
      <c r="BH14" s="19">
        <v>2.7863125006963398E-3</v>
      </c>
      <c r="BI14" s="19"/>
      <c r="BJ14" s="19">
        <v>2.5626352854758302E-3</v>
      </c>
      <c r="BK14" s="19">
        <v>3.1883632593671099E-3</v>
      </c>
      <c r="BL14" s="19"/>
      <c r="BM14" s="19">
        <v>1.0037420258874399E-3</v>
      </c>
      <c r="BN14" s="19">
        <v>0</v>
      </c>
      <c r="BO14" s="19">
        <v>1.11245596837054E-2</v>
      </c>
      <c r="BP14" s="19">
        <v>3.04000317421695E-2</v>
      </c>
      <c r="BQ14" s="19">
        <v>0</v>
      </c>
      <c r="BR14" s="19">
        <v>0</v>
      </c>
      <c r="BS14" s="19">
        <v>8.9363762470254793E-3</v>
      </c>
      <c r="BT14" s="19"/>
      <c r="BU14" s="19">
        <v>0</v>
      </c>
      <c r="BV14" s="19">
        <v>0</v>
      </c>
      <c r="BW14" s="19"/>
      <c r="BX14" s="19">
        <v>4.7981460182619498E-3</v>
      </c>
      <c r="BY14" s="19">
        <v>1.4648627598157699E-3</v>
      </c>
      <c r="BZ14" s="19">
        <v>1.15614572364557E-3</v>
      </c>
      <c r="CA14" s="19">
        <v>2.9050993586142901E-3</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113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62</v>
      </c>
      <c r="C9" s="17">
        <v>0.61828382553808803</v>
      </c>
      <c r="D9" s="17">
        <v>0.658960063335711</v>
      </c>
      <c r="E9" s="17">
        <v>0.57773454480091302</v>
      </c>
      <c r="F9" s="17"/>
      <c r="G9" s="17">
        <v>0.70028494591982804</v>
      </c>
      <c r="H9" s="17">
        <v>0.67785897979776899</v>
      </c>
      <c r="I9" s="17">
        <v>0.64616937763293503</v>
      </c>
      <c r="J9" s="17">
        <v>0.54338920686029202</v>
      </c>
      <c r="K9" s="17">
        <v>0.54114041382351896</v>
      </c>
      <c r="L9" s="17">
        <v>0.60524813785943199</v>
      </c>
      <c r="M9" s="17"/>
      <c r="N9" s="17">
        <v>0.72870811186635998</v>
      </c>
      <c r="O9" s="17">
        <v>0.60202428376366501</v>
      </c>
      <c r="P9" s="17">
        <v>0.62047295390505797</v>
      </c>
      <c r="Q9" s="17">
        <v>0.51388508301821301</v>
      </c>
      <c r="R9" s="17"/>
      <c r="S9" s="17">
        <v>0.66330304289549302</v>
      </c>
      <c r="T9" s="17">
        <v>0.64760562023714296</v>
      </c>
      <c r="U9" s="17">
        <v>0.63347496876815201</v>
      </c>
      <c r="V9" s="17">
        <v>0.62418581899643999</v>
      </c>
      <c r="W9" s="17">
        <v>0.51917031741198405</v>
      </c>
      <c r="X9" s="17">
        <v>0.62512193383468295</v>
      </c>
      <c r="Y9" s="17">
        <v>0.55492701776661502</v>
      </c>
      <c r="Z9" s="17">
        <v>0.65885139877829801</v>
      </c>
      <c r="AA9" s="17">
        <v>0.59069785400783703</v>
      </c>
      <c r="AB9" s="17">
        <v>0.62673054736811795</v>
      </c>
      <c r="AC9" s="17">
        <v>0.55739191101692698</v>
      </c>
      <c r="AD9" s="17">
        <v>0.72818393189011099</v>
      </c>
      <c r="AE9" s="17"/>
      <c r="AF9" s="17">
        <v>0.66547826267291599</v>
      </c>
      <c r="AG9" s="17">
        <v>0.60910842793372499</v>
      </c>
      <c r="AH9" s="17">
        <v>0.58003038834090903</v>
      </c>
      <c r="AI9" s="17">
        <v>0.61327328846578599</v>
      </c>
      <c r="AJ9" s="17">
        <v>0.59384984141192398</v>
      </c>
      <c r="AK9" s="17">
        <v>0.61033545664001199</v>
      </c>
      <c r="AL9" s="17"/>
      <c r="AM9" s="17">
        <v>0.53764600177627397</v>
      </c>
      <c r="AN9" s="17">
        <v>0.57696642159509004</v>
      </c>
      <c r="AO9" s="17">
        <v>0.68354378146022199</v>
      </c>
      <c r="AP9" s="17">
        <v>0.70239812891130504</v>
      </c>
      <c r="AQ9" s="17">
        <v>0.88596638323666299</v>
      </c>
      <c r="AR9" s="17"/>
      <c r="AS9" s="17">
        <v>0.73450742608151598</v>
      </c>
      <c r="AT9" s="17">
        <v>0.35316344272156702</v>
      </c>
      <c r="AU9" s="17"/>
      <c r="AV9" s="17">
        <v>0.67857057851271296</v>
      </c>
      <c r="AW9" s="17">
        <v>0.48112463351002399</v>
      </c>
      <c r="AX9" s="17"/>
      <c r="AY9" s="17">
        <v>0.584577256421277</v>
      </c>
      <c r="AZ9" s="17">
        <v>0.64314707676545202</v>
      </c>
      <c r="BA9" s="17">
        <v>0.54616018895761398</v>
      </c>
      <c r="BB9" s="17"/>
      <c r="BC9" s="17">
        <v>0.61900844905469399</v>
      </c>
      <c r="BD9" s="17">
        <v>0.57802880188908001</v>
      </c>
      <c r="BE9" s="17">
        <v>0.663972495712706</v>
      </c>
      <c r="BF9" s="17"/>
      <c r="BG9" s="17">
        <v>0.542475437730912</v>
      </c>
      <c r="BH9" s="17">
        <v>0.656955614118926</v>
      </c>
      <c r="BI9" s="17"/>
      <c r="BJ9" s="17">
        <v>0.73904249240011499</v>
      </c>
      <c r="BK9" s="17">
        <v>0.58244820311839296</v>
      </c>
      <c r="BL9" s="17"/>
      <c r="BM9" s="17">
        <v>0.67595323936789997</v>
      </c>
      <c r="BN9" s="17">
        <v>0.59548927217176495</v>
      </c>
      <c r="BO9" s="17">
        <v>0.64497799915308895</v>
      </c>
      <c r="BP9" s="17">
        <v>0.49974138481508401</v>
      </c>
      <c r="BQ9" s="17">
        <v>0.72647877115303405</v>
      </c>
      <c r="BR9" s="17">
        <v>0.56995259745228999</v>
      </c>
      <c r="BS9" s="17">
        <v>0.42849404319747397</v>
      </c>
      <c r="BT9" s="17"/>
      <c r="BU9" s="17">
        <v>0.668510969540975</v>
      </c>
      <c r="BV9" s="17">
        <v>0.72872999942947203</v>
      </c>
      <c r="BW9" s="17"/>
      <c r="BX9" s="17">
        <v>0.600024886475652</v>
      </c>
      <c r="BY9" s="17">
        <v>0.65029564816905805</v>
      </c>
      <c r="BZ9" s="17">
        <v>0.671744163660427</v>
      </c>
      <c r="CA9" s="17">
        <v>0.68060096281281401</v>
      </c>
    </row>
    <row r="10" spans="2:79" x14ac:dyDescent="0.3">
      <c r="B10" s="18" t="s">
        <v>63</v>
      </c>
      <c r="C10" s="17">
        <v>0.32622753815159999</v>
      </c>
      <c r="D10" s="17">
        <v>0.28866128354853698</v>
      </c>
      <c r="E10" s="17">
        <v>0.36347007987414098</v>
      </c>
      <c r="F10" s="17"/>
      <c r="G10" s="17">
        <v>0.22646357597241401</v>
      </c>
      <c r="H10" s="17">
        <v>0.26439625869272998</v>
      </c>
      <c r="I10" s="17">
        <v>0.310466766295729</v>
      </c>
      <c r="J10" s="17">
        <v>0.38362226273486599</v>
      </c>
      <c r="K10" s="17">
        <v>0.40000595939214201</v>
      </c>
      <c r="L10" s="17">
        <v>0.359455865148475</v>
      </c>
      <c r="M10" s="17"/>
      <c r="N10" s="17">
        <v>0.23816395496453799</v>
      </c>
      <c r="O10" s="17">
        <v>0.34837167668614599</v>
      </c>
      <c r="P10" s="17">
        <v>0.32193547302549003</v>
      </c>
      <c r="Q10" s="17">
        <v>0.40064596727929502</v>
      </c>
      <c r="R10" s="17"/>
      <c r="S10" s="17">
        <v>0.28566657769177201</v>
      </c>
      <c r="T10" s="17">
        <v>0.30767090325413199</v>
      </c>
      <c r="U10" s="17">
        <v>0.32534942655215898</v>
      </c>
      <c r="V10" s="17">
        <v>0.32797170399405801</v>
      </c>
      <c r="W10" s="17">
        <v>0.40584616132331403</v>
      </c>
      <c r="X10" s="17">
        <v>0.32357409393814601</v>
      </c>
      <c r="Y10" s="17">
        <v>0.40437307312974002</v>
      </c>
      <c r="Z10" s="17">
        <v>0.258464043147421</v>
      </c>
      <c r="AA10" s="17">
        <v>0.32442096691163702</v>
      </c>
      <c r="AB10" s="17">
        <v>0.30788214632345401</v>
      </c>
      <c r="AC10" s="17">
        <v>0.38910303641824301</v>
      </c>
      <c r="AD10" s="17">
        <v>0.25170631490319301</v>
      </c>
      <c r="AE10" s="17"/>
      <c r="AF10" s="17">
        <v>0.282113827252857</v>
      </c>
      <c r="AG10" s="17">
        <v>0.33257983722154499</v>
      </c>
      <c r="AH10" s="17">
        <v>0.348013962155033</v>
      </c>
      <c r="AI10" s="17">
        <v>0.33902614456565699</v>
      </c>
      <c r="AJ10" s="17">
        <v>0.36763091019486999</v>
      </c>
      <c r="AK10" s="17">
        <v>0.315520865303487</v>
      </c>
      <c r="AL10" s="17"/>
      <c r="AM10" s="17">
        <v>0.39102030255426001</v>
      </c>
      <c r="AN10" s="17">
        <v>0.35051839248675298</v>
      </c>
      <c r="AO10" s="17">
        <v>0.26301285072542802</v>
      </c>
      <c r="AP10" s="17">
        <v>0.273121999054311</v>
      </c>
      <c r="AQ10" s="17">
        <v>9.4521338928653803E-2</v>
      </c>
      <c r="AR10" s="17"/>
      <c r="AS10" s="17">
        <v>0.23059800986333701</v>
      </c>
      <c r="AT10" s="17">
        <v>0.59527226488553597</v>
      </c>
      <c r="AU10" s="17"/>
      <c r="AV10" s="17">
        <v>0.28082982236778098</v>
      </c>
      <c r="AW10" s="17">
        <v>0.45853863525461303</v>
      </c>
      <c r="AX10" s="17"/>
      <c r="AY10" s="17">
        <v>0.36228225323491597</v>
      </c>
      <c r="AZ10" s="17">
        <v>0.29999201258884201</v>
      </c>
      <c r="BA10" s="17">
        <v>0.41564664736522</v>
      </c>
      <c r="BB10" s="17"/>
      <c r="BC10" s="17">
        <v>0.32885564614245799</v>
      </c>
      <c r="BD10" s="17">
        <v>0.34821649840152402</v>
      </c>
      <c r="BE10" s="17">
        <v>0.29813730902820401</v>
      </c>
      <c r="BF10" s="17"/>
      <c r="BG10" s="17">
        <v>0.41222167229585599</v>
      </c>
      <c r="BH10" s="17">
        <v>0.292950768494387</v>
      </c>
      <c r="BI10" s="17"/>
      <c r="BJ10" s="17">
        <v>0.225802019910817</v>
      </c>
      <c r="BK10" s="17">
        <v>0.36297109545935202</v>
      </c>
      <c r="BL10" s="17"/>
      <c r="BM10" s="17">
        <v>0.27403606618858001</v>
      </c>
      <c r="BN10" s="17">
        <v>0.34610735039319501</v>
      </c>
      <c r="BO10" s="17">
        <v>0.28556510289817699</v>
      </c>
      <c r="BP10" s="17">
        <v>0.43258981955676501</v>
      </c>
      <c r="BQ10" s="17">
        <v>0.204393086876103</v>
      </c>
      <c r="BR10" s="17">
        <v>0.380835362314625</v>
      </c>
      <c r="BS10" s="17">
        <v>0.49500950005297101</v>
      </c>
      <c r="BT10" s="17"/>
      <c r="BU10" s="17">
        <v>0.28224121344314201</v>
      </c>
      <c r="BV10" s="17">
        <v>0.24659532683419699</v>
      </c>
      <c r="BW10" s="17"/>
      <c r="BX10" s="17">
        <v>0.31405724065135998</v>
      </c>
      <c r="BY10" s="17">
        <v>0.30453805210588603</v>
      </c>
      <c r="BZ10" s="17">
        <v>0.28718862631791398</v>
      </c>
      <c r="CA10" s="17">
        <v>0.28853496938687401</v>
      </c>
    </row>
    <row r="11" spans="2:79" x14ac:dyDescent="0.3">
      <c r="B11" s="18" t="s">
        <v>110</v>
      </c>
      <c r="C11" s="17">
        <v>1.9151612869121901E-2</v>
      </c>
      <c r="D11" s="17">
        <v>1.5785349725368599E-2</v>
      </c>
      <c r="E11" s="17">
        <v>2.2529382316352702E-2</v>
      </c>
      <c r="F11" s="17"/>
      <c r="G11" s="17">
        <v>2.61499355814412E-2</v>
      </c>
      <c r="H11" s="17">
        <v>2.62901967384132E-2</v>
      </c>
      <c r="I11" s="17">
        <v>1.46491427371484E-2</v>
      </c>
      <c r="J11" s="17">
        <v>2.7052976916671901E-2</v>
      </c>
      <c r="K11" s="17">
        <v>1.81904115818841E-2</v>
      </c>
      <c r="L11" s="17">
        <v>6.6279176500247802E-3</v>
      </c>
      <c r="M11" s="17"/>
      <c r="N11" s="17">
        <v>1.32520283817757E-2</v>
      </c>
      <c r="O11" s="17">
        <v>1.50138076880337E-2</v>
      </c>
      <c r="P11" s="17">
        <v>2.0127499004265002E-2</v>
      </c>
      <c r="Q11" s="17">
        <v>2.9506533699792E-2</v>
      </c>
      <c r="R11" s="17"/>
      <c r="S11" s="17">
        <v>1.64995026485476E-2</v>
      </c>
      <c r="T11" s="17">
        <v>7.2923547789782604E-3</v>
      </c>
      <c r="U11" s="17">
        <v>1.21540450893212E-2</v>
      </c>
      <c r="V11" s="17">
        <v>1.08043162323895E-2</v>
      </c>
      <c r="W11" s="17">
        <v>1.3952319155295399E-2</v>
      </c>
      <c r="X11" s="17">
        <v>1.6894864379898799E-2</v>
      </c>
      <c r="Y11" s="17">
        <v>6.2771707484318403E-3</v>
      </c>
      <c r="Z11" s="17">
        <v>3.2039149965683397E-2</v>
      </c>
      <c r="AA11" s="17">
        <v>3.8300082750361002E-2</v>
      </c>
      <c r="AB11" s="17">
        <v>3.0158860927197099E-2</v>
      </c>
      <c r="AC11" s="17">
        <v>4.2708168784280999E-2</v>
      </c>
      <c r="AD11" s="17">
        <v>2.01097532066958E-2</v>
      </c>
      <c r="AE11" s="17"/>
      <c r="AF11" s="17">
        <v>2.1668356423734301E-2</v>
      </c>
      <c r="AG11" s="17">
        <v>1.6643942150684599E-2</v>
      </c>
      <c r="AH11" s="17">
        <v>2.13216526448484E-2</v>
      </c>
      <c r="AI11" s="17">
        <v>1.90465697030586E-2</v>
      </c>
      <c r="AJ11" s="17">
        <v>1.2230657873116E-2</v>
      </c>
      <c r="AK11" s="17">
        <v>2.94498822426815E-2</v>
      </c>
      <c r="AL11" s="17"/>
      <c r="AM11" s="17">
        <v>1.43355162722816E-2</v>
      </c>
      <c r="AN11" s="17">
        <v>2.99345819779912E-2</v>
      </c>
      <c r="AO11" s="17">
        <v>1.9749400511485601E-2</v>
      </c>
      <c r="AP11" s="17">
        <v>1.2377972991953499E-2</v>
      </c>
      <c r="AQ11" s="17">
        <v>1.9512277834682699E-2</v>
      </c>
      <c r="AR11" s="17"/>
      <c r="AS11" s="17">
        <v>9.9877716827531902E-3</v>
      </c>
      <c r="AT11" s="17">
        <v>2.28219978113453E-2</v>
      </c>
      <c r="AU11" s="17"/>
      <c r="AV11" s="17">
        <v>1.24383720387984E-2</v>
      </c>
      <c r="AW11" s="17">
        <v>1.6522809020178799E-2</v>
      </c>
      <c r="AX11" s="17"/>
      <c r="AY11" s="17">
        <v>1.6974002739723298E-2</v>
      </c>
      <c r="AZ11" s="17">
        <v>2.16484903879289E-2</v>
      </c>
      <c r="BA11" s="17">
        <v>4.8368970000503596E-3</v>
      </c>
      <c r="BB11" s="17"/>
      <c r="BC11" s="17">
        <v>1.50507353482352E-2</v>
      </c>
      <c r="BD11" s="17">
        <v>3.5703620396997302E-2</v>
      </c>
      <c r="BE11" s="17">
        <v>8.7530804305550308E-3</v>
      </c>
      <c r="BF11" s="17"/>
      <c r="BG11" s="17">
        <v>1.36514408686068E-2</v>
      </c>
      <c r="BH11" s="17">
        <v>1.8303079515641502E-2</v>
      </c>
      <c r="BI11" s="17"/>
      <c r="BJ11" s="17">
        <v>1.518416429301E-2</v>
      </c>
      <c r="BK11" s="17">
        <v>1.6066771095179899E-2</v>
      </c>
      <c r="BL11" s="17"/>
      <c r="BM11" s="17">
        <v>2.2322760002762499E-2</v>
      </c>
      <c r="BN11" s="17">
        <v>1.3410049608552599E-2</v>
      </c>
      <c r="BO11" s="17">
        <v>5.1381244055850699E-2</v>
      </c>
      <c r="BP11" s="17">
        <v>1.02403008240496E-2</v>
      </c>
      <c r="BQ11" s="17">
        <v>1.8901856370093301E-2</v>
      </c>
      <c r="BR11" s="17">
        <v>1.17289953711907E-2</v>
      </c>
      <c r="BS11" s="17">
        <v>1.7213315897109401E-2</v>
      </c>
      <c r="BT11" s="17"/>
      <c r="BU11" s="17">
        <v>9.5883769816181904E-3</v>
      </c>
      <c r="BV11" s="17">
        <v>1.8355978015388501E-2</v>
      </c>
      <c r="BW11" s="17"/>
      <c r="BX11" s="17">
        <v>4.5222180873797799E-2</v>
      </c>
      <c r="BY11" s="17">
        <v>1.6152037629891199E-2</v>
      </c>
      <c r="BZ11" s="17">
        <v>1.3925174660883E-2</v>
      </c>
      <c r="CA11" s="17">
        <v>1.5771554782032699E-2</v>
      </c>
    </row>
    <row r="12" spans="2:79" x14ac:dyDescent="0.3">
      <c r="B12" s="18" t="s">
        <v>101</v>
      </c>
      <c r="C12" s="19">
        <v>3.6337023441189803E-2</v>
      </c>
      <c r="D12" s="19">
        <v>3.65933033903834E-2</v>
      </c>
      <c r="E12" s="19">
        <v>3.6265993008592998E-2</v>
      </c>
      <c r="F12" s="19"/>
      <c r="G12" s="19">
        <v>4.7101542526316403E-2</v>
      </c>
      <c r="H12" s="19">
        <v>3.1454564771087698E-2</v>
      </c>
      <c r="I12" s="19">
        <v>2.8714713334188201E-2</v>
      </c>
      <c r="J12" s="19">
        <v>4.5935553488170501E-2</v>
      </c>
      <c r="K12" s="19">
        <v>4.0663215202454403E-2</v>
      </c>
      <c r="L12" s="19">
        <v>2.8668079342067901E-2</v>
      </c>
      <c r="M12" s="19"/>
      <c r="N12" s="19">
        <v>1.98759047873261E-2</v>
      </c>
      <c r="O12" s="19">
        <v>3.4590231862154902E-2</v>
      </c>
      <c r="P12" s="19">
        <v>3.7464074065186898E-2</v>
      </c>
      <c r="Q12" s="19">
        <v>5.59624160026998E-2</v>
      </c>
      <c r="R12" s="19"/>
      <c r="S12" s="19">
        <v>3.4530876764187403E-2</v>
      </c>
      <c r="T12" s="19">
        <v>3.7431121729746802E-2</v>
      </c>
      <c r="U12" s="19">
        <v>2.9021559590367701E-2</v>
      </c>
      <c r="V12" s="19">
        <v>3.7038160777112597E-2</v>
      </c>
      <c r="W12" s="19">
        <v>6.1031202109406699E-2</v>
      </c>
      <c r="X12" s="19">
        <v>3.4409107847273197E-2</v>
      </c>
      <c r="Y12" s="19">
        <v>3.44227383552132E-2</v>
      </c>
      <c r="Z12" s="19">
        <v>5.0645408108598099E-2</v>
      </c>
      <c r="AA12" s="19">
        <v>4.6581096330165397E-2</v>
      </c>
      <c r="AB12" s="19">
        <v>3.5228445381230503E-2</v>
      </c>
      <c r="AC12" s="19">
        <v>1.07968837805495E-2</v>
      </c>
      <c r="AD12" s="19">
        <v>0</v>
      </c>
      <c r="AE12" s="19"/>
      <c r="AF12" s="19">
        <v>3.07395536504921E-2</v>
      </c>
      <c r="AG12" s="19">
        <v>4.1667792694045698E-2</v>
      </c>
      <c r="AH12" s="19">
        <v>5.0633996859209503E-2</v>
      </c>
      <c r="AI12" s="19">
        <v>2.8653997265497999E-2</v>
      </c>
      <c r="AJ12" s="19">
        <v>2.6288590520090901E-2</v>
      </c>
      <c r="AK12" s="19">
        <v>4.4693795813819402E-2</v>
      </c>
      <c r="AL12" s="19"/>
      <c r="AM12" s="19">
        <v>5.6998179397185003E-2</v>
      </c>
      <c r="AN12" s="19">
        <v>4.2580603940166099E-2</v>
      </c>
      <c r="AO12" s="19">
        <v>3.3693967302864503E-2</v>
      </c>
      <c r="AP12" s="19">
        <v>1.2101899042430701E-2</v>
      </c>
      <c r="AQ12" s="19">
        <v>0</v>
      </c>
      <c r="AR12" s="19"/>
      <c r="AS12" s="19">
        <v>2.4906792372393498E-2</v>
      </c>
      <c r="AT12" s="19">
        <v>2.8742294581551201E-2</v>
      </c>
      <c r="AU12" s="19"/>
      <c r="AV12" s="19">
        <v>2.8161227080707799E-2</v>
      </c>
      <c r="AW12" s="19">
        <v>4.38139222151838E-2</v>
      </c>
      <c r="AX12" s="19"/>
      <c r="AY12" s="19">
        <v>3.6166487604082899E-2</v>
      </c>
      <c r="AZ12" s="19">
        <v>3.5212420257776697E-2</v>
      </c>
      <c r="BA12" s="19">
        <v>3.3356266677115602E-2</v>
      </c>
      <c r="BB12" s="19"/>
      <c r="BC12" s="19">
        <v>3.7085169454612502E-2</v>
      </c>
      <c r="BD12" s="19">
        <v>3.8051079312399101E-2</v>
      </c>
      <c r="BE12" s="19">
        <v>2.91371148285351E-2</v>
      </c>
      <c r="BF12" s="19"/>
      <c r="BG12" s="19">
        <v>3.1651449104625098E-2</v>
      </c>
      <c r="BH12" s="19">
        <v>3.1790537871045597E-2</v>
      </c>
      <c r="BI12" s="19"/>
      <c r="BJ12" s="19">
        <v>1.99713233960578E-2</v>
      </c>
      <c r="BK12" s="19">
        <v>3.8513930327075202E-2</v>
      </c>
      <c r="BL12" s="19"/>
      <c r="BM12" s="19">
        <v>2.7687934440757699E-2</v>
      </c>
      <c r="BN12" s="19">
        <v>4.4993327826487101E-2</v>
      </c>
      <c r="BO12" s="19">
        <v>1.8075653892883299E-2</v>
      </c>
      <c r="BP12" s="19">
        <v>5.7428494804101497E-2</v>
      </c>
      <c r="BQ12" s="19">
        <v>5.0226285600769797E-2</v>
      </c>
      <c r="BR12" s="19">
        <v>3.7483044861893598E-2</v>
      </c>
      <c r="BS12" s="19">
        <v>5.9283140852445598E-2</v>
      </c>
      <c r="BT12" s="19"/>
      <c r="BU12" s="19">
        <v>3.9659440034264998E-2</v>
      </c>
      <c r="BV12" s="19">
        <v>6.3186957209430397E-3</v>
      </c>
      <c r="BW12" s="19"/>
      <c r="BX12" s="19">
        <v>4.0695691999190098E-2</v>
      </c>
      <c r="BY12" s="19">
        <v>2.90142620951656E-2</v>
      </c>
      <c r="BZ12" s="19">
        <v>2.7142035360776001E-2</v>
      </c>
      <c r="CA12" s="19">
        <v>1.50925130182788E-2</v>
      </c>
    </row>
    <row r="13" spans="2:79" x14ac:dyDescent="0.3">
      <c r="B13" s="16"/>
    </row>
    <row r="14" spans="2:79" x14ac:dyDescent="0.3">
      <c r="B14" t="s">
        <v>99</v>
      </c>
    </row>
    <row r="15" spans="2:79" x14ac:dyDescent="0.3">
      <c r="B15" t="s">
        <v>100</v>
      </c>
    </row>
    <row r="17" spans="2:2" x14ac:dyDescent="0.3">
      <c r="B17"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119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114</v>
      </c>
      <c r="C9" s="17">
        <v>0.105492731131102</v>
      </c>
      <c r="D9" s="17">
        <v>0.113739081502647</v>
      </c>
      <c r="E9" s="17">
        <v>9.7017696280510601E-2</v>
      </c>
      <c r="F9" s="17"/>
      <c r="G9" s="17">
        <v>0.14152355277706999</v>
      </c>
      <c r="H9" s="17">
        <v>0.14900510365203701</v>
      </c>
      <c r="I9" s="17">
        <v>9.8304787141601097E-2</v>
      </c>
      <c r="J9" s="17">
        <v>4.9119601743871401E-2</v>
      </c>
      <c r="K9" s="17">
        <v>7.5781735563526006E-2</v>
      </c>
      <c r="L9" s="17">
        <v>0.11764431992949501</v>
      </c>
      <c r="M9" s="17"/>
      <c r="N9" s="17">
        <v>0.16310869051280699</v>
      </c>
      <c r="O9" s="17">
        <v>8.6984010640622694E-2</v>
      </c>
      <c r="P9" s="17">
        <v>9.0386557371954196E-2</v>
      </c>
      <c r="Q9" s="17">
        <v>7.87583270107024E-2</v>
      </c>
      <c r="R9" s="17"/>
      <c r="S9" s="17">
        <v>0.14820547055953301</v>
      </c>
      <c r="T9" s="17">
        <v>9.3058917995303206E-2</v>
      </c>
      <c r="U9" s="17">
        <v>0.117820476680875</v>
      </c>
      <c r="V9" s="17">
        <v>0.143535117678674</v>
      </c>
      <c r="W9" s="17">
        <v>5.60945537941792E-2</v>
      </c>
      <c r="X9" s="17">
        <v>0.10894637061779</v>
      </c>
      <c r="Y9" s="17">
        <v>8.7742047455689406E-2</v>
      </c>
      <c r="Z9" s="17">
        <v>8.5138338429705501E-2</v>
      </c>
      <c r="AA9" s="17">
        <v>0.10612540850187401</v>
      </c>
      <c r="AB9" s="17">
        <v>7.0624094166097107E-2</v>
      </c>
      <c r="AC9" s="17">
        <v>7.9601629989157693E-2</v>
      </c>
      <c r="AD9" s="17">
        <v>0.13858743168222901</v>
      </c>
      <c r="AE9" s="17"/>
      <c r="AF9" s="17">
        <v>0.181799500797931</v>
      </c>
      <c r="AG9" s="17">
        <v>6.8570194015113703E-2</v>
      </c>
      <c r="AH9" s="17">
        <v>9.1230737945167895E-2</v>
      </c>
      <c r="AI9" s="17">
        <v>7.4690697958530103E-2</v>
      </c>
      <c r="AJ9" s="17">
        <v>0.11737687359372501</v>
      </c>
      <c r="AK9" s="17">
        <v>6.5064893448225899E-2</v>
      </c>
      <c r="AL9" s="17"/>
      <c r="AM9" s="17">
        <v>4.9821179379380902E-2</v>
      </c>
      <c r="AN9" s="17">
        <v>8.7717348615956203E-2</v>
      </c>
      <c r="AO9" s="17">
        <v>0.105467822909369</v>
      </c>
      <c r="AP9" s="17">
        <v>0.190449788924686</v>
      </c>
      <c r="AQ9" s="17">
        <v>0.31399271311007798</v>
      </c>
      <c r="AR9" s="17"/>
      <c r="AS9" s="17">
        <v>0.14421634546140299</v>
      </c>
      <c r="AT9" s="17">
        <v>3.7115001604506703E-2</v>
      </c>
      <c r="AU9" s="17"/>
      <c r="AV9" s="17">
        <v>0.14951638036735501</v>
      </c>
      <c r="AW9" s="17">
        <v>3.6891252295243503E-2</v>
      </c>
      <c r="AX9" s="17"/>
      <c r="AY9" s="17">
        <v>9.8093633332181907E-2</v>
      </c>
      <c r="AZ9" s="17">
        <v>0.111786425092352</v>
      </c>
      <c r="BA9" s="17">
        <v>7.4979781954347E-2</v>
      </c>
      <c r="BB9" s="17"/>
      <c r="BC9" s="17">
        <v>0.11123590085534001</v>
      </c>
      <c r="BD9" s="17">
        <v>0.100104217511924</v>
      </c>
      <c r="BE9" s="17">
        <v>9.6580981860654003E-2</v>
      </c>
      <c r="BF9" s="17"/>
      <c r="BG9" s="17">
        <v>8.7042522669344299E-2</v>
      </c>
      <c r="BH9" s="17">
        <v>0.114424743960544</v>
      </c>
      <c r="BI9" s="17"/>
      <c r="BJ9" s="17">
        <v>0.16002356250233199</v>
      </c>
      <c r="BK9" s="17">
        <v>9.0399266037705303E-2</v>
      </c>
      <c r="BL9" s="17"/>
      <c r="BM9" s="17">
        <v>0.11118414335985299</v>
      </c>
      <c r="BN9" s="17">
        <v>9.8739555771824805E-2</v>
      </c>
      <c r="BO9" s="17">
        <v>0.131367688048278</v>
      </c>
      <c r="BP9" s="17">
        <v>8.3976992468232398E-2</v>
      </c>
      <c r="BQ9" s="17">
        <v>0.12825935998197399</v>
      </c>
      <c r="BR9" s="17">
        <v>0.10771563672361199</v>
      </c>
      <c r="BS9" s="17">
        <v>5.8121864938355097E-2</v>
      </c>
      <c r="BT9" s="17"/>
      <c r="BU9" s="17">
        <v>0.16365082298832101</v>
      </c>
      <c r="BV9" s="17">
        <v>0.185671106061288</v>
      </c>
      <c r="BW9" s="17"/>
      <c r="BX9" s="17">
        <v>8.7305539934405693E-2</v>
      </c>
      <c r="BY9" s="17">
        <v>0.13875356370039399</v>
      </c>
      <c r="BZ9" s="17">
        <v>0.13723116654581</v>
      </c>
      <c r="CA9" s="17">
        <v>0.153623776467566</v>
      </c>
    </row>
    <row r="10" spans="2:79" x14ac:dyDescent="0.3">
      <c r="B10" s="18" t="s">
        <v>115</v>
      </c>
      <c r="C10" s="17">
        <v>0.38657558824764499</v>
      </c>
      <c r="D10" s="17">
        <v>0.385500340595333</v>
      </c>
      <c r="E10" s="17">
        <v>0.388560066471826</v>
      </c>
      <c r="F10" s="17"/>
      <c r="G10" s="17">
        <v>0.295797255922506</v>
      </c>
      <c r="H10" s="17">
        <v>0.366730978879106</v>
      </c>
      <c r="I10" s="17">
        <v>0.34250743014450602</v>
      </c>
      <c r="J10" s="17">
        <v>0.40941158372546799</v>
      </c>
      <c r="K10" s="17">
        <v>0.39551262907113799</v>
      </c>
      <c r="L10" s="17">
        <v>0.47421079000330202</v>
      </c>
      <c r="M10" s="17"/>
      <c r="N10" s="17">
        <v>0.46196785603919599</v>
      </c>
      <c r="O10" s="17">
        <v>0.373793183784836</v>
      </c>
      <c r="P10" s="17">
        <v>0.393532947853586</v>
      </c>
      <c r="Q10" s="17">
        <v>0.31571580069641703</v>
      </c>
      <c r="R10" s="17"/>
      <c r="S10" s="17">
        <v>0.413231618525642</v>
      </c>
      <c r="T10" s="17">
        <v>0.45109580925189702</v>
      </c>
      <c r="U10" s="17">
        <v>0.37097988411286498</v>
      </c>
      <c r="V10" s="17">
        <v>0.37430514127546699</v>
      </c>
      <c r="W10" s="17">
        <v>0.35407809481660901</v>
      </c>
      <c r="X10" s="17">
        <v>0.35005677959558401</v>
      </c>
      <c r="Y10" s="17">
        <v>0.47282764082421103</v>
      </c>
      <c r="Z10" s="17">
        <v>0.36406215101588002</v>
      </c>
      <c r="AA10" s="17">
        <v>0.38116462414357699</v>
      </c>
      <c r="AB10" s="17">
        <v>0.33407830656321502</v>
      </c>
      <c r="AC10" s="17">
        <v>0.35530110775187601</v>
      </c>
      <c r="AD10" s="17">
        <v>0.27601006184042398</v>
      </c>
      <c r="AE10" s="17"/>
      <c r="AF10" s="17">
        <v>0.341456589193812</v>
      </c>
      <c r="AG10" s="17">
        <v>0.40314554468101599</v>
      </c>
      <c r="AH10" s="17">
        <v>0.34796295198157201</v>
      </c>
      <c r="AI10" s="17">
        <v>0.41715300677720402</v>
      </c>
      <c r="AJ10" s="17">
        <v>0.39263781427080502</v>
      </c>
      <c r="AK10" s="17">
        <v>0.49344388302997699</v>
      </c>
      <c r="AL10" s="17"/>
      <c r="AM10" s="17">
        <v>0.34585212894949902</v>
      </c>
      <c r="AN10" s="17">
        <v>0.38754115374436898</v>
      </c>
      <c r="AO10" s="17">
        <v>0.41293914715417002</v>
      </c>
      <c r="AP10" s="17">
        <v>0.465880023710252</v>
      </c>
      <c r="AQ10" s="17">
        <v>0.32078419922679502</v>
      </c>
      <c r="AR10" s="17"/>
      <c r="AS10" s="17">
        <v>0.45586376741380802</v>
      </c>
      <c r="AT10" s="17">
        <v>0.27760596683655803</v>
      </c>
      <c r="AU10" s="17"/>
      <c r="AV10" s="17">
        <v>0.451572284800699</v>
      </c>
      <c r="AW10" s="17">
        <v>0.26197886439353202</v>
      </c>
      <c r="AX10" s="17"/>
      <c r="AY10" s="17">
        <v>0.36662670472901998</v>
      </c>
      <c r="AZ10" s="17">
        <v>0.39658511214631098</v>
      </c>
      <c r="BA10" s="17">
        <v>0.38298697364510598</v>
      </c>
      <c r="BB10" s="17"/>
      <c r="BC10" s="17">
        <v>0.39805692016374999</v>
      </c>
      <c r="BD10" s="17">
        <v>0.41603938580711303</v>
      </c>
      <c r="BE10" s="17">
        <v>0.329046373420601</v>
      </c>
      <c r="BF10" s="17"/>
      <c r="BG10" s="17">
        <v>0.37162070923456803</v>
      </c>
      <c r="BH10" s="17">
        <v>0.395314775276145</v>
      </c>
      <c r="BI10" s="17"/>
      <c r="BJ10" s="17">
        <v>0.40264741294610301</v>
      </c>
      <c r="BK10" s="17">
        <v>0.38446563918626298</v>
      </c>
      <c r="BL10" s="17"/>
      <c r="BM10" s="17">
        <v>0.38346696556656101</v>
      </c>
      <c r="BN10" s="17">
        <v>0.39373968214779997</v>
      </c>
      <c r="BO10" s="17">
        <v>0.37320310502981402</v>
      </c>
      <c r="BP10" s="17">
        <v>0.21834639824770399</v>
      </c>
      <c r="BQ10" s="17">
        <v>0.29740094397748801</v>
      </c>
      <c r="BR10" s="17">
        <v>0.47778063596321002</v>
      </c>
      <c r="BS10" s="17">
        <v>0.29940651834252002</v>
      </c>
      <c r="BT10" s="17"/>
      <c r="BU10" s="17">
        <v>0.295850990301391</v>
      </c>
      <c r="BV10" s="17">
        <v>0.38729745218161599</v>
      </c>
      <c r="BW10" s="17"/>
      <c r="BX10" s="17">
        <v>0.32456818123776199</v>
      </c>
      <c r="BY10" s="17">
        <v>0.36817745466930002</v>
      </c>
      <c r="BZ10" s="17">
        <v>0.39144154393799502</v>
      </c>
      <c r="CA10" s="17">
        <v>0.44309150514191098</v>
      </c>
    </row>
    <row r="11" spans="2:79" x14ac:dyDescent="0.3">
      <c r="B11" s="18" t="s">
        <v>116</v>
      </c>
      <c r="C11" s="17">
        <v>0.40466552320877902</v>
      </c>
      <c r="D11" s="17">
        <v>0.38286005014063801</v>
      </c>
      <c r="E11" s="17">
        <v>0.42492191082563602</v>
      </c>
      <c r="F11" s="17"/>
      <c r="G11" s="17">
        <v>0.38593029030749998</v>
      </c>
      <c r="H11" s="17">
        <v>0.39033244298144598</v>
      </c>
      <c r="I11" s="17">
        <v>0.42371965425750002</v>
      </c>
      <c r="J11" s="17">
        <v>0.44304367089136099</v>
      </c>
      <c r="K11" s="17">
        <v>0.451497135662215</v>
      </c>
      <c r="L11" s="17">
        <v>0.35081630822418702</v>
      </c>
      <c r="M11" s="17"/>
      <c r="N11" s="17">
        <v>0.32836605473976999</v>
      </c>
      <c r="O11" s="17">
        <v>0.44630845830746502</v>
      </c>
      <c r="P11" s="17">
        <v>0.382870011435822</v>
      </c>
      <c r="Q11" s="17">
        <v>0.46003499803381798</v>
      </c>
      <c r="R11" s="17"/>
      <c r="S11" s="17">
        <v>0.35607214226470102</v>
      </c>
      <c r="T11" s="17">
        <v>0.35605963138843599</v>
      </c>
      <c r="U11" s="17">
        <v>0.416033629665367</v>
      </c>
      <c r="V11" s="17">
        <v>0.399108616727049</v>
      </c>
      <c r="W11" s="17">
        <v>0.50889945728481101</v>
      </c>
      <c r="X11" s="17">
        <v>0.418672798114405</v>
      </c>
      <c r="Y11" s="17">
        <v>0.36534719678606598</v>
      </c>
      <c r="Z11" s="17">
        <v>0.37952595111251303</v>
      </c>
      <c r="AA11" s="17">
        <v>0.40926333264588199</v>
      </c>
      <c r="AB11" s="17">
        <v>0.44641723993723398</v>
      </c>
      <c r="AC11" s="17">
        <v>0.42489084294301799</v>
      </c>
      <c r="AD11" s="17">
        <v>0.50480552603042605</v>
      </c>
      <c r="AE11" s="17"/>
      <c r="AF11" s="17">
        <v>0.36799178160755702</v>
      </c>
      <c r="AG11" s="17">
        <v>0.42278892456207201</v>
      </c>
      <c r="AH11" s="17">
        <v>0.41896607505132299</v>
      </c>
      <c r="AI11" s="17">
        <v>0.42477779557462197</v>
      </c>
      <c r="AJ11" s="17">
        <v>0.40564836313124802</v>
      </c>
      <c r="AK11" s="17">
        <v>0.366545621976269</v>
      </c>
      <c r="AL11" s="17"/>
      <c r="AM11" s="17">
        <v>0.48420250878771698</v>
      </c>
      <c r="AN11" s="17">
        <v>0.39966243940810398</v>
      </c>
      <c r="AO11" s="17">
        <v>0.38127346438543502</v>
      </c>
      <c r="AP11" s="17">
        <v>0.29846818333664099</v>
      </c>
      <c r="AQ11" s="17">
        <v>0.365223087663126</v>
      </c>
      <c r="AR11" s="17"/>
      <c r="AS11" s="17">
        <v>0.35033337575537998</v>
      </c>
      <c r="AT11" s="17">
        <v>0.41474410075196699</v>
      </c>
      <c r="AU11" s="17"/>
      <c r="AV11" s="17">
        <v>0.347360333692178</v>
      </c>
      <c r="AW11" s="17">
        <v>0.47982875094830002</v>
      </c>
      <c r="AX11" s="17"/>
      <c r="AY11" s="17">
        <v>0.41581451868458802</v>
      </c>
      <c r="AZ11" s="17">
        <v>0.40725905914866201</v>
      </c>
      <c r="BA11" s="17">
        <v>0.35605530130245</v>
      </c>
      <c r="BB11" s="17"/>
      <c r="BC11" s="17">
        <v>0.38963534162303598</v>
      </c>
      <c r="BD11" s="17">
        <v>0.387146690385824</v>
      </c>
      <c r="BE11" s="17">
        <v>0.459638510377881</v>
      </c>
      <c r="BF11" s="17"/>
      <c r="BG11" s="17">
        <v>0.41353741504657499</v>
      </c>
      <c r="BH11" s="17">
        <v>0.40128523206452599</v>
      </c>
      <c r="BI11" s="17"/>
      <c r="BJ11" s="17">
        <v>0.37713583204992901</v>
      </c>
      <c r="BK11" s="17">
        <v>0.41215185314254998</v>
      </c>
      <c r="BL11" s="17"/>
      <c r="BM11" s="17">
        <v>0.40274133361678799</v>
      </c>
      <c r="BN11" s="17">
        <v>0.41450439859314198</v>
      </c>
      <c r="BO11" s="17">
        <v>0.35056621493809598</v>
      </c>
      <c r="BP11" s="17">
        <v>0.52264281030519799</v>
      </c>
      <c r="BQ11" s="17">
        <v>0.40669130973395501</v>
      </c>
      <c r="BR11" s="17">
        <v>0.36584047956649302</v>
      </c>
      <c r="BS11" s="17">
        <v>0.46699289438347702</v>
      </c>
      <c r="BT11" s="17"/>
      <c r="BU11" s="17">
        <v>0.441356660750788</v>
      </c>
      <c r="BV11" s="17">
        <v>0.35425062984447703</v>
      </c>
      <c r="BW11" s="17"/>
      <c r="BX11" s="17">
        <v>0.47594551461031798</v>
      </c>
      <c r="BY11" s="17">
        <v>0.382156834928506</v>
      </c>
      <c r="BZ11" s="17">
        <v>0.38451850278790101</v>
      </c>
      <c r="CA11" s="17">
        <v>0.34947018391554102</v>
      </c>
    </row>
    <row r="12" spans="2:79" x14ac:dyDescent="0.3">
      <c r="B12" s="18" t="s">
        <v>117</v>
      </c>
      <c r="C12" s="17">
        <v>8.6401327100019604E-2</v>
      </c>
      <c r="D12" s="17">
        <v>0.100744102954196</v>
      </c>
      <c r="E12" s="17">
        <v>7.2836865087131594E-2</v>
      </c>
      <c r="F12" s="17"/>
      <c r="G12" s="17">
        <v>0.13822492769627601</v>
      </c>
      <c r="H12" s="17">
        <v>7.5968304024276304E-2</v>
      </c>
      <c r="I12" s="17">
        <v>0.105709660348937</v>
      </c>
      <c r="J12" s="17">
        <v>9.2285024658062306E-2</v>
      </c>
      <c r="K12" s="17">
        <v>7.0687909149211803E-2</v>
      </c>
      <c r="L12" s="17">
        <v>5.0579524765560498E-2</v>
      </c>
      <c r="M12" s="17"/>
      <c r="N12" s="17">
        <v>4.1139574194003999E-2</v>
      </c>
      <c r="O12" s="17">
        <v>7.8443596951608699E-2</v>
      </c>
      <c r="P12" s="17">
        <v>0.108023244694971</v>
      </c>
      <c r="Q12" s="17">
        <v>0.120619963764934</v>
      </c>
      <c r="R12" s="17"/>
      <c r="S12" s="17">
        <v>6.01633302846242E-2</v>
      </c>
      <c r="T12" s="17">
        <v>8.6160192906290595E-2</v>
      </c>
      <c r="U12" s="17">
        <v>8.8735232635849995E-2</v>
      </c>
      <c r="V12" s="17">
        <v>6.7988029301240802E-2</v>
      </c>
      <c r="W12" s="17">
        <v>8.0927894104401502E-2</v>
      </c>
      <c r="X12" s="17">
        <v>0.10739105709897601</v>
      </c>
      <c r="Y12" s="17">
        <v>6.15700890759261E-2</v>
      </c>
      <c r="Z12" s="17">
        <v>0.137408722370882</v>
      </c>
      <c r="AA12" s="17">
        <v>9.4648174681249794E-2</v>
      </c>
      <c r="AB12" s="17">
        <v>0.12558607996006499</v>
      </c>
      <c r="AC12" s="17">
        <v>9.7712676463435802E-2</v>
      </c>
      <c r="AD12" s="17">
        <v>4.0147142570157397E-2</v>
      </c>
      <c r="AE12" s="17"/>
      <c r="AF12" s="17">
        <v>8.4025177054402295E-2</v>
      </c>
      <c r="AG12" s="17">
        <v>9.2362567761266195E-2</v>
      </c>
      <c r="AH12" s="17">
        <v>0.109970423908778</v>
      </c>
      <c r="AI12" s="17">
        <v>7.5854337938615304E-2</v>
      </c>
      <c r="AJ12" s="17">
        <v>7.95242300134823E-2</v>
      </c>
      <c r="AK12" s="17">
        <v>5.6955011563331E-2</v>
      </c>
      <c r="AL12" s="17"/>
      <c r="AM12" s="17">
        <v>0.103886804840538</v>
      </c>
      <c r="AN12" s="17">
        <v>0.103778893444072</v>
      </c>
      <c r="AO12" s="17">
        <v>7.6963404734717106E-2</v>
      </c>
      <c r="AP12" s="17">
        <v>4.5202004028421602E-2</v>
      </c>
      <c r="AQ12" s="17">
        <v>0</v>
      </c>
      <c r="AR12" s="17"/>
      <c r="AS12" s="17">
        <v>4.39897282910683E-2</v>
      </c>
      <c r="AT12" s="17">
        <v>0.181577910054043</v>
      </c>
      <c r="AU12" s="17"/>
      <c r="AV12" s="17">
        <v>4.3926137752054298E-2</v>
      </c>
      <c r="AW12" s="17">
        <v>0.170837593223095</v>
      </c>
      <c r="AX12" s="17"/>
      <c r="AY12" s="17">
        <v>9.3896240482218896E-2</v>
      </c>
      <c r="AZ12" s="17">
        <v>7.2830589964960293E-2</v>
      </c>
      <c r="BA12" s="17">
        <v>0.15734970421359301</v>
      </c>
      <c r="BB12" s="17"/>
      <c r="BC12" s="17">
        <v>8.5351124396513503E-2</v>
      </c>
      <c r="BD12" s="17">
        <v>8.1300012618692102E-2</v>
      </c>
      <c r="BE12" s="17">
        <v>9.2787769653142796E-2</v>
      </c>
      <c r="BF12" s="17"/>
      <c r="BG12" s="17">
        <v>0.11124506601539701</v>
      </c>
      <c r="BH12" s="17">
        <v>7.3022270380551396E-2</v>
      </c>
      <c r="BI12" s="17"/>
      <c r="BJ12" s="17">
        <v>5.15676423633014E-2</v>
      </c>
      <c r="BK12" s="17">
        <v>9.4796817422960394E-2</v>
      </c>
      <c r="BL12" s="17"/>
      <c r="BM12" s="17">
        <v>8.6331854413026002E-2</v>
      </c>
      <c r="BN12" s="17">
        <v>8.5635794320029698E-2</v>
      </c>
      <c r="BO12" s="17">
        <v>0.110170267801093</v>
      </c>
      <c r="BP12" s="17">
        <v>0.16410822067980199</v>
      </c>
      <c r="BQ12" s="17">
        <v>0.109801552004427</v>
      </c>
      <c r="BR12" s="17">
        <v>4.4186808365340197E-2</v>
      </c>
      <c r="BS12" s="17">
        <v>0.132101070851293</v>
      </c>
      <c r="BT12" s="17"/>
      <c r="BU12" s="17">
        <v>9.9141525959499904E-2</v>
      </c>
      <c r="BV12" s="17">
        <v>6.2168530629327499E-2</v>
      </c>
      <c r="BW12" s="17"/>
      <c r="BX12" s="17">
        <v>9.9464949424417998E-2</v>
      </c>
      <c r="BY12" s="17">
        <v>8.8645406145425598E-2</v>
      </c>
      <c r="BZ12" s="17">
        <v>7.4231209992220604E-2</v>
      </c>
      <c r="CA12" s="17">
        <v>4.2665362754845997E-2</v>
      </c>
    </row>
    <row r="13" spans="2:79" x14ac:dyDescent="0.3">
      <c r="B13" s="18" t="s">
        <v>118</v>
      </c>
      <c r="C13" s="17">
        <v>1.4109216891317699E-2</v>
      </c>
      <c r="D13" s="17">
        <v>1.3704177859467301E-2</v>
      </c>
      <c r="E13" s="17">
        <v>1.45737744641335E-2</v>
      </c>
      <c r="F13" s="17"/>
      <c r="G13" s="17">
        <v>2.6319073760139599E-2</v>
      </c>
      <c r="H13" s="17">
        <v>1.7963170463134701E-2</v>
      </c>
      <c r="I13" s="17">
        <v>2.6667041812973E-2</v>
      </c>
      <c r="J13" s="17">
        <v>3.022361878887E-3</v>
      </c>
      <c r="K13" s="17">
        <v>6.5205905539096696E-3</v>
      </c>
      <c r="L13" s="17">
        <v>6.7490570774545403E-3</v>
      </c>
      <c r="M13" s="17"/>
      <c r="N13" s="17">
        <v>5.4178245142221101E-3</v>
      </c>
      <c r="O13" s="17">
        <v>3.7987214590420601E-3</v>
      </c>
      <c r="P13" s="17">
        <v>2.5187238643666801E-2</v>
      </c>
      <c r="Q13" s="17">
        <v>2.48709104941288E-2</v>
      </c>
      <c r="R13" s="17"/>
      <c r="S13" s="17">
        <v>1.6382361358129399E-2</v>
      </c>
      <c r="T13" s="17">
        <v>1.3625448458073199E-2</v>
      </c>
      <c r="U13" s="17">
        <v>6.43077690504343E-3</v>
      </c>
      <c r="V13" s="17">
        <v>1.5063095017569901E-2</v>
      </c>
      <c r="W13" s="17">
        <v>0</v>
      </c>
      <c r="X13" s="17">
        <v>5.2792698941166796E-3</v>
      </c>
      <c r="Y13" s="17">
        <v>1.2513025858107599E-2</v>
      </c>
      <c r="Z13" s="17">
        <v>3.3864837071019602E-2</v>
      </c>
      <c r="AA13" s="17">
        <v>8.7984600274176594E-3</v>
      </c>
      <c r="AB13" s="17">
        <v>1.7450986213617799E-2</v>
      </c>
      <c r="AC13" s="17">
        <v>3.1966266105539001E-2</v>
      </c>
      <c r="AD13" s="17">
        <v>4.0449837876762901E-2</v>
      </c>
      <c r="AE13" s="17"/>
      <c r="AF13" s="17">
        <v>1.5616657017076201E-2</v>
      </c>
      <c r="AG13" s="17">
        <v>1.1208315156930699E-2</v>
      </c>
      <c r="AH13" s="17">
        <v>3.1869811113158897E-2</v>
      </c>
      <c r="AI13" s="17">
        <v>7.52416175102881E-3</v>
      </c>
      <c r="AJ13" s="17">
        <v>4.81271899073955E-3</v>
      </c>
      <c r="AK13" s="17">
        <v>1.79905899821973E-2</v>
      </c>
      <c r="AL13" s="17"/>
      <c r="AM13" s="17">
        <v>1.6237378042864799E-2</v>
      </c>
      <c r="AN13" s="17">
        <v>1.9101178682964799E-2</v>
      </c>
      <c r="AO13" s="17">
        <v>1.4561594841017799E-2</v>
      </c>
      <c r="AP13" s="17">
        <v>0</v>
      </c>
      <c r="AQ13" s="17">
        <v>0</v>
      </c>
      <c r="AR13" s="17"/>
      <c r="AS13" s="17">
        <v>4.7823349274766502E-3</v>
      </c>
      <c r="AT13" s="17">
        <v>6.95018099432331E-2</v>
      </c>
      <c r="AU13" s="17"/>
      <c r="AV13" s="17">
        <v>5.4861144498112501E-3</v>
      </c>
      <c r="AW13" s="17">
        <v>4.6721638309453001E-2</v>
      </c>
      <c r="AX13" s="17"/>
      <c r="AY13" s="17">
        <v>2.3615423230648001E-2</v>
      </c>
      <c r="AZ13" s="17">
        <v>7.9784537758897794E-3</v>
      </c>
      <c r="BA13" s="17">
        <v>2.8628238884502999E-2</v>
      </c>
      <c r="BB13" s="17"/>
      <c r="BC13" s="17">
        <v>1.3247438598188801E-2</v>
      </c>
      <c r="BD13" s="17">
        <v>9.1514464573568301E-3</v>
      </c>
      <c r="BE13" s="17">
        <v>2.19463646877213E-2</v>
      </c>
      <c r="BF13" s="17"/>
      <c r="BG13" s="17">
        <v>1.4721524974030099E-2</v>
      </c>
      <c r="BH13" s="17">
        <v>1.27267061046614E-2</v>
      </c>
      <c r="BI13" s="17"/>
      <c r="BJ13" s="17">
        <v>4.1208579517784403E-3</v>
      </c>
      <c r="BK13" s="17">
        <v>1.70204120973249E-2</v>
      </c>
      <c r="BL13" s="17"/>
      <c r="BM13" s="17">
        <v>1.19559026951352E-2</v>
      </c>
      <c r="BN13" s="17">
        <v>7.3805691672032903E-3</v>
      </c>
      <c r="BO13" s="17">
        <v>3.4692724182719202E-2</v>
      </c>
      <c r="BP13" s="17">
        <v>1.0925578299063401E-2</v>
      </c>
      <c r="BQ13" s="17">
        <v>3.8725297726071903E-2</v>
      </c>
      <c r="BR13" s="17">
        <v>4.4764393813444998E-3</v>
      </c>
      <c r="BS13" s="17">
        <v>4.3377651484354803E-2</v>
      </c>
      <c r="BT13" s="17"/>
      <c r="BU13" s="17">
        <v>0</v>
      </c>
      <c r="BV13" s="17">
        <v>0</v>
      </c>
      <c r="BW13" s="17"/>
      <c r="BX13" s="17">
        <v>1.27158147930967E-2</v>
      </c>
      <c r="BY13" s="17">
        <v>1.76342886989455E-2</v>
      </c>
      <c r="BZ13" s="17">
        <v>8.9286482376844892E-3</v>
      </c>
      <c r="CA13" s="17">
        <v>8.2809181736570696E-3</v>
      </c>
    </row>
    <row r="14" spans="2:79" x14ac:dyDescent="0.3">
      <c r="B14" s="18" t="s">
        <v>110</v>
      </c>
      <c r="C14" s="19">
        <v>2.7556134211366799E-3</v>
      </c>
      <c r="D14" s="19">
        <v>3.45224694771934E-3</v>
      </c>
      <c r="E14" s="19">
        <v>2.0896868707616701E-3</v>
      </c>
      <c r="F14" s="19"/>
      <c r="G14" s="19">
        <v>1.22048995365087E-2</v>
      </c>
      <c r="H14" s="19">
        <v>0</v>
      </c>
      <c r="I14" s="19">
        <v>3.0914262944825299E-3</v>
      </c>
      <c r="J14" s="19">
        <v>3.1177571023503501E-3</v>
      </c>
      <c r="K14" s="19">
        <v>0</v>
      </c>
      <c r="L14" s="19">
        <v>0</v>
      </c>
      <c r="M14" s="19"/>
      <c r="N14" s="19">
        <v>0</v>
      </c>
      <c r="O14" s="19">
        <v>1.0672028856425301E-2</v>
      </c>
      <c r="P14" s="19">
        <v>0</v>
      </c>
      <c r="Q14" s="19">
        <v>0</v>
      </c>
      <c r="R14" s="19"/>
      <c r="S14" s="19">
        <v>5.94507700737052E-3</v>
      </c>
      <c r="T14" s="19">
        <v>0</v>
      </c>
      <c r="U14" s="19">
        <v>0</v>
      </c>
      <c r="V14" s="19">
        <v>0</v>
      </c>
      <c r="W14" s="19">
        <v>0</v>
      </c>
      <c r="X14" s="19">
        <v>9.6537246791291408E-3</v>
      </c>
      <c r="Y14" s="19">
        <v>0</v>
      </c>
      <c r="Z14" s="19">
        <v>0</v>
      </c>
      <c r="AA14" s="19">
        <v>0</v>
      </c>
      <c r="AB14" s="19">
        <v>5.8432931597712902E-3</v>
      </c>
      <c r="AC14" s="19">
        <v>1.0527476746973199E-2</v>
      </c>
      <c r="AD14" s="19">
        <v>0</v>
      </c>
      <c r="AE14" s="19"/>
      <c r="AF14" s="19">
        <v>9.1102943292226107E-3</v>
      </c>
      <c r="AG14" s="19">
        <v>1.9244538236019E-3</v>
      </c>
      <c r="AH14" s="19">
        <v>0</v>
      </c>
      <c r="AI14" s="19">
        <v>0</v>
      </c>
      <c r="AJ14" s="19">
        <v>0</v>
      </c>
      <c r="AK14" s="19">
        <v>0</v>
      </c>
      <c r="AL14" s="19"/>
      <c r="AM14" s="19">
        <v>0</v>
      </c>
      <c r="AN14" s="19">
        <v>2.1989861045339102E-3</v>
      </c>
      <c r="AO14" s="19">
        <v>8.7945659752917092E-3</v>
      </c>
      <c r="AP14" s="19">
        <v>0</v>
      </c>
      <c r="AQ14" s="19">
        <v>0</v>
      </c>
      <c r="AR14" s="19"/>
      <c r="AS14" s="19">
        <v>8.1444815086435796E-4</v>
      </c>
      <c r="AT14" s="19">
        <v>1.94552108096924E-2</v>
      </c>
      <c r="AU14" s="19"/>
      <c r="AV14" s="19">
        <v>2.1387489379032301E-3</v>
      </c>
      <c r="AW14" s="19">
        <v>3.7419008303758599E-3</v>
      </c>
      <c r="AX14" s="19"/>
      <c r="AY14" s="19">
        <v>1.9534795413433301E-3</v>
      </c>
      <c r="AZ14" s="19">
        <v>3.56035987182437E-3</v>
      </c>
      <c r="BA14" s="19">
        <v>0</v>
      </c>
      <c r="BB14" s="19"/>
      <c r="BC14" s="19">
        <v>2.47327436317201E-3</v>
      </c>
      <c r="BD14" s="19">
        <v>6.2582472190903403E-3</v>
      </c>
      <c r="BE14" s="19">
        <v>0</v>
      </c>
      <c r="BF14" s="19"/>
      <c r="BG14" s="19">
        <v>1.8327620600845499E-3</v>
      </c>
      <c r="BH14" s="19">
        <v>3.2262722135728799E-3</v>
      </c>
      <c r="BI14" s="19"/>
      <c r="BJ14" s="19">
        <v>4.5046921865562204E-3</v>
      </c>
      <c r="BK14" s="19">
        <v>1.1660121131971801E-3</v>
      </c>
      <c r="BL14" s="19"/>
      <c r="BM14" s="19">
        <v>4.3198003486366E-3</v>
      </c>
      <c r="BN14" s="19">
        <v>0</v>
      </c>
      <c r="BO14" s="19">
        <v>0</v>
      </c>
      <c r="BP14" s="19">
        <v>0</v>
      </c>
      <c r="BQ14" s="19">
        <v>1.9121536576084799E-2</v>
      </c>
      <c r="BR14" s="19">
        <v>0</v>
      </c>
      <c r="BS14" s="19">
        <v>0</v>
      </c>
      <c r="BT14" s="19"/>
      <c r="BU14" s="19">
        <v>0</v>
      </c>
      <c r="BV14" s="19">
        <v>1.06122812832916E-2</v>
      </c>
      <c r="BW14" s="19"/>
      <c r="BX14" s="19">
        <v>0</v>
      </c>
      <c r="BY14" s="19">
        <v>4.6324518574287401E-3</v>
      </c>
      <c r="BZ14" s="19">
        <v>3.6489284983884699E-3</v>
      </c>
      <c r="CA14" s="19">
        <v>2.8682535464792198E-3</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122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28.8" x14ac:dyDescent="0.3">
      <c r="B9" s="18" t="s">
        <v>120</v>
      </c>
      <c r="C9" s="17">
        <v>0.21167925706483601</v>
      </c>
      <c r="D9" s="17">
        <v>0.22002272204587101</v>
      </c>
      <c r="E9" s="17">
        <v>0.20150750490589001</v>
      </c>
      <c r="F9" s="17"/>
      <c r="G9" s="17">
        <v>0.22888206673677799</v>
      </c>
      <c r="H9" s="17">
        <v>0.28178587263631499</v>
      </c>
      <c r="I9" s="17">
        <v>0.292314501208774</v>
      </c>
      <c r="J9" s="17">
        <v>0.23134578366174299</v>
      </c>
      <c r="K9" s="17">
        <v>0.19091746761224099</v>
      </c>
      <c r="L9" s="17">
        <v>7.6057089374961806E-2</v>
      </c>
      <c r="M9" s="17"/>
      <c r="N9" s="17">
        <v>0.19608372937207899</v>
      </c>
      <c r="O9" s="17">
        <v>0.183163309401744</v>
      </c>
      <c r="P9" s="17">
        <v>0.24175102780305199</v>
      </c>
      <c r="Q9" s="17">
        <v>0.23379213994864201</v>
      </c>
      <c r="R9" s="17"/>
      <c r="S9" s="17">
        <v>0.24852947182926499</v>
      </c>
      <c r="T9" s="17">
        <v>0.18421714075547799</v>
      </c>
      <c r="U9" s="17">
        <v>0.18327392913260901</v>
      </c>
      <c r="V9" s="17">
        <v>0.18220994727991099</v>
      </c>
      <c r="W9" s="17">
        <v>0.230883721902716</v>
      </c>
      <c r="X9" s="17">
        <v>0.20569628443016499</v>
      </c>
      <c r="Y9" s="17">
        <v>0.17942941990446001</v>
      </c>
      <c r="Z9" s="17">
        <v>0.230902452380982</v>
      </c>
      <c r="AA9" s="17">
        <v>0.23014356339321301</v>
      </c>
      <c r="AB9" s="17">
        <v>0.23772264477937899</v>
      </c>
      <c r="AC9" s="17">
        <v>0.198975822254499</v>
      </c>
      <c r="AD9" s="17">
        <v>0.232310194621618</v>
      </c>
      <c r="AE9" s="17"/>
      <c r="AF9" s="17">
        <v>0.27946532687088499</v>
      </c>
      <c r="AG9" s="17">
        <v>0.198045739113966</v>
      </c>
      <c r="AH9" s="17">
        <v>0.21333451460266101</v>
      </c>
      <c r="AI9" s="17">
        <v>0.19531763199389199</v>
      </c>
      <c r="AJ9" s="17">
        <v>0.120766619882523</v>
      </c>
      <c r="AK9" s="17">
        <v>0.20849695770393001</v>
      </c>
      <c r="AL9" s="17"/>
      <c r="AM9" s="17">
        <v>0.28185118683368399</v>
      </c>
      <c r="AN9" s="17">
        <v>0.172017247503544</v>
      </c>
      <c r="AO9" s="17">
        <v>0.19459139094587</v>
      </c>
      <c r="AP9" s="17">
        <v>0.190043238283094</v>
      </c>
      <c r="AQ9" s="17">
        <v>0.36561803958334799</v>
      </c>
      <c r="AR9" s="17"/>
      <c r="AS9" s="17">
        <v>0.20356006477312499</v>
      </c>
      <c r="AT9" s="17">
        <v>0.26950605983132803</v>
      </c>
      <c r="AU9" s="17"/>
      <c r="AV9" s="17">
        <v>0.18889551624140799</v>
      </c>
      <c r="AW9" s="17">
        <v>0.31664740488641102</v>
      </c>
      <c r="AX9" s="17"/>
      <c r="AY9" s="17">
        <v>0.14229154962321899</v>
      </c>
      <c r="AZ9" s="17">
        <v>0.22718146646637899</v>
      </c>
      <c r="BA9" s="17">
        <v>0.31614468615463198</v>
      </c>
      <c r="BB9" s="17"/>
      <c r="BC9" s="17">
        <v>0</v>
      </c>
      <c r="BD9" s="17">
        <v>0</v>
      </c>
      <c r="BE9" s="17">
        <v>1</v>
      </c>
      <c r="BF9" s="17"/>
      <c r="BG9" s="17">
        <v>0.248727193961503</v>
      </c>
      <c r="BH9" s="17">
        <v>0.19605177519909001</v>
      </c>
      <c r="BI9" s="17"/>
      <c r="BJ9" s="17">
        <v>0.26281764776909</v>
      </c>
      <c r="BK9" s="17">
        <v>0.197493192316644</v>
      </c>
      <c r="BL9" s="17"/>
      <c r="BM9" s="17">
        <v>0.27597471755547298</v>
      </c>
      <c r="BN9" s="17">
        <v>0.17480292283756399</v>
      </c>
      <c r="BO9" s="17">
        <v>0.21243286078323501</v>
      </c>
      <c r="BP9" s="17">
        <v>0.30236053026649901</v>
      </c>
      <c r="BQ9" s="17">
        <v>0.14691859908173199</v>
      </c>
      <c r="BR9" s="17">
        <v>7.0713891667227399E-2</v>
      </c>
      <c r="BS9" s="17">
        <v>0.29014829069930498</v>
      </c>
      <c r="BT9" s="17"/>
      <c r="BU9" s="17">
        <v>0.27699115259328999</v>
      </c>
      <c r="BV9" s="17">
        <v>0.37103706892649702</v>
      </c>
      <c r="BW9" s="17"/>
      <c r="BX9" s="17">
        <v>0.20103213732044201</v>
      </c>
      <c r="BY9" s="17">
        <v>0.28017823996031699</v>
      </c>
      <c r="BZ9" s="17">
        <v>0.23602682039380601</v>
      </c>
      <c r="CA9" s="17">
        <v>0.20499999452204001</v>
      </c>
    </row>
    <row r="10" spans="2:79" x14ac:dyDescent="0.3">
      <c r="B10" s="18" t="s">
        <v>121</v>
      </c>
      <c r="C10" s="17">
        <v>0.217327079581939</v>
      </c>
      <c r="D10" s="17">
        <v>0.24682570581563901</v>
      </c>
      <c r="E10" s="17">
        <v>0.18962434695661801</v>
      </c>
      <c r="F10" s="17"/>
      <c r="G10" s="17">
        <v>0.16085832217283799</v>
      </c>
      <c r="H10" s="17">
        <v>0.165923636316851</v>
      </c>
      <c r="I10" s="17">
        <v>0.17481823008731701</v>
      </c>
      <c r="J10" s="17">
        <v>0.210747369138156</v>
      </c>
      <c r="K10" s="17">
        <v>0.198663681188611</v>
      </c>
      <c r="L10" s="17">
        <v>0.34880308474927102</v>
      </c>
      <c r="M10" s="17"/>
      <c r="N10" s="17">
        <v>0.19908383017755299</v>
      </c>
      <c r="O10" s="17">
        <v>0.212950330539282</v>
      </c>
      <c r="P10" s="17">
        <v>0.22961868720012599</v>
      </c>
      <c r="Q10" s="17">
        <v>0.23322816330330501</v>
      </c>
      <c r="R10" s="17"/>
      <c r="S10" s="17">
        <v>0.15057319060157601</v>
      </c>
      <c r="T10" s="17">
        <v>0.27228766347073202</v>
      </c>
      <c r="U10" s="17">
        <v>0.19853522069014001</v>
      </c>
      <c r="V10" s="17">
        <v>0.28091550989817599</v>
      </c>
      <c r="W10" s="17">
        <v>0.19674693662343301</v>
      </c>
      <c r="X10" s="17">
        <v>0.21795905899242601</v>
      </c>
      <c r="Y10" s="17">
        <v>0.25591009484147098</v>
      </c>
      <c r="Z10" s="17">
        <v>0.23225995084596901</v>
      </c>
      <c r="AA10" s="17">
        <v>0.22266872736342</v>
      </c>
      <c r="AB10" s="17">
        <v>0.19297126017682301</v>
      </c>
      <c r="AC10" s="17">
        <v>0.176852062219611</v>
      </c>
      <c r="AD10" s="17">
        <v>0.194417496920192</v>
      </c>
      <c r="AE10" s="17"/>
      <c r="AF10" s="17">
        <v>0.210635934872347</v>
      </c>
      <c r="AG10" s="17">
        <v>0.18258257174642001</v>
      </c>
      <c r="AH10" s="17">
        <v>0.20620970489603399</v>
      </c>
      <c r="AI10" s="17">
        <v>0.235016232786906</v>
      </c>
      <c r="AJ10" s="17">
        <v>0.26654106298830399</v>
      </c>
      <c r="AK10" s="17">
        <v>0.28823716714107001</v>
      </c>
      <c r="AL10" s="17"/>
      <c r="AM10" s="17">
        <v>0.22534797666701201</v>
      </c>
      <c r="AN10" s="17">
        <v>0.22909459968777099</v>
      </c>
      <c r="AO10" s="17">
        <v>0.184097131274812</v>
      </c>
      <c r="AP10" s="17">
        <v>0.18677463869053301</v>
      </c>
      <c r="AQ10" s="17">
        <v>0.233908870367424</v>
      </c>
      <c r="AR10" s="17"/>
      <c r="AS10" s="17">
        <v>0.20356415513138201</v>
      </c>
      <c r="AT10" s="17">
        <v>0.28091804857486802</v>
      </c>
      <c r="AU10" s="17"/>
      <c r="AV10" s="17">
        <v>0.20767679474468501</v>
      </c>
      <c r="AW10" s="17">
        <v>0.181972409568917</v>
      </c>
      <c r="AX10" s="17"/>
      <c r="AY10" s="17">
        <v>0.16300041485922601</v>
      </c>
      <c r="AZ10" s="17">
        <v>0.23030941780665301</v>
      </c>
      <c r="BA10" s="17">
        <v>0.28711227490315</v>
      </c>
      <c r="BB10" s="17"/>
      <c r="BC10" s="17">
        <v>0</v>
      </c>
      <c r="BD10" s="17">
        <v>1</v>
      </c>
      <c r="BE10" s="17">
        <v>0</v>
      </c>
      <c r="BF10" s="17"/>
      <c r="BG10" s="17">
        <v>0.26778704322264801</v>
      </c>
      <c r="BH10" s="17">
        <v>0.19413038339018801</v>
      </c>
      <c r="BI10" s="17"/>
      <c r="BJ10" s="17">
        <v>0.194653079258469</v>
      </c>
      <c r="BK10" s="17">
        <v>0.222825167386828</v>
      </c>
      <c r="BL10" s="17"/>
      <c r="BM10" s="17">
        <v>0.19361418209016801</v>
      </c>
      <c r="BN10" s="17">
        <v>0.18933146224442199</v>
      </c>
      <c r="BO10" s="17">
        <v>0.29008393213554101</v>
      </c>
      <c r="BP10" s="17">
        <v>0.157753642050418</v>
      </c>
      <c r="BQ10" s="17">
        <v>8.9065113217606101E-2</v>
      </c>
      <c r="BR10" s="17">
        <v>0.31337570834508599</v>
      </c>
      <c r="BS10" s="17">
        <v>0.21000132354211601</v>
      </c>
      <c r="BT10" s="17"/>
      <c r="BU10" s="17">
        <v>0.244165973975843</v>
      </c>
      <c r="BV10" s="17">
        <v>0.17392913911714</v>
      </c>
      <c r="BW10" s="17"/>
      <c r="BX10" s="17">
        <v>0.232332122119917</v>
      </c>
      <c r="BY10" s="17">
        <v>0.221306113445501</v>
      </c>
      <c r="BZ10" s="17">
        <v>0.19927898154510501</v>
      </c>
      <c r="CA10" s="17">
        <v>0.23594842297985999</v>
      </c>
    </row>
    <row r="11" spans="2:79" x14ac:dyDescent="0.3">
      <c r="B11" s="18" t="s">
        <v>63</v>
      </c>
      <c r="C11" s="17">
        <v>0.56424262932164204</v>
      </c>
      <c r="D11" s="17">
        <v>0.526292121861615</v>
      </c>
      <c r="E11" s="17">
        <v>0.60218961726384401</v>
      </c>
      <c r="F11" s="17"/>
      <c r="G11" s="17">
        <v>0.60032837939165495</v>
      </c>
      <c r="H11" s="17">
        <v>0.53504512651649105</v>
      </c>
      <c r="I11" s="17">
        <v>0.52391808567217901</v>
      </c>
      <c r="J11" s="17">
        <v>0.55254127808894404</v>
      </c>
      <c r="K11" s="17">
        <v>0.61041885119914896</v>
      </c>
      <c r="L11" s="17">
        <v>0.57513982587576695</v>
      </c>
      <c r="M11" s="17"/>
      <c r="N11" s="17">
        <v>0.60097597149369297</v>
      </c>
      <c r="O11" s="17">
        <v>0.60210897610982494</v>
      </c>
      <c r="P11" s="17">
        <v>0.517669785082705</v>
      </c>
      <c r="Q11" s="17">
        <v>0.52144298351372897</v>
      </c>
      <c r="R11" s="17"/>
      <c r="S11" s="17">
        <v>0.58695847633709797</v>
      </c>
      <c r="T11" s="17">
        <v>0.54349519577379102</v>
      </c>
      <c r="U11" s="17">
        <v>0.61158462482430098</v>
      </c>
      <c r="V11" s="17">
        <v>0.53128250008942302</v>
      </c>
      <c r="W11" s="17">
        <v>0.54610225696043802</v>
      </c>
      <c r="X11" s="17">
        <v>0.57634465657740896</v>
      </c>
      <c r="Y11" s="17">
        <v>0.56466048525406998</v>
      </c>
      <c r="Z11" s="17">
        <v>0.53683759677304899</v>
      </c>
      <c r="AA11" s="17">
        <v>0.53460435822853902</v>
      </c>
      <c r="AB11" s="17">
        <v>0.56327033304680196</v>
      </c>
      <c r="AC11" s="17">
        <v>0.62417211552589003</v>
      </c>
      <c r="AD11" s="17">
        <v>0.57327230845818999</v>
      </c>
      <c r="AE11" s="17"/>
      <c r="AF11" s="17">
        <v>0.49405563632233701</v>
      </c>
      <c r="AG11" s="17">
        <v>0.61770211080326098</v>
      </c>
      <c r="AH11" s="17">
        <v>0.57304171856596398</v>
      </c>
      <c r="AI11" s="17">
        <v>0.56195142298226297</v>
      </c>
      <c r="AJ11" s="17">
        <v>0.61269231712917305</v>
      </c>
      <c r="AK11" s="17">
        <v>0.50326587515499999</v>
      </c>
      <c r="AL11" s="17"/>
      <c r="AM11" s="17">
        <v>0.48060545382424402</v>
      </c>
      <c r="AN11" s="17">
        <v>0.59475396211712905</v>
      </c>
      <c r="AO11" s="17">
        <v>0.61395920379877</v>
      </c>
      <c r="AP11" s="17">
        <v>0.61471308717281403</v>
      </c>
      <c r="AQ11" s="17">
        <v>0.40047309004922799</v>
      </c>
      <c r="AR11" s="17"/>
      <c r="AS11" s="17">
        <v>0.58628929439038702</v>
      </c>
      <c r="AT11" s="17">
        <v>0.44957589159380401</v>
      </c>
      <c r="AU11" s="17"/>
      <c r="AV11" s="17">
        <v>0.59579626776201999</v>
      </c>
      <c r="AW11" s="17">
        <v>0.49116748911514102</v>
      </c>
      <c r="AX11" s="17"/>
      <c r="AY11" s="17">
        <v>0.68416137221169304</v>
      </c>
      <c r="AZ11" s="17">
        <v>0.53860053432575405</v>
      </c>
      <c r="BA11" s="17">
        <v>0.39200442370347499</v>
      </c>
      <c r="BB11" s="17"/>
      <c r="BC11" s="17">
        <v>1</v>
      </c>
      <c r="BD11" s="17">
        <v>0</v>
      </c>
      <c r="BE11" s="17">
        <v>0</v>
      </c>
      <c r="BF11" s="17"/>
      <c r="BG11" s="17">
        <v>0.47670567530777003</v>
      </c>
      <c r="BH11" s="17">
        <v>0.60494412031295497</v>
      </c>
      <c r="BI11" s="17"/>
      <c r="BJ11" s="17">
        <v>0.53611370452232199</v>
      </c>
      <c r="BK11" s="17">
        <v>0.57461436677619504</v>
      </c>
      <c r="BL11" s="17"/>
      <c r="BM11" s="17">
        <v>0.52598776071180098</v>
      </c>
      <c r="BN11" s="17">
        <v>0.619039713678189</v>
      </c>
      <c r="BO11" s="17">
        <v>0.488186429235271</v>
      </c>
      <c r="BP11" s="17">
        <v>0.51962828641658898</v>
      </c>
      <c r="BQ11" s="17">
        <v>0.76401628770066199</v>
      </c>
      <c r="BR11" s="17">
        <v>0.61591039998768704</v>
      </c>
      <c r="BS11" s="17">
        <v>0.48629780974273101</v>
      </c>
      <c r="BT11" s="17"/>
      <c r="BU11" s="17">
        <v>0.47884287343086601</v>
      </c>
      <c r="BV11" s="17">
        <v>0.44943116497894398</v>
      </c>
      <c r="BW11" s="17"/>
      <c r="BX11" s="17">
        <v>0.55515609782912401</v>
      </c>
      <c r="BY11" s="17">
        <v>0.49400600577498299</v>
      </c>
      <c r="BZ11" s="17">
        <v>0.55462743195953601</v>
      </c>
      <c r="CA11" s="17">
        <v>0.55587577013204004</v>
      </c>
    </row>
    <row r="12" spans="2:79" x14ac:dyDescent="0.3">
      <c r="B12" s="18" t="s">
        <v>96</v>
      </c>
      <c r="C12" s="19">
        <v>6.7510340315828097E-3</v>
      </c>
      <c r="D12" s="19">
        <v>6.8594502768752497E-3</v>
      </c>
      <c r="E12" s="19">
        <v>6.6785308736472399E-3</v>
      </c>
      <c r="F12" s="19"/>
      <c r="G12" s="19">
        <v>9.9312316987298106E-3</v>
      </c>
      <c r="H12" s="19">
        <v>1.72453645303428E-2</v>
      </c>
      <c r="I12" s="19">
        <v>8.9491830317306106E-3</v>
      </c>
      <c r="J12" s="19">
        <v>5.3655691111568803E-3</v>
      </c>
      <c r="K12" s="19">
        <v>0</v>
      </c>
      <c r="L12" s="19">
        <v>0</v>
      </c>
      <c r="M12" s="19"/>
      <c r="N12" s="19">
        <v>3.8564689566744901E-3</v>
      </c>
      <c r="O12" s="19">
        <v>1.7773839491492601E-3</v>
      </c>
      <c r="P12" s="19">
        <v>1.0960499914118099E-2</v>
      </c>
      <c r="Q12" s="19">
        <v>1.15367132343238E-2</v>
      </c>
      <c r="R12" s="19"/>
      <c r="S12" s="19">
        <v>1.3938861232060701E-2</v>
      </c>
      <c r="T12" s="19">
        <v>0</v>
      </c>
      <c r="U12" s="19">
        <v>6.6062253529500297E-3</v>
      </c>
      <c r="V12" s="19">
        <v>5.5920427324902596E-3</v>
      </c>
      <c r="W12" s="19">
        <v>2.62670845134126E-2</v>
      </c>
      <c r="X12" s="19">
        <v>0</v>
      </c>
      <c r="Y12" s="19">
        <v>0</v>
      </c>
      <c r="Z12" s="19">
        <v>0</v>
      </c>
      <c r="AA12" s="19">
        <v>1.25833510148287E-2</v>
      </c>
      <c r="AB12" s="19">
        <v>6.0357619969956602E-3</v>
      </c>
      <c r="AC12" s="19">
        <v>0</v>
      </c>
      <c r="AD12" s="19">
        <v>0</v>
      </c>
      <c r="AE12" s="19"/>
      <c r="AF12" s="19">
        <v>1.5843101934430899E-2</v>
      </c>
      <c r="AG12" s="19">
        <v>1.66957833635243E-3</v>
      </c>
      <c r="AH12" s="19">
        <v>7.41406193534046E-3</v>
      </c>
      <c r="AI12" s="19">
        <v>7.7147122369389696E-3</v>
      </c>
      <c r="AJ12" s="19">
        <v>0</v>
      </c>
      <c r="AK12" s="19">
        <v>0</v>
      </c>
      <c r="AL12" s="19"/>
      <c r="AM12" s="19">
        <v>1.21953826750608E-2</v>
      </c>
      <c r="AN12" s="19">
        <v>4.1341906915566403E-3</v>
      </c>
      <c r="AO12" s="19">
        <v>7.3522739805478897E-3</v>
      </c>
      <c r="AP12" s="19">
        <v>8.4690358535585101E-3</v>
      </c>
      <c r="AQ12" s="19">
        <v>0</v>
      </c>
      <c r="AR12" s="19"/>
      <c r="AS12" s="19">
        <v>6.5864857051067104E-3</v>
      </c>
      <c r="AT12" s="19">
        <v>0</v>
      </c>
      <c r="AU12" s="19"/>
      <c r="AV12" s="19">
        <v>7.6314212518879699E-3</v>
      </c>
      <c r="AW12" s="19">
        <v>1.02126964295308E-2</v>
      </c>
      <c r="AX12" s="19"/>
      <c r="AY12" s="19">
        <v>1.0546663305861801E-2</v>
      </c>
      <c r="AZ12" s="19">
        <v>3.9085814012137596E-3</v>
      </c>
      <c r="BA12" s="19">
        <v>4.7386152387419904E-3</v>
      </c>
      <c r="BB12" s="19"/>
      <c r="BC12" s="19">
        <v>0</v>
      </c>
      <c r="BD12" s="19">
        <v>0</v>
      </c>
      <c r="BE12" s="19">
        <v>0</v>
      </c>
      <c r="BF12" s="19"/>
      <c r="BG12" s="19">
        <v>6.7800875080780898E-3</v>
      </c>
      <c r="BH12" s="19">
        <v>4.8737210977665103E-3</v>
      </c>
      <c r="BI12" s="19"/>
      <c r="BJ12" s="19">
        <v>6.4155684501194504E-3</v>
      </c>
      <c r="BK12" s="19">
        <v>5.0672735203329501E-3</v>
      </c>
      <c r="BL12" s="19"/>
      <c r="BM12" s="19">
        <v>4.4233396425575203E-3</v>
      </c>
      <c r="BN12" s="19">
        <v>1.68259012398249E-2</v>
      </c>
      <c r="BO12" s="19">
        <v>9.29677784595297E-3</v>
      </c>
      <c r="BP12" s="19">
        <v>2.0257541266493099E-2</v>
      </c>
      <c r="BQ12" s="19">
        <v>0</v>
      </c>
      <c r="BR12" s="19">
        <v>0</v>
      </c>
      <c r="BS12" s="19">
        <v>1.3552576015847299E-2</v>
      </c>
      <c r="BT12" s="19"/>
      <c r="BU12" s="19">
        <v>0</v>
      </c>
      <c r="BV12" s="19">
        <v>5.60262697741908E-3</v>
      </c>
      <c r="BW12" s="19"/>
      <c r="BX12" s="19">
        <v>1.14796427305176E-2</v>
      </c>
      <c r="BY12" s="19">
        <v>4.5096408191991101E-3</v>
      </c>
      <c r="BZ12" s="19">
        <v>1.0066766101552301E-2</v>
      </c>
      <c r="CA12" s="19">
        <v>3.1758123660601402E-3</v>
      </c>
    </row>
    <row r="13" spans="2:79" x14ac:dyDescent="0.3">
      <c r="B13" s="16"/>
    </row>
    <row r="14" spans="2:79" x14ac:dyDescent="0.3">
      <c r="B14" t="s">
        <v>99</v>
      </c>
    </row>
    <row r="15" spans="2:79" x14ac:dyDescent="0.3">
      <c r="B15" t="s">
        <v>100</v>
      </c>
    </row>
    <row r="17" spans="2:2" x14ac:dyDescent="0.3">
      <c r="B17"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131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123</v>
      </c>
      <c r="C9" s="17">
        <v>0.27079733190647598</v>
      </c>
      <c r="D9" s="17">
        <v>0.23287536811040899</v>
      </c>
      <c r="E9" s="17">
        <v>0.30912001019884899</v>
      </c>
      <c r="F9" s="17"/>
      <c r="G9" s="17">
        <v>0.39356588434772399</v>
      </c>
      <c r="H9" s="17">
        <v>0.329403348257235</v>
      </c>
      <c r="I9" s="17">
        <v>0.23133338464532799</v>
      </c>
      <c r="J9" s="17">
        <v>0.25891703685654499</v>
      </c>
      <c r="K9" s="17">
        <v>0.24141578928513799</v>
      </c>
      <c r="L9" s="17">
        <v>0.20311840220798899</v>
      </c>
      <c r="M9" s="17"/>
      <c r="N9" s="17">
        <v>0.21502825717043</v>
      </c>
      <c r="O9" s="17">
        <v>0.26252413414072201</v>
      </c>
      <c r="P9" s="17">
        <v>0.25898547907550201</v>
      </c>
      <c r="Q9" s="17">
        <v>0.350630848791188</v>
      </c>
      <c r="R9" s="17"/>
      <c r="S9" s="17">
        <v>0.278784180620822</v>
      </c>
      <c r="T9" s="17">
        <v>0.24971010091997201</v>
      </c>
      <c r="U9" s="17">
        <v>0.255726984170703</v>
      </c>
      <c r="V9" s="17">
        <v>0.26880155990626903</v>
      </c>
      <c r="W9" s="17">
        <v>0.297253200300167</v>
      </c>
      <c r="X9" s="17">
        <v>0.33317815135570999</v>
      </c>
      <c r="Y9" s="17">
        <v>0.25244287353915001</v>
      </c>
      <c r="Z9" s="17">
        <v>0.271462339864525</v>
      </c>
      <c r="AA9" s="17">
        <v>0.24696528075917701</v>
      </c>
      <c r="AB9" s="17">
        <v>0.26069544556353402</v>
      </c>
      <c r="AC9" s="17">
        <v>0.30378164882266001</v>
      </c>
      <c r="AD9" s="17">
        <v>0.23233498039755601</v>
      </c>
      <c r="AE9" s="17"/>
      <c r="AF9" s="17">
        <v>0.26826697069934002</v>
      </c>
      <c r="AG9" s="17">
        <v>0.25881597436296999</v>
      </c>
      <c r="AH9" s="17">
        <v>0.305038407829475</v>
      </c>
      <c r="AI9" s="17">
        <v>0.266941761215086</v>
      </c>
      <c r="AJ9" s="17">
        <v>0.238397663119475</v>
      </c>
      <c r="AK9" s="17">
        <v>0.32793071074073699</v>
      </c>
      <c r="AL9" s="17"/>
      <c r="AM9" s="17">
        <v>0.27006113422357603</v>
      </c>
      <c r="AN9" s="17">
        <v>0.296874032357825</v>
      </c>
      <c r="AO9" s="17">
        <v>0.278890182108326</v>
      </c>
      <c r="AP9" s="17">
        <v>0.24496425562276</v>
      </c>
      <c r="AQ9" s="17">
        <v>0.14851105422695099</v>
      </c>
      <c r="AR9" s="17"/>
      <c r="AS9" s="17">
        <v>0.24923983798208399</v>
      </c>
      <c r="AT9" s="17">
        <v>0.34543679224846502</v>
      </c>
      <c r="AU9" s="17"/>
      <c r="AV9" s="17">
        <v>0.2471992577462</v>
      </c>
      <c r="AW9" s="17">
        <v>0.33906550660353901</v>
      </c>
      <c r="AX9" s="17"/>
      <c r="AY9" s="17">
        <v>1</v>
      </c>
      <c r="AZ9" s="17">
        <v>0</v>
      </c>
      <c r="BA9" s="17">
        <v>0</v>
      </c>
      <c r="BB9" s="17"/>
      <c r="BC9" s="17">
        <v>0.328350012141299</v>
      </c>
      <c r="BD9" s="17">
        <v>0.20310436015814101</v>
      </c>
      <c r="BE9" s="17">
        <v>0.182030929837417</v>
      </c>
      <c r="BF9" s="17"/>
      <c r="BG9" s="17">
        <v>0.30410749243780699</v>
      </c>
      <c r="BH9" s="17">
        <v>0.25461270827870802</v>
      </c>
      <c r="BI9" s="17"/>
      <c r="BJ9" s="17">
        <v>0.23930954200045099</v>
      </c>
      <c r="BK9" s="17">
        <v>0.27840192561111798</v>
      </c>
      <c r="BL9" s="17"/>
      <c r="BM9" s="17">
        <v>0.23136589574900901</v>
      </c>
      <c r="BN9" s="17">
        <v>0.31936788106757602</v>
      </c>
      <c r="BO9" s="17">
        <v>0.332237838411308</v>
      </c>
      <c r="BP9" s="17">
        <v>0.30318049861637802</v>
      </c>
      <c r="BQ9" s="17">
        <v>0.48985134112270301</v>
      </c>
      <c r="BR9" s="17">
        <v>0.209202415812408</v>
      </c>
      <c r="BS9" s="17">
        <v>0.39407901501964099</v>
      </c>
      <c r="BT9" s="17"/>
      <c r="BU9" s="17">
        <v>0.227534711289371</v>
      </c>
      <c r="BV9" s="17">
        <v>0.217773555438288</v>
      </c>
      <c r="BW9" s="17"/>
      <c r="BX9" s="17">
        <v>0.26821951132414301</v>
      </c>
      <c r="BY9" s="17">
        <v>0.22072643224223901</v>
      </c>
      <c r="BZ9" s="17">
        <v>0.25914512051692801</v>
      </c>
      <c r="CA9" s="17">
        <v>0.22663804490650499</v>
      </c>
    </row>
    <row r="10" spans="2:79" x14ac:dyDescent="0.3">
      <c r="B10" s="18" t="s">
        <v>124</v>
      </c>
      <c r="C10" s="17">
        <v>0.25551377338495801</v>
      </c>
      <c r="D10" s="17">
        <v>0.19044068733512201</v>
      </c>
      <c r="E10" s="17">
        <v>0.31642158117109398</v>
      </c>
      <c r="F10" s="17"/>
      <c r="G10" s="17">
        <v>0.26310628281658599</v>
      </c>
      <c r="H10" s="17">
        <v>0.26982481495965999</v>
      </c>
      <c r="I10" s="17">
        <v>0.248781764837775</v>
      </c>
      <c r="J10" s="17">
        <v>0.24446138963090799</v>
      </c>
      <c r="K10" s="17">
        <v>0.24030996623926701</v>
      </c>
      <c r="L10" s="17">
        <v>0.26347010612474397</v>
      </c>
      <c r="M10" s="17"/>
      <c r="N10" s="17">
        <v>0.22562398717117399</v>
      </c>
      <c r="O10" s="17">
        <v>0.267794730198607</v>
      </c>
      <c r="P10" s="17">
        <v>0.26191127392924202</v>
      </c>
      <c r="Q10" s="17">
        <v>0.26623735838967599</v>
      </c>
      <c r="R10" s="17"/>
      <c r="S10" s="17">
        <v>0.25056086478175799</v>
      </c>
      <c r="T10" s="17">
        <v>0.21311627406190101</v>
      </c>
      <c r="U10" s="17">
        <v>0.30069878577106202</v>
      </c>
      <c r="V10" s="17">
        <v>0.28303138943107697</v>
      </c>
      <c r="W10" s="17">
        <v>0.25176010231160001</v>
      </c>
      <c r="X10" s="17">
        <v>0.29294834487905103</v>
      </c>
      <c r="Y10" s="17">
        <v>0.26049366445284899</v>
      </c>
      <c r="Z10" s="17">
        <v>0.25979641716811702</v>
      </c>
      <c r="AA10" s="17">
        <v>0.240064053045277</v>
      </c>
      <c r="AB10" s="17">
        <v>0.251619266728978</v>
      </c>
      <c r="AC10" s="17">
        <v>0.216618383124242</v>
      </c>
      <c r="AD10" s="17">
        <v>0.26982409544081698</v>
      </c>
      <c r="AE10" s="17"/>
      <c r="AF10" s="17">
        <v>0.26511422666978601</v>
      </c>
      <c r="AG10" s="17">
        <v>0.25669408226488799</v>
      </c>
      <c r="AH10" s="17">
        <v>0.25881647897100202</v>
      </c>
      <c r="AI10" s="17">
        <v>0.240789722731515</v>
      </c>
      <c r="AJ10" s="17">
        <v>0.25846026034841901</v>
      </c>
      <c r="AK10" s="17">
        <v>0.24374465750031099</v>
      </c>
      <c r="AL10" s="17"/>
      <c r="AM10" s="17">
        <v>0.24502006500547699</v>
      </c>
      <c r="AN10" s="17">
        <v>0.26491896717775998</v>
      </c>
      <c r="AO10" s="17">
        <v>0.26903350243763302</v>
      </c>
      <c r="AP10" s="17">
        <v>0.23422299269486499</v>
      </c>
      <c r="AQ10" s="17">
        <v>0.30558784974087899</v>
      </c>
      <c r="AR10" s="17"/>
      <c r="AS10" s="17">
        <v>0.25788933153018501</v>
      </c>
      <c r="AT10" s="17">
        <v>0.257575677371011</v>
      </c>
      <c r="AU10" s="17"/>
      <c r="AV10" s="17">
        <v>0.25309371466685399</v>
      </c>
      <c r="AW10" s="17">
        <v>0.225276278163936</v>
      </c>
      <c r="AX10" s="17"/>
      <c r="AY10" s="17">
        <v>0</v>
      </c>
      <c r="AZ10" s="17">
        <v>0.40856655700695999</v>
      </c>
      <c r="BA10" s="17">
        <v>0</v>
      </c>
      <c r="BB10" s="17"/>
      <c r="BC10" s="17">
        <v>0.283343166892222</v>
      </c>
      <c r="BD10" s="17">
        <v>0.25803375066597201</v>
      </c>
      <c r="BE10" s="17">
        <v>0.179911081555854</v>
      </c>
      <c r="BF10" s="17"/>
      <c r="BG10" s="17">
        <v>0.26018956187100301</v>
      </c>
      <c r="BH10" s="17">
        <v>0.25179890376046599</v>
      </c>
      <c r="BI10" s="17"/>
      <c r="BJ10" s="17">
        <v>0.24533912057423299</v>
      </c>
      <c r="BK10" s="17">
        <v>0.25569609801447901</v>
      </c>
      <c r="BL10" s="17"/>
      <c r="BM10" s="17">
        <v>0.239422441915671</v>
      </c>
      <c r="BN10" s="17">
        <v>0.28229524793863903</v>
      </c>
      <c r="BO10" s="17">
        <v>0.24892016165174399</v>
      </c>
      <c r="BP10" s="17">
        <v>0.23674207849962101</v>
      </c>
      <c r="BQ10" s="17">
        <v>0.29772623591766101</v>
      </c>
      <c r="BR10" s="17">
        <v>0.25714462387337</v>
      </c>
      <c r="BS10" s="17">
        <v>0.27945422964274702</v>
      </c>
      <c r="BT10" s="17"/>
      <c r="BU10" s="17">
        <v>0.21565509393186699</v>
      </c>
      <c r="BV10" s="17">
        <v>0.21753584652142199</v>
      </c>
      <c r="BW10" s="17"/>
      <c r="BX10" s="17">
        <v>0.23809232907361999</v>
      </c>
      <c r="BY10" s="17">
        <v>0.24436000954013601</v>
      </c>
      <c r="BZ10" s="17">
        <v>0.25068062492176801</v>
      </c>
      <c r="CA10" s="17">
        <v>0.25893211390797699</v>
      </c>
    </row>
    <row r="11" spans="2:79" x14ac:dyDescent="0.3">
      <c r="B11" s="18" t="s">
        <v>125</v>
      </c>
      <c r="C11" s="17">
        <v>0.18082539730021499</v>
      </c>
      <c r="D11" s="17">
        <v>0.20393165746743899</v>
      </c>
      <c r="E11" s="17">
        <v>0.158076258649754</v>
      </c>
      <c r="F11" s="17"/>
      <c r="G11" s="17">
        <v>0.21649187327053099</v>
      </c>
      <c r="H11" s="17">
        <v>0.17337950792367399</v>
      </c>
      <c r="I11" s="17">
        <v>0.23266062468125401</v>
      </c>
      <c r="J11" s="17">
        <v>0.16106700325855899</v>
      </c>
      <c r="K11" s="17">
        <v>0.13013407746331401</v>
      </c>
      <c r="L11" s="17">
        <v>0.171125515372895</v>
      </c>
      <c r="M11" s="17"/>
      <c r="N11" s="17">
        <v>0.211461931822919</v>
      </c>
      <c r="O11" s="17">
        <v>0.16785006011089501</v>
      </c>
      <c r="P11" s="17">
        <v>0.191209913102935</v>
      </c>
      <c r="Q11" s="17">
        <v>0.149978067670445</v>
      </c>
      <c r="R11" s="17"/>
      <c r="S11" s="17">
        <v>0.21571609201747</v>
      </c>
      <c r="T11" s="17">
        <v>0.21760012931057199</v>
      </c>
      <c r="U11" s="17">
        <v>0.18081289460053199</v>
      </c>
      <c r="V11" s="17">
        <v>0.175083167136489</v>
      </c>
      <c r="W11" s="17">
        <v>0.1722969275347</v>
      </c>
      <c r="X11" s="17">
        <v>0.13727333525688301</v>
      </c>
      <c r="Y11" s="17">
        <v>0.196808307236397</v>
      </c>
      <c r="Z11" s="17">
        <v>0.11808816027095601</v>
      </c>
      <c r="AA11" s="17">
        <v>0.199734039395292</v>
      </c>
      <c r="AB11" s="17">
        <v>0.12414330589322101</v>
      </c>
      <c r="AC11" s="17">
        <v>0.14756269027979099</v>
      </c>
      <c r="AD11" s="17">
        <v>0.22434811586265499</v>
      </c>
      <c r="AE11" s="17"/>
      <c r="AF11" s="17">
        <v>0.208312741047644</v>
      </c>
      <c r="AG11" s="17">
        <v>0.16559076758053801</v>
      </c>
      <c r="AH11" s="17">
        <v>0.17273040424029101</v>
      </c>
      <c r="AI11" s="17">
        <v>0.178518454492261</v>
      </c>
      <c r="AJ11" s="17">
        <v>0.15505593913101401</v>
      </c>
      <c r="AK11" s="17">
        <v>0.21560388737184499</v>
      </c>
      <c r="AL11" s="17"/>
      <c r="AM11" s="17">
        <v>0.15440281210909201</v>
      </c>
      <c r="AN11" s="17">
        <v>0.19410722595338101</v>
      </c>
      <c r="AO11" s="17">
        <v>0.169208586632703</v>
      </c>
      <c r="AP11" s="17">
        <v>0.227987460652641</v>
      </c>
      <c r="AQ11" s="17">
        <v>0.21507336266374999</v>
      </c>
      <c r="AR11" s="17"/>
      <c r="AS11" s="17">
        <v>0.19499326695807401</v>
      </c>
      <c r="AT11" s="17">
        <v>9.0851928104886598E-2</v>
      </c>
      <c r="AU11" s="17"/>
      <c r="AV11" s="17">
        <v>0.198876683656461</v>
      </c>
      <c r="AW11" s="17">
        <v>0.14794065945059101</v>
      </c>
      <c r="AX11" s="17"/>
      <c r="AY11" s="17">
        <v>0</v>
      </c>
      <c r="AZ11" s="17">
        <v>0.28913983389481601</v>
      </c>
      <c r="BA11" s="17">
        <v>0</v>
      </c>
      <c r="BB11" s="17"/>
      <c r="BC11" s="17">
        <v>0.159715622914153</v>
      </c>
      <c r="BD11" s="17">
        <v>0.20088633963577601</v>
      </c>
      <c r="BE11" s="17">
        <v>0.22013342695761301</v>
      </c>
      <c r="BF11" s="17"/>
      <c r="BG11" s="17">
        <v>0.160688308707024</v>
      </c>
      <c r="BH11" s="17">
        <v>0.189573240247456</v>
      </c>
      <c r="BI11" s="17"/>
      <c r="BJ11" s="17">
        <v>0.26287402191069797</v>
      </c>
      <c r="BK11" s="17">
        <v>0.15681132476374701</v>
      </c>
      <c r="BL11" s="17"/>
      <c r="BM11" s="17">
        <v>0.224614037373468</v>
      </c>
      <c r="BN11" s="17">
        <v>0.14724080771593201</v>
      </c>
      <c r="BO11" s="17">
        <v>0.124499135478782</v>
      </c>
      <c r="BP11" s="17">
        <v>0.18681257881976401</v>
      </c>
      <c r="BQ11" s="17">
        <v>0.13919076274852499</v>
      </c>
      <c r="BR11" s="17">
        <v>0.162719357312513</v>
      </c>
      <c r="BS11" s="17">
        <v>9.2583857081935395E-2</v>
      </c>
      <c r="BT11" s="17"/>
      <c r="BU11" s="17">
        <v>0.21498779660485601</v>
      </c>
      <c r="BV11" s="17">
        <v>0.249613402131142</v>
      </c>
      <c r="BW11" s="17"/>
      <c r="BX11" s="17">
        <v>0.208005973535171</v>
      </c>
      <c r="BY11" s="17">
        <v>0.191842686926123</v>
      </c>
      <c r="BZ11" s="17">
        <v>0.208318451887652</v>
      </c>
      <c r="CA11" s="17">
        <v>0.20011027112968699</v>
      </c>
    </row>
    <row r="12" spans="2:79" x14ac:dyDescent="0.3">
      <c r="B12" s="18" t="s">
        <v>126</v>
      </c>
      <c r="C12" s="17">
        <v>0.116209476947135</v>
      </c>
      <c r="D12" s="17">
        <v>0.13842072756920401</v>
      </c>
      <c r="E12" s="17">
        <v>9.5116892189163402E-2</v>
      </c>
      <c r="F12" s="17"/>
      <c r="G12" s="17">
        <v>8.7834955826284797E-2</v>
      </c>
      <c r="H12" s="17">
        <v>0.115477433827908</v>
      </c>
      <c r="I12" s="17">
        <v>0.13455594998369</v>
      </c>
      <c r="J12" s="17">
        <v>0.104076060861792</v>
      </c>
      <c r="K12" s="17">
        <v>0.130842853748595</v>
      </c>
      <c r="L12" s="17">
        <v>0.12075010977188</v>
      </c>
      <c r="M12" s="17"/>
      <c r="N12" s="17">
        <v>0.14937957708740299</v>
      </c>
      <c r="O12" s="17">
        <v>0.12208043599316901</v>
      </c>
      <c r="P12" s="17">
        <v>9.6398249791460305E-2</v>
      </c>
      <c r="Q12" s="17">
        <v>9.3348571250830306E-2</v>
      </c>
      <c r="R12" s="17"/>
      <c r="S12" s="17">
        <v>0.131308693459499</v>
      </c>
      <c r="T12" s="17">
        <v>0.100123395165375</v>
      </c>
      <c r="U12" s="17">
        <v>7.6147356682379194E-2</v>
      </c>
      <c r="V12" s="17">
        <v>0.100440483604723</v>
      </c>
      <c r="W12" s="17">
        <v>0.11187175615478299</v>
      </c>
      <c r="X12" s="17">
        <v>7.1845871657447699E-2</v>
      </c>
      <c r="Y12" s="17">
        <v>0.119139144822672</v>
      </c>
      <c r="Z12" s="17">
        <v>0.16653518654187299</v>
      </c>
      <c r="AA12" s="17">
        <v>0.14647238143743799</v>
      </c>
      <c r="AB12" s="17">
        <v>0.15869492714970401</v>
      </c>
      <c r="AC12" s="17">
        <v>0.13795143503996399</v>
      </c>
      <c r="AD12" s="17">
        <v>6.3350374947535704E-2</v>
      </c>
      <c r="AE12" s="17"/>
      <c r="AF12" s="17">
        <v>0.12653039759700599</v>
      </c>
      <c r="AG12" s="17">
        <v>0.10969229659398599</v>
      </c>
      <c r="AH12" s="17">
        <v>9.9824148216938899E-2</v>
      </c>
      <c r="AI12" s="17">
        <v>0.12860194356032201</v>
      </c>
      <c r="AJ12" s="17">
        <v>0.13752193816156699</v>
      </c>
      <c r="AK12" s="17">
        <v>6.04368831014825E-2</v>
      </c>
      <c r="AL12" s="17"/>
      <c r="AM12" s="17">
        <v>0.12944224357081899</v>
      </c>
      <c r="AN12" s="17">
        <v>8.7203843159565697E-2</v>
      </c>
      <c r="AO12" s="17">
        <v>0.10936787982519799</v>
      </c>
      <c r="AP12" s="17">
        <v>0.135970367885448</v>
      </c>
      <c r="AQ12" s="17">
        <v>0.191071266487986</v>
      </c>
      <c r="AR12" s="17"/>
      <c r="AS12" s="17">
        <v>0.12879345864041</v>
      </c>
      <c r="AT12" s="17">
        <v>0.101441527096451</v>
      </c>
      <c r="AU12" s="17"/>
      <c r="AV12" s="17">
        <v>0.12799761387771799</v>
      </c>
      <c r="AW12" s="17">
        <v>8.2244476408841694E-2</v>
      </c>
      <c r="AX12" s="17"/>
      <c r="AY12" s="17">
        <v>0</v>
      </c>
      <c r="AZ12" s="17">
        <v>0.18581896881283899</v>
      </c>
      <c r="BA12" s="17">
        <v>0</v>
      </c>
      <c r="BB12" s="17"/>
      <c r="BC12" s="17">
        <v>9.7294478422361497E-2</v>
      </c>
      <c r="BD12" s="17">
        <v>0.11304564136093199</v>
      </c>
      <c r="BE12" s="17">
        <v>0.171151117723809</v>
      </c>
      <c r="BF12" s="17"/>
      <c r="BG12" s="17">
        <v>0.10820932124242</v>
      </c>
      <c r="BH12" s="17">
        <v>0.11971211089597</v>
      </c>
      <c r="BI12" s="17"/>
      <c r="BJ12" s="17">
        <v>0.123382657871019</v>
      </c>
      <c r="BK12" s="17">
        <v>0.113932757033261</v>
      </c>
      <c r="BL12" s="17"/>
      <c r="BM12" s="17">
        <v>0.13501265891793701</v>
      </c>
      <c r="BN12" s="17">
        <v>0.111650096120481</v>
      </c>
      <c r="BO12" s="17">
        <v>0.105883419582288</v>
      </c>
      <c r="BP12" s="17">
        <v>6.9395029003666897E-2</v>
      </c>
      <c r="BQ12" s="17">
        <v>3.1256058590914702E-2</v>
      </c>
      <c r="BR12" s="17">
        <v>0.12851258508140001</v>
      </c>
      <c r="BS12" s="17">
        <v>6.4296212152726698E-2</v>
      </c>
      <c r="BT12" s="17"/>
      <c r="BU12" s="17">
        <v>0.16124283670258499</v>
      </c>
      <c r="BV12" s="17">
        <v>0.1716293728178</v>
      </c>
      <c r="BW12" s="17"/>
      <c r="BX12" s="17">
        <v>0.12669071493710399</v>
      </c>
      <c r="BY12" s="17">
        <v>0.13334042948866401</v>
      </c>
      <c r="BZ12" s="17">
        <v>0.129389213007709</v>
      </c>
      <c r="CA12" s="17">
        <v>0.130623705774704</v>
      </c>
    </row>
    <row r="13" spans="2:79" x14ac:dyDescent="0.3">
      <c r="B13" s="18" t="s">
        <v>127</v>
      </c>
      <c r="C13" s="17">
        <v>7.2842170590255703E-2</v>
      </c>
      <c r="D13" s="17">
        <v>8.1626077182144305E-2</v>
      </c>
      <c r="E13" s="17">
        <v>6.4633060220906605E-2</v>
      </c>
      <c r="F13" s="17"/>
      <c r="G13" s="17">
        <v>1.07722402449226E-2</v>
      </c>
      <c r="H13" s="17">
        <v>4.3212860679921701E-2</v>
      </c>
      <c r="I13" s="17">
        <v>4.5513882159331102E-2</v>
      </c>
      <c r="J13" s="17">
        <v>0.11653869661404</v>
      </c>
      <c r="K13" s="17">
        <v>8.9920390311533996E-2</v>
      </c>
      <c r="L13" s="17">
        <v>0.113444677552493</v>
      </c>
      <c r="M13" s="17"/>
      <c r="N13" s="17">
        <v>7.8532584546536194E-2</v>
      </c>
      <c r="O13" s="17">
        <v>7.7278986403385305E-2</v>
      </c>
      <c r="P13" s="17">
        <v>9.8011145721098994E-2</v>
      </c>
      <c r="Q13" s="17">
        <v>4.1981989781385898E-2</v>
      </c>
      <c r="R13" s="17"/>
      <c r="S13" s="17">
        <v>3.19124790179178E-2</v>
      </c>
      <c r="T13" s="17">
        <v>9.7125998540468897E-2</v>
      </c>
      <c r="U13" s="17">
        <v>6.4638044250254698E-2</v>
      </c>
      <c r="V13" s="17">
        <v>6.8081606228765301E-2</v>
      </c>
      <c r="W13" s="17">
        <v>6.4266135826994294E-2</v>
      </c>
      <c r="X13" s="17">
        <v>5.0270054959383102E-2</v>
      </c>
      <c r="Y13" s="17">
        <v>7.9923915239674598E-2</v>
      </c>
      <c r="Z13" s="17">
        <v>0.100141358010881</v>
      </c>
      <c r="AA13" s="17">
        <v>8.7115573934655993E-2</v>
      </c>
      <c r="AB13" s="17">
        <v>8.8444694710025307E-2</v>
      </c>
      <c r="AC13" s="17">
        <v>0.110691039985351</v>
      </c>
      <c r="AD13" s="17">
        <v>6.4749816480716302E-2</v>
      </c>
      <c r="AE13" s="17"/>
      <c r="AF13" s="17">
        <v>4.7248496268282501E-2</v>
      </c>
      <c r="AG13" s="17">
        <v>9.6186446763784295E-2</v>
      </c>
      <c r="AH13" s="17">
        <v>5.1302285531905002E-2</v>
      </c>
      <c r="AI13" s="17">
        <v>7.3332324795328904E-2</v>
      </c>
      <c r="AJ13" s="17">
        <v>9.0915564567304305E-2</v>
      </c>
      <c r="AK13" s="17">
        <v>8.7510605904908501E-2</v>
      </c>
      <c r="AL13" s="17"/>
      <c r="AM13" s="17">
        <v>7.8419197920896896E-2</v>
      </c>
      <c r="AN13" s="17">
        <v>7.4146802139627196E-2</v>
      </c>
      <c r="AO13" s="17">
        <v>5.6823109070506E-2</v>
      </c>
      <c r="AP13" s="17">
        <v>6.3663352188955205E-2</v>
      </c>
      <c r="AQ13" s="17">
        <v>8.2536750781729604E-2</v>
      </c>
      <c r="AR13" s="17"/>
      <c r="AS13" s="17">
        <v>7.8463235130199704E-2</v>
      </c>
      <c r="AT13" s="17">
        <v>5.8624794980069402E-2</v>
      </c>
      <c r="AU13" s="17"/>
      <c r="AV13" s="17">
        <v>7.6918455664861607E-2</v>
      </c>
      <c r="AW13" s="17">
        <v>7.4380893879629303E-2</v>
      </c>
      <c r="AX13" s="17"/>
      <c r="AY13" s="17">
        <v>0</v>
      </c>
      <c r="AZ13" s="17">
        <v>0.116474640285385</v>
      </c>
      <c r="BA13" s="17">
        <v>0</v>
      </c>
      <c r="BB13" s="17"/>
      <c r="BC13" s="17">
        <v>5.6616565940036397E-2</v>
      </c>
      <c r="BD13" s="17">
        <v>9.0783685131281794E-2</v>
      </c>
      <c r="BE13" s="17">
        <v>9.9995331102926105E-2</v>
      </c>
      <c r="BF13" s="17"/>
      <c r="BG13" s="17">
        <v>4.9102120867079602E-2</v>
      </c>
      <c r="BH13" s="17">
        <v>8.4350618738113003E-2</v>
      </c>
      <c r="BI13" s="17"/>
      <c r="BJ13" s="17">
        <v>6.0961165106463502E-2</v>
      </c>
      <c r="BK13" s="17">
        <v>7.7937976705402798E-2</v>
      </c>
      <c r="BL13" s="17"/>
      <c r="BM13" s="17">
        <v>7.2135787934265699E-2</v>
      </c>
      <c r="BN13" s="17">
        <v>7.8658287030353602E-2</v>
      </c>
      <c r="BO13" s="17">
        <v>1.9775927721896399E-2</v>
      </c>
      <c r="BP13" s="17">
        <v>7.3007677159312001E-2</v>
      </c>
      <c r="BQ13" s="17">
        <v>0</v>
      </c>
      <c r="BR13" s="17">
        <v>0.107224145574206</v>
      </c>
      <c r="BS13" s="17">
        <v>4.7181509115630398E-2</v>
      </c>
      <c r="BT13" s="17"/>
      <c r="BU13" s="17">
        <v>9.0515151925645701E-2</v>
      </c>
      <c r="BV13" s="17">
        <v>6.7365287599519194E-2</v>
      </c>
      <c r="BW13" s="17"/>
      <c r="BX13" s="17">
        <v>9.3460031489098094E-2</v>
      </c>
      <c r="BY13" s="17">
        <v>7.7103199828602198E-2</v>
      </c>
      <c r="BZ13" s="17">
        <v>7.0047533440670301E-2</v>
      </c>
      <c r="CA13" s="17">
        <v>7.1155472791411198E-2</v>
      </c>
    </row>
    <row r="14" spans="2:79" x14ac:dyDescent="0.3">
      <c r="B14" s="18" t="s">
        <v>128</v>
      </c>
      <c r="C14" s="17">
        <v>4.8451695146514699E-2</v>
      </c>
      <c r="D14" s="17">
        <v>7.0694100618908504E-2</v>
      </c>
      <c r="E14" s="17">
        <v>2.6995042127625601E-2</v>
      </c>
      <c r="F14" s="17"/>
      <c r="G14" s="17">
        <v>9.5243882778358897E-3</v>
      </c>
      <c r="H14" s="17">
        <v>2.7067563630620801E-2</v>
      </c>
      <c r="I14" s="17">
        <v>3.9617181418660399E-2</v>
      </c>
      <c r="J14" s="17">
        <v>5.6302261678159098E-2</v>
      </c>
      <c r="K14" s="17">
        <v>8.7301081091360505E-2</v>
      </c>
      <c r="L14" s="17">
        <v>6.6380404334828405E-2</v>
      </c>
      <c r="M14" s="17"/>
      <c r="N14" s="17">
        <v>5.6225969512157803E-2</v>
      </c>
      <c r="O14" s="17">
        <v>4.50895389067675E-2</v>
      </c>
      <c r="P14" s="17">
        <v>4.6483178670874703E-2</v>
      </c>
      <c r="Q14" s="17">
        <v>4.4718447021383702E-2</v>
      </c>
      <c r="R14" s="17"/>
      <c r="S14" s="17">
        <v>2.5277874223993801E-2</v>
      </c>
      <c r="T14" s="17">
        <v>6.7182954841851106E-2</v>
      </c>
      <c r="U14" s="17">
        <v>5.9291297458800803E-2</v>
      </c>
      <c r="V14" s="17">
        <v>5.2001350476116599E-2</v>
      </c>
      <c r="W14" s="17">
        <v>2.55061302119018E-2</v>
      </c>
      <c r="X14" s="17">
        <v>6.27389155580029E-2</v>
      </c>
      <c r="Y14" s="17">
        <v>6.3028856852295506E-2</v>
      </c>
      <c r="Z14" s="17">
        <v>3.4542097014524799E-2</v>
      </c>
      <c r="AA14" s="17">
        <v>3.7241552126360503E-2</v>
      </c>
      <c r="AB14" s="17">
        <v>5.6667871373834E-2</v>
      </c>
      <c r="AC14" s="17">
        <v>1.04858429820877E-2</v>
      </c>
      <c r="AD14" s="17">
        <v>0.106371396592097</v>
      </c>
      <c r="AE14" s="17"/>
      <c r="AF14" s="17">
        <v>3.3895216980694497E-2</v>
      </c>
      <c r="AG14" s="17">
        <v>5.6795158623918499E-2</v>
      </c>
      <c r="AH14" s="17">
        <v>6.62573048495049E-2</v>
      </c>
      <c r="AI14" s="17">
        <v>3.41168111463859E-2</v>
      </c>
      <c r="AJ14" s="17">
        <v>6.8662926552114895E-2</v>
      </c>
      <c r="AK14" s="17">
        <v>3.5166313637850402E-2</v>
      </c>
      <c r="AL14" s="17"/>
      <c r="AM14" s="17">
        <v>6.8097846334109605E-2</v>
      </c>
      <c r="AN14" s="17">
        <v>3.8524756566889799E-2</v>
      </c>
      <c r="AO14" s="17">
        <v>5.5016023700876403E-2</v>
      </c>
      <c r="AP14" s="17">
        <v>3.3020393061384198E-2</v>
      </c>
      <c r="AQ14" s="17">
        <v>0</v>
      </c>
      <c r="AR14" s="17"/>
      <c r="AS14" s="17">
        <v>4.8824410599663998E-2</v>
      </c>
      <c r="AT14" s="17">
        <v>6.1766512902755803E-2</v>
      </c>
      <c r="AU14" s="17"/>
      <c r="AV14" s="17">
        <v>5.10738440675816E-2</v>
      </c>
      <c r="AW14" s="17">
        <v>4.0064842005562297E-2</v>
      </c>
      <c r="AX14" s="17"/>
      <c r="AY14" s="17">
        <v>0</v>
      </c>
      <c r="AZ14" s="17">
        <v>0</v>
      </c>
      <c r="BA14" s="17">
        <v>0.50910268853112906</v>
      </c>
      <c r="BB14" s="17"/>
      <c r="BC14" s="17">
        <v>3.8742935733508399E-2</v>
      </c>
      <c r="BD14" s="17">
        <v>5.6637019987181798E-2</v>
      </c>
      <c r="BE14" s="17">
        <v>6.7472464088381298E-2</v>
      </c>
      <c r="BF14" s="17"/>
      <c r="BG14" s="17">
        <v>4.2168168945441301E-2</v>
      </c>
      <c r="BH14" s="17">
        <v>5.1859640241176598E-2</v>
      </c>
      <c r="BI14" s="17"/>
      <c r="BJ14" s="17">
        <v>3.17374205352524E-2</v>
      </c>
      <c r="BK14" s="17">
        <v>5.4399879276659402E-2</v>
      </c>
      <c r="BL14" s="17"/>
      <c r="BM14" s="17">
        <v>4.6469738295859701E-2</v>
      </c>
      <c r="BN14" s="17">
        <v>2.69413307621514E-2</v>
      </c>
      <c r="BO14" s="17">
        <v>6.4279771503342298E-2</v>
      </c>
      <c r="BP14" s="17">
        <v>3.0725370952445999E-2</v>
      </c>
      <c r="BQ14" s="17">
        <v>0</v>
      </c>
      <c r="BR14" s="17">
        <v>7.6640573540612406E-2</v>
      </c>
      <c r="BS14" s="17">
        <v>5.6946410775527402E-2</v>
      </c>
      <c r="BT14" s="17"/>
      <c r="BU14" s="17">
        <v>5.9597956279985202E-2</v>
      </c>
      <c r="BV14" s="17">
        <v>4.6459327976440402E-2</v>
      </c>
      <c r="BW14" s="17"/>
      <c r="BX14" s="17">
        <v>3.3470312443818803E-2</v>
      </c>
      <c r="BY14" s="17">
        <v>6.4983743065337704E-2</v>
      </c>
      <c r="BZ14" s="17">
        <v>3.6959980592220699E-2</v>
      </c>
      <c r="CA14" s="17">
        <v>5.2476181220015003E-2</v>
      </c>
    </row>
    <row r="15" spans="2:79" x14ac:dyDescent="0.3">
      <c r="B15" s="18" t="s">
        <v>129</v>
      </c>
      <c r="C15" s="17">
        <v>2.6061197147113899E-2</v>
      </c>
      <c r="D15" s="17">
        <v>4.2874677714950099E-2</v>
      </c>
      <c r="E15" s="17">
        <v>9.7896571512873006E-3</v>
      </c>
      <c r="F15" s="17"/>
      <c r="G15" s="17">
        <v>8.7070404302444695E-3</v>
      </c>
      <c r="H15" s="17">
        <v>1.0841399495215001E-2</v>
      </c>
      <c r="I15" s="17">
        <v>1.7275011171312402E-2</v>
      </c>
      <c r="J15" s="17">
        <v>2.56616643202996E-2</v>
      </c>
      <c r="K15" s="17">
        <v>3.8971418113520499E-2</v>
      </c>
      <c r="L15" s="17">
        <v>4.8706448365241503E-2</v>
      </c>
      <c r="M15" s="17"/>
      <c r="N15" s="17">
        <v>3.9532828133209102E-2</v>
      </c>
      <c r="O15" s="17">
        <v>2.0908075823958198E-2</v>
      </c>
      <c r="P15" s="17">
        <v>1.8913730402690499E-2</v>
      </c>
      <c r="Q15" s="17">
        <v>2.3888562930829398E-2</v>
      </c>
      <c r="R15" s="17"/>
      <c r="S15" s="17">
        <v>3.7686299672187097E-2</v>
      </c>
      <c r="T15" s="17">
        <v>2.21242277219698E-2</v>
      </c>
      <c r="U15" s="17">
        <v>4.3204626793666198E-2</v>
      </c>
      <c r="V15" s="17">
        <v>2.1150113146947799E-2</v>
      </c>
      <c r="W15" s="17">
        <v>3.1799928027553603E-2</v>
      </c>
      <c r="X15" s="17">
        <v>2.1094592367759499E-2</v>
      </c>
      <c r="Y15" s="17">
        <v>1.1604500611057601E-2</v>
      </c>
      <c r="Z15" s="17">
        <v>1.9784209669921098E-2</v>
      </c>
      <c r="AA15" s="17">
        <v>2.2078428704114701E-2</v>
      </c>
      <c r="AB15" s="17">
        <v>1.18045619628499E-2</v>
      </c>
      <c r="AC15" s="17">
        <v>4.0840745491547398E-2</v>
      </c>
      <c r="AD15" s="17">
        <v>3.9021220278622502E-2</v>
      </c>
      <c r="AE15" s="17"/>
      <c r="AF15" s="17">
        <v>2.1211260956883599E-2</v>
      </c>
      <c r="AG15" s="17">
        <v>3.55665055098024E-2</v>
      </c>
      <c r="AH15" s="17">
        <v>1.5348662606646401E-2</v>
      </c>
      <c r="AI15" s="17">
        <v>2.5873519509446601E-2</v>
      </c>
      <c r="AJ15" s="17">
        <v>2.5086675756946099E-2</v>
      </c>
      <c r="AK15" s="17">
        <v>2.9606941742865898E-2</v>
      </c>
      <c r="AL15" s="17"/>
      <c r="AM15" s="17">
        <v>2.48130689220292E-2</v>
      </c>
      <c r="AN15" s="17">
        <v>1.4395755341001E-2</v>
      </c>
      <c r="AO15" s="17">
        <v>2.6686003398342501E-2</v>
      </c>
      <c r="AP15" s="17">
        <v>3.2038462836742401E-2</v>
      </c>
      <c r="AQ15" s="17">
        <v>5.7219716098704403E-2</v>
      </c>
      <c r="AR15" s="17"/>
      <c r="AS15" s="17">
        <v>2.06394110182661E-2</v>
      </c>
      <c r="AT15" s="17">
        <v>3.9088300930192603E-2</v>
      </c>
      <c r="AU15" s="17"/>
      <c r="AV15" s="17">
        <v>2.2527794833533399E-2</v>
      </c>
      <c r="AW15" s="17">
        <v>3.7526294220243797E-2</v>
      </c>
      <c r="AX15" s="17"/>
      <c r="AY15" s="17">
        <v>0</v>
      </c>
      <c r="AZ15" s="17">
        <v>0</v>
      </c>
      <c r="BA15" s="17">
        <v>0.27383614740030199</v>
      </c>
      <c r="BB15" s="17"/>
      <c r="BC15" s="17">
        <v>1.57186925947643E-2</v>
      </c>
      <c r="BD15" s="17">
        <v>4.4493129549229599E-2</v>
      </c>
      <c r="BE15" s="17">
        <v>3.5537156100498103E-2</v>
      </c>
      <c r="BF15" s="17"/>
      <c r="BG15" s="17">
        <v>4.0105717195687902E-2</v>
      </c>
      <c r="BH15" s="17">
        <v>2.1050271377280199E-2</v>
      </c>
      <c r="BI15" s="17"/>
      <c r="BJ15" s="17">
        <v>1.8541310071264999E-2</v>
      </c>
      <c r="BK15" s="17">
        <v>2.9130719161124301E-2</v>
      </c>
      <c r="BL15" s="17"/>
      <c r="BM15" s="17">
        <v>2.3507730839520399E-2</v>
      </c>
      <c r="BN15" s="17">
        <v>2.0073666295668601E-2</v>
      </c>
      <c r="BO15" s="17">
        <v>6.7088671602863401E-2</v>
      </c>
      <c r="BP15" s="17">
        <v>1.0810694532679001E-2</v>
      </c>
      <c r="BQ15" s="17">
        <v>1.12776925736345E-2</v>
      </c>
      <c r="BR15" s="17">
        <v>3.6608965892807897E-2</v>
      </c>
      <c r="BS15" s="17">
        <v>1.4752305316398401E-2</v>
      </c>
      <c r="BT15" s="17"/>
      <c r="BU15" s="17">
        <v>0</v>
      </c>
      <c r="BV15" s="17">
        <v>0</v>
      </c>
      <c r="BW15" s="17"/>
      <c r="BX15" s="17">
        <v>6.9653382590923801E-3</v>
      </c>
      <c r="BY15" s="17">
        <v>3.3160796762687697E-2</v>
      </c>
      <c r="BZ15" s="17">
        <v>2.2596430812483099E-2</v>
      </c>
      <c r="CA15" s="17">
        <v>3.3546857609342298E-2</v>
      </c>
    </row>
    <row r="16" spans="2:79" x14ac:dyDescent="0.3">
      <c r="B16" s="18" t="s">
        <v>130</v>
      </c>
      <c r="C16" s="17">
        <v>2.0657878236592399E-2</v>
      </c>
      <c r="D16" s="17">
        <v>2.94245928935578E-2</v>
      </c>
      <c r="E16" s="17">
        <v>1.2208550261054701E-2</v>
      </c>
      <c r="F16" s="17"/>
      <c r="G16" s="17">
        <v>3.2369862660359501E-3</v>
      </c>
      <c r="H16" s="17">
        <v>1.07443145307216E-2</v>
      </c>
      <c r="I16" s="17">
        <v>3.8905739753617698E-2</v>
      </c>
      <c r="J16" s="17">
        <v>2.2369943238435001E-2</v>
      </c>
      <c r="K16" s="17">
        <v>3.71558032068771E-2</v>
      </c>
      <c r="L16" s="17">
        <v>1.3004336269929501E-2</v>
      </c>
      <c r="M16" s="17"/>
      <c r="N16" s="17">
        <v>1.3989349505812401E-2</v>
      </c>
      <c r="O16" s="17">
        <v>2.5367540289692899E-2</v>
      </c>
      <c r="P16" s="17">
        <v>2.0914702593135499E-2</v>
      </c>
      <c r="Q16" s="17">
        <v>2.3316168383127701E-2</v>
      </c>
      <c r="R16" s="17"/>
      <c r="S16" s="17">
        <v>2.20161069705219E-2</v>
      </c>
      <c r="T16" s="17">
        <v>1.8406712800732E-2</v>
      </c>
      <c r="U16" s="17">
        <v>1.2873784919652799E-2</v>
      </c>
      <c r="V16" s="17">
        <v>2.5806742103482001E-2</v>
      </c>
      <c r="W16" s="17">
        <v>3.2175249539222399E-2</v>
      </c>
      <c r="X16" s="17">
        <v>2.60737376603009E-2</v>
      </c>
      <c r="Y16" s="17">
        <v>1.08944375177889E-2</v>
      </c>
      <c r="Z16" s="17">
        <v>2.07482332685495E-2</v>
      </c>
      <c r="AA16" s="17">
        <v>1.6307409466645901E-2</v>
      </c>
      <c r="AB16" s="17">
        <v>2.36205085534325E-2</v>
      </c>
      <c r="AC16" s="17">
        <v>3.2068214274357403E-2</v>
      </c>
      <c r="AD16" s="17">
        <v>0</v>
      </c>
      <c r="AE16" s="17"/>
      <c r="AF16" s="17">
        <v>1.55852295813177E-2</v>
      </c>
      <c r="AG16" s="17">
        <v>1.7081829859262401E-2</v>
      </c>
      <c r="AH16" s="17">
        <v>2.3205282169991199E-2</v>
      </c>
      <c r="AI16" s="17">
        <v>4.1143610939708503E-2</v>
      </c>
      <c r="AJ16" s="17">
        <v>1.37599470670287E-2</v>
      </c>
      <c r="AK16" s="17">
        <v>0</v>
      </c>
      <c r="AL16" s="17"/>
      <c r="AM16" s="17">
        <v>2.5812011635927602E-2</v>
      </c>
      <c r="AN16" s="17">
        <v>1.64555656625304E-2</v>
      </c>
      <c r="AO16" s="17">
        <v>2.72366885607934E-2</v>
      </c>
      <c r="AP16" s="17">
        <v>1.55192231202642E-2</v>
      </c>
      <c r="AQ16" s="17">
        <v>0</v>
      </c>
      <c r="AR16" s="17"/>
      <c r="AS16" s="17">
        <v>1.07905565446909E-2</v>
      </c>
      <c r="AT16" s="17">
        <v>4.1266825875400502E-2</v>
      </c>
      <c r="AU16" s="17"/>
      <c r="AV16" s="17">
        <v>1.5620127757778801E-2</v>
      </c>
      <c r="AW16" s="17">
        <v>4.6348273293950901E-2</v>
      </c>
      <c r="AX16" s="17"/>
      <c r="AY16" s="17">
        <v>0</v>
      </c>
      <c r="AZ16" s="17">
        <v>0</v>
      </c>
      <c r="BA16" s="17">
        <v>0.21706116406856901</v>
      </c>
      <c r="BB16" s="17"/>
      <c r="BC16" s="17">
        <v>1.1657734364984899E-2</v>
      </c>
      <c r="BD16" s="17">
        <v>2.4600599175532999E-2</v>
      </c>
      <c r="BE16" s="17">
        <v>3.91286969876379E-2</v>
      </c>
      <c r="BF16" s="17"/>
      <c r="BG16" s="17">
        <v>2.8719319618875801E-2</v>
      </c>
      <c r="BH16" s="17">
        <v>1.7325583200935999E-2</v>
      </c>
      <c r="BI16" s="17"/>
      <c r="BJ16" s="17">
        <v>1.19909001122063E-2</v>
      </c>
      <c r="BK16" s="17">
        <v>2.3941292918194301E-2</v>
      </c>
      <c r="BL16" s="17"/>
      <c r="BM16" s="17">
        <v>1.8270390958262401E-2</v>
      </c>
      <c r="BN16" s="17">
        <v>1.0398888524527999E-2</v>
      </c>
      <c r="BO16" s="17">
        <v>3.73150740477756E-2</v>
      </c>
      <c r="BP16" s="17">
        <v>5.9678017854273097E-2</v>
      </c>
      <c r="BQ16" s="17">
        <v>0</v>
      </c>
      <c r="BR16" s="17">
        <v>2.0224163530120898E-2</v>
      </c>
      <c r="BS16" s="17">
        <v>3.5784928508577299E-2</v>
      </c>
      <c r="BT16" s="17"/>
      <c r="BU16" s="17">
        <v>3.0466453265689902E-2</v>
      </c>
      <c r="BV16" s="17">
        <v>1.18394325063558E-2</v>
      </c>
      <c r="BW16" s="17"/>
      <c r="BX16" s="17">
        <v>1.8230512152735901E-2</v>
      </c>
      <c r="BY16" s="17">
        <v>2.81917392856363E-2</v>
      </c>
      <c r="BZ16" s="17">
        <v>9.6409785934497699E-3</v>
      </c>
      <c r="CA16" s="17">
        <v>1.87548045452209E-2</v>
      </c>
    </row>
    <row r="17" spans="2:79" x14ac:dyDescent="0.3">
      <c r="B17" s="18" t="s">
        <v>110</v>
      </c>
      <c r="C17" s="19">
        <v>8.6410793407403399E-3</v>
      </c>
      <c r="D17" s="19">
        <v>9.7121111082651805E-3</v>
      </c>
      <c r="E17" s="19">
        <v>7.6389480302657201E-3</v>
      </c>
      <c r="F17" s="19"/>
      <c r="G17" s="19">
        <v>6.7603485198354596E-3</v>
      </c>
      <c r="H17" s="19">
        <v>2.00487566950442E-2</v>
      </c>
      <c r="I17" s="19">
        <v>1.1356461349031399E-2</v>
      </c>
      <c r="J17" s="19">
        <v>1.0605943541262101E-2</v>
      </c>
      <c r="K17" s="19">
        <v>3.9486205403949197E-3</v>
      </c>
      <c r="L17" s="19">
        <v>0</v>
      </c>
      <c r="M17" s="19"/>
      <c r="N17" s="19">
        <v>1.02255150503583E-2</v>
      </c>
      <c r="O17" s="19">
        <v>1.1106498132803001E-2</v>
      </c>
      <c r="P17" s="19">
        <v>7.1723267130619599E-3</v>
      </c>
      <c r="Q17" s="19">
        <v>5.8999857811342302E-3</v>
      </c>
      <c r="R17" s="19"/>
      <c r="S17" s="19">
        <v>6.7374092358309604E-3</v>
      </c>
      <c r="T17" s="19">
        <v>1.46102066371577E-2</v>
      </c>
      <c r="U17" s="19">
        <v>6.6062253529500297E-3</v>
      </c>
      <c r="V17" s="19">
        <v>5.6035879661314901E-3</v>
      </c>
      <c r="W17" s="19">
        <v>1.30705700930782E-2</v>
      </c>
      <c r="X17" s="19">
        <v>4.5769963054621103E-3</v>
      </c>
      <c r="Y17" s="19">
        <v>5.6642997281148699E-3</v>
      </c>
      <c r="Z17" s="19">
        <v>8.9019981906520492E-3</v>
      </c>
      <c r="AA17" s="19">
        <v>4.0212811310386901E-3</v>
      </c>
      <c r="AB17" s="19">
        <v>2.4309418064421801E-2</v>
      </c>
      <c r="AC17" s="19">
        <v>0</v>
      </c>
      <c r="AD17" s="19">
        <v>0</v>
      </c>
      <c r="AE17" s="19"/>
      <c r="AF17" s="19">
        <v>1.3835460199045101E-2</v>
      </c>
      <c r="AG17" s="19">
        <v>3.5769384408498102E-3</v>
      </c>
      <c r="AH17" s="19">
        <v>7.4770255842454697E-3</v>
      </c>
      <c r="AI17" s="19">
        <v>1.0681851609945101E-2</v>
      </c>
      <c r="AJ17" s="19">
        <v>1.21390852961306E-2</v>
      </c>
      <c r="AK17" s="19">
        <v>0</v>
      </c>
      <c r="AL17" s="19"/>
      <c r="AM17" s="19">
        <v>3.9316202780731099E-3</v>
      </c>
      <c r="AN17" s="19">
        <v>1.33730516414199E-2</v>
      </c>
      <c r="AO17" s="19">
        <v>7.7380242656226901E-3</v>
      </c>
      <c r="AP17" s="19">
        <v>1.2613491936939499E-2</v>
      </c>
      <c r="AQ17" s="19">
        <v>0</v>
      </c>
      <c r="AR17" s="19"/>
      <c r="AS17" s="19">
        <v>1.0366491596427E-2</v>
      </c>
      <c r="AT17" s="19">
        <v>3.9476404907686502E-3</v>
      </c>
      <c r="AU17" s="19"/>
      <c r="AV17" s="19">
        <v>6.6925077290122398E-3</v>
      </c>
      <c r="AW17" s="19">
        <v>7.1527759737064203E-3</v>
      </c>
      <c r="AX17" s="19"/>
      <c r="AY17" s="19">
        <v>0</v>
      </c>
      <c r="AZ17" s="19">
        <v>0</v>
      </c>
      <c r="BA17" s="19">
        <v>0</v>
      </c>
      <c r="BB17" s="19"/>
      <c r="BC17" s="19">
        <v>8.5607909966707706E-3</v>
      </c>
      <c r="BD17" s="19">
        <v>8.4154743359516407E-3</v>
      </c>
      <c r="BE17" s="19">
        <v>4.63979564586343E-3</v>
      </c>
      <c r="BF17" s="19"/>
      <c r="BG17" s="19">
        <v>6.7099891146620797E-3</v>
      </c>
      <c r="BH17" s="19">
        <v>9.7169232598951806E-3</v>
      </c>
      <c r="BI17" s="19"/>
      <c r="BJ17" s="19">
        <v>5.8638618184119803E-3</v>
      </c>
      <c r="BK17" s="19">
        <v>9.7480265160147898E-3</v>
      </c>
      <c r="BL17" s="19"/>
      <c r="BM17" s="19">
        <v>9.20131801600663E-3</v>
      </c>
      <c r="BN17" s="19">
        <v>3.373794544671E-3</v>
      </c>
      <c r="BO17" s="19">
        <v>0</v>
      </c>
      <c r="BP17" s="19">
        <v>2.96480545618601E-2</v>
      </c>
      <c r="BQ17" s="19">
        <v>3.0697909046562801E-2</v>
      </c>
      <c r="BR17" s="19">
        <v>1.7231693825614999E-3</v>
      </c>
      <c r="BS17" s="19">
        <v>1.49215323868162E-2</v>
      </c>
      <c r="BT17" s="19"/>
      <c r="BU17" s="19">
        <v>0</v>
      </c>
      <c r="BV17" s="19">
        <v>1.7783775009033099E-2</v>
      </c>
      <c r="BW17" s="19"/>
      <c r="BX17" s="19">
        <v>6.8652767852166799E-3</v>
      </c>
      <c r="BY17" s="19">
        <v>6.2909628605743503E-3</v>
      </c>
      <c r="BZ17" s="19">
        <v>1.32216662271197E-2</v>
      </c>
      <c r="CA17" s="19">
        <v>7.7625481151384901E-3</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134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28.8" x14ac:dyDescent="0.3">
      <c r="B9" s="18" t="s">
        <v>132</v>
      </c>
      <c r="C9" s="17">
        <v>0.766127719970363</v>
      </c>
      <c r="D9" s="17">
        <v>0.74975210415233895</v>
      </c>
      <c r="E9" s="17">
        <v>0.78094878045431104</v>
      </c>
      <c r="F9" s="17"/>
      <c r="G9" s="17">
        <v>0.81054237156545805</v>
      </c>
      <c r="H9" s="17">
        <v>0.82291709315557104</v>
      </c>
      <c r="I9" s="17">
        <v>0.81082679100962896</v>
      </c>
      <c r="J9" s="17">
        <v>0.77081338105320796</v>
      </c>
      <c r="K9" s="17">
        <v>0.78030257487713295</v>
      </c>
      <c r="L9" s="17">
        <v>0.64105459254003205</v>
      </c>
      <c r="M9" s="17"/>
      <c r="N9" s="17">
        <v>0.77258164157352904</v>
      </c>
      <c r="O9" s="17">
        <v>0.75853771531173497</v>
      </c>
      <c r="P9" s="17">
        <v>0.75138584169248901</v>
      </c>
      <c r="Q9" s="17">
        <v>0.77746886525519798</v>
      </c>
      <c r="R9" s="17"/>
      <c r="S9" s="17">
        <v>0.81799116405040095</v>
      </c>
      <c r="T9" s="17">
        <v>0.702873676849465</v>
      </c>
      <c r="U9" s="17">
        <v>0.74595335442443</v>
      </c>
      <c r="V9" s="17">
        <v>0.71346471668963896</v>
      </c>
      <c r="W9" s="17">
        <v>0.76798732536090797</v>
      </c>
      <c r="X9" s="17">
        <v>0.77944322952921896</v>
      </c>
      <c r="Y9" s="17">
        <v>0.75245226037674795</v>
      </c>
      <c r="Z9" s="17">
        <v>0.72768569509383096</v>
      </c>
      <c r="AA9" s="17">
        <v>0.79672864041305602</v>
      </c>
      <c r="AB9" s="17">
        <v>0.80085333613944798</v>
      </c>
      <c r="AC9" s="17">
        <v>0.73284010712832504</v>
      </c>
      <c r="AD9" s="17">
        <v>0.89335396535782197</v>
      </c>
      <c r="AE9" s="17"/>
      <c r="AF9" s="17">
        <v>0.84020750672419797</v>
      </c>
      <c r="AG9" s="17">
        <v>0.75502133990264797</v>
      </c>
      <c r="AH9" s="17">
        <v>0.77057253126721703</v>
      </c>
      <c r="AI9" s="17">
        <v>0.72676091883043203</v>
      </c>
      <c r="AJ9" s="17">
        <v>0.70399729770098296</v>
      </c>
      <c r="AK9" s="17">
        <v>0.73965956261318599</v>
      </c>
      <c r="AL9" s="17"/>
      <c r="AM9" s="17">
        <v>0.764053214712484</v>
      </c>
      <c r="AN9" s="17">
        <v>0.73647056909017405</v>
      </c>
      <c r="AO9" s="17">
        <v>0.78523695185331699</v>
      </c>
      <c r="AP9" s="17">
        <v>0.82755802354525299</v>
      </c>
      <c r="AQ9" s="17">
        <v>0.85263648281690596</v>
      </c>
      <c r="AR9" s="17"/>
      <c r="AS9" s="17">
        <v>0.73675385687501105</v>
      </c>
      <c r="AT9" s="17">
        <v>0.85438059200219096</v>
      </c>
      <c r="AU9" s="17"/>
      <c r="AV9" s="17">
        <v>0.74007428100587802</v>
      </c>
      <c r="AW9" s="17">
        <v>0.84094564715881504</v>
      </c>
      <c r="AX9" s="17"/>
      <c r="AY9" s="17">
        <v>0.77061468103971897</v>
      </c>
      <c r="AZ9" s="17">
        <v>0.75461559287212898</v>
      </c>
      <c r="BA9" s="17">
        <v>0.82108775853168503</v>
      </c>
      <c r="BB9" s="17"/>
      <c r="BC9" s="17">
        <v>0.74718163903726598</v>
      </c>
      <c r="BD9" s="17">
        <v>0.73626202270802898</v>
      </c>
      <c r="BE9" s="17">
        <v>0.85140347019628004</v>
      </c>
      <c r="BF9" s="17"/>
      <c r="BG9" s="17">
        <v>0.78058514938460999</v>
      </c>
      <c r="BH9" s="17">
        <v>0.765200200898566</v>
      </c>
      <c r="BI9" s="17"/>
      <c r="BJ9" s="17">
        <v>0.82496049824891504</v>
      </c>
      <c r="BK9" s="17">
        <v>0.74832591814245097</v>
      </c>
      <c r="BL9" s="17"/>
      <c r="BM9" s="17">
        <v>0.80097907341054997</v>
      </c>
      <c r="BN9" s="17">
        <v>0.76748757216662999</v>
      </c>
      <c r="BO9" s="17">
        <v>0.749035842376506</v>
      </c>
      <c r="BP9" s="17">
        <v>0.80766352736185398</v>
      </c>
      <c r="BQ9" s="17">
        <v>0.75912794017543395</v>
      </c>
      <c r="BR9" s="17">
        <v>0.66041325437684495</v>
      </c>
      <c r="BS9" s="17">
        <v>0.84720309558937301</v>
      </c>
      <c r="BT9" s="17"/>
      <c r="BU9" s="17">
        <v>0.84329997854230299</v>
      </c>
      <c r="BV9" s="17">
        <v>0.86210518029024596</v>
      </c>
      <c r="BW9" s="17"/>
      <c r="BX9" s="17">
        <v>0.78758445783064401</v>
      </c>
      <c r="BY9" s="17">
        <v>0.78371835870950302</v>
      </c>
      <c r="BZ9" s="17">
        <v>0.81176093749331901</v>
      </c>
      <c r="CA9" s="17">
        <v>0.751999813883095</v>
      </c>
    </row>
    <row r="10" spans="2:79" ht="28.8" x14ac:dyDescent="0.3">
      <c r="B10" s="18" t="s">
        <v>133</v>
      </c>
      <c r="C10" s="17">
        <v>0.21435414525393501</v>
      </c>
      <c r="D10" s="17">
        <v>0.23178592702085499</v>
      </c>
      <c r="E10" s="17">
        <v>0.19840678079625401</v>
      </c>
      <c r="F10" s="17"/>
      <c r="G10" s="17">
        <v>0.14777409139150999</v>
      </c>
      <c r="H10" s="17">
        <v>0.16597365742691</v>
      </c>
      <c r="I10" s="17">
        <v>0.165297984522842</v>
      </c>
      <c r="J10" s="17">
        <v>0.20403689754236901</v>
      </c>
      <c r="K10" s="17">
        <v>0.212697222314399</v>
      </c>
      <c r="L10" s="17">
        <v>0.34701402188212399</v>
      </c>
      <c r="M10" s="17"/>
      <c r="N10" s="17">
        <v>0.21431395413728099</v>
      </c>
      <c r="O10" s="17">
        <v>0.22156800037226099</v>
      </c>
      <c r="P10" s="17">
        <v>0.22850705264021001</v>
      </c>
      <c r="Q10" s="17">
        <v>0.196446918233108</v>
      </c>
      <c r="R10" s="17"/>
      <c r="S10" s="17">
        <v>0.17149466315549799</v>
      </c>
      <c r="T10" s="17">
        <v>0.28012444510482898</v>
      </c>
      <c r="U10" s="17">
        <v>0.235717128722256</v>
      </c>
      <c r="V10" s="17">
        <v>0.26969533664049</v>
      </c>
      <c r="W10" s="17">
        <v>0.20452335238507099</v>
      </c>
      <c r="X10" s="17">
        <v>0.198211969594766</v>
      </c>
      <c r="Y10" s="17">
        <v>0.23552482056542001</v>
      </c>
      <c r="Z10" s="17">
        <v>0.26211654406698298</v>
      </c>
      <c r="AA10" s="17">
        <v>0.18310364785974001</v>
      </c>
      <c r="AB10" s="17">
        <v>0.17040983049755801</v>
      </c>
      <c r="AC10" s="17">
        <v>0.22444507489900001</v>
      </c>
      <c r="AD10" s="17">
        <v>8.6718625455860898E-2</v>
      </c>
      <c r="AE10" s="17"/>
      <c r="AF10" s="17">
        <v>0.14416617724098199</v>
      </c>
      <c r="AG10" s="17">
        <v>0.22455445764840801</v>
      </c>
      <c r="AH10" s="17">
        <v>0.201498664611926</v>
      </c>
      <c r="AI10" s="17">
        <v>0.25975400671216797</v>
      </c>
      <c r="AJ10" s="17">
        <v>0.274401327004962</v>
      </c>
      <c r="AK10" s="17">
        <v>0.23266763940514601</v>
      </c>
      <c r="AL10" s="17"/>
      <c r="AM10" s="17">
        <v>0.22078770057017699</v>
      </c>
      <c r="AN10" s="17">
        <v>0.23717068389510901</v>
      </c>
      <c r="AO10" s="17">
        <v>0.19850947220703399</v>
      </c>
      <c r="AP10" s="17">
        <v>0.164644967027572</v>
      </c>
      <c r="AQ10" s="17">
        <v>0.108155617904584</v>
      </c>
      <c r="AR10" s="17"/>
      <c r="AS10" s="17">
        <v>0.25222335018660202</v>
      </c>
      <c r="AT10" s="17">
        <v>0.120257899338719</v>
      </c>
      <c r="AU10" s="17"/>
      <c r="AV10" s="17">
        <v>0.24898768065547</v>
      </c>
      <c r="AW10" s="17">
        <v>0.14234534585383701</v>
      </c>
      <c r="AX10" s="17"/>
      <c r="AY10" s="17">
        <v>0.20818745057419</v>
      </c>
      <c r="AZ10" s="17">
        <v>0.22335368941794201</v>
      </c>
      <c r="BA10" s="17">
        <v>0.178912241468315</v>
      </c>
      <c r="BB10" s="17"/>
      <c r="BC10" s="17">
        <v>0.23288632470864501</v>
      </c>
      <c r="BD10" s="17">
        <v>0.234990918358954</v>
      </c>
      <c r="BE10" s="17">
        <v>0.14398115741454501</v>
      </c>
      <c r="BF10" s="17"/>
      <c r="BG10" s="17">
        <v>0.19715703059478801</v>
      </c>
      <c r="BH10" s="17">
        <v>0.223603365439354</v>
      </c>
      <c r="BI10" s="17"/>
      <c r="BJ10" s="17">
        <v>0.158077342818328</v>
      </c>
      <c r="BK10" s="17">
        <v>0.23348003160981401</v>
      </c>
      <c r="BL10" s="17"/>
      <c r="BM10" s="17">
        <v>0.18273408528355101</v>
      </c>
      <c r="BN10" s="17">
        <v>0.20401010423980201</v>
      </c>
      <c r="BO10" s="17">
        <v>0.16615293943929599</v>
      </c>
      <c r="BP10" s="17">
        <v>0.19233647263814599</v>
      </c>
      <c r="BQ10" s="17">
        <v>0.20739627997344201</v>
      </c>
      <c r="BR10" s="17">
        <v>0.33462792362557298</v>
      </c>
      <c r="BS10" s="17">
        <v>0.13088395442140299</v>
      </c>
      <c r="BT10" s="17"/>
      <c r="BU10" s="17">
        <v>0.15670002145769699</v>
      </c>
      <c r="BV10" s="17">
        <v>0.13789481970975401</v>
      </c>
      <c r="BW10" s="17"/>
      <c r="BX10" s="17">
        <v>0.191870900325156</v>
      </c>
      <c r="BY10" s="17">
        <v>0.20196429861682999</v>
      </c>
      <c r="BZ10" s="17">
        <v>0.176840367931378</v>
      </c>
      <c r="CA10" s="17">
        <v>0.23372380595098799</v>
      </c>
    </row>
    <row r="11" spans="2:79" x14ac:dyDescent="0.3">
      <c r="B11" s="18" t="s">
        <v>110</v>
      </c>
      <c r="C11" s="19">
        <v>1.95181347757011E-2</v>
      </c>
      <c r="D11" s="19">
        <v>1.8461968826806101E-2</v>
      </c>
      <c r="E11" s="19">
        <v>2.06444387494348E-2</v>
      </c>
      <c r="F11" s="19"/>
      <c r="G11" s="19">
        <v>4.1683537043031502E-2</v>
      </c>
      <c r="H11" s="19">
        <v>1.1109249417519401E-2</v>
      </c>
      <c r="I11" s="19">
        <v>2.38752244675298E-2</v>
      </c>
      <c r="J11" s="19">
        <v>2.5149721404422801E-2</v>
      </c>
      <c r="K11" s="19">
        <v>7.0002028084678296E-3</v>
      </c>
      <c r="L11" s="19">
        <v>1.1931385577843999E-2</v>
      </c>
      <c r="M11" s="19"/>
      <c r="N11" s="19">
        <v>1.3104404289189501E-2</v>
      </c>
      <c r="O11" s="19">
        <v>1.9894284316003499E-2</v>
      </c>
      <c r="P11" s="19">
        <v>2.01071056673011E-2</v>
      </c>
      <c r="Q11" s="19">
        <v>2.6084216511693702E-2</v>
      </c>
      <c r="R11" s="19"/>
      <c r="S11" s="19">
        <v>1.05141727941014E-2</v>
      </c>
      <c r="T11" s="19">
        <v>1.7001878045705701E-2</v>
      </c>
      <c r="U11" s="19">
        <v>1.8329516853314201E-2</v>
      </c>
      <c r="V11" s="19">
        <v>1.6839946669871E-2</v>
      </c>
      <c r="W11" s="19">
        <v>2.7489322254020902E-2</v>
      </c>
      <c r="X11" s="19">
        <v>2.2344800876014401E-2</v>
      </c>
      <c r="Y11" s="19">
        <v>1.20229190578318E-2</v>
      </c>
      <c r="Z11" s="19">
        <v>1.01977608391859E-2</v>
      </c>
      <c r="AA11" s="19">
        <v>2.0167711727203701E-2</v>
      </c>
      <c r="AB11" s="19">
        <v>2.87368333629941E-2</v>
      </c>
      <c r="AC11" s="19">
        <v>4.2714817972675102E-2</v>
      </c>
      <c r="AD11" s="19">
        <v>1.9927409186316799E-2</v>
      </c>
      <c r="AE11" s="19"/>
      <c r="AF11" s="19">
        <v>1.5626316034820099E-2</v>
      </c>
      <c r="AG11" s="19">
        <v>2.04242024489442E-2</v>
      </c>
      <c r="AH11" s="19">
        <v>2.7928804120856701E-2</v>
      </c>
      <c r="AI11" s="19">
        <v>1.34850744574007E-2</v>
      </c>
      <c r="AJ11" s="19">
        <v>2.16013752940547E-2</v>
      </c>
      <c r="AK11" s="19">
        <v>2.7672797981668201E-2</v>
      </c>
      <c r="AL11" s="19"/>
      <c r="AM11" s="19">
        <v>1.5159084717339E-2</v>
      </c>
      <c r="AN11" s="19">
        <v>2.6358747014717299E-2</v>
      </c>
      <c r="AO11" s="19">
        <v>1.62535759396489E-2</v>
      </c>
      <c r="AP11" s="19">
        <v>7.7970094271752896E-3</v>
      </c>
      <c r="AQ11" s="19">
        <v>3.9207899278509303E-2</v>
      </c>
      <c r="AR11" s="19"/>
      <c r="AS11" s="19">
        <v>1.1022792938386899E-2</v>
      </c>
      <c r="AT11" s="19">
        <v>2.53615086590901E-2</v>
      </c>
      <c r="AU11" s="19"/>
      <c r="AV11" s="19">
        <v>1.09380383386523E-2</v>
      </c>
      <c r="AW11" s="19">
        <v>1.6709006987347199E-2</v>
      </c>
      <c r="AX11" s="19"/>
      <c r="AY11" s="19">
        <v>2.11978683860914E-2</v>
      </c>
      <c r="AZ11" s="19">
        <v>2.2030717709929201E-2</v>
      </c>
      <c r="BA11" s="19">
        <v>0</v>
      </c>
      <c r="BB11" s="19"/>
      <c r="BC11" s="19">
        <v>1.9932036254088899E-2</v>
      </c>
      <c r="BD11" s="19">
        <v>2.8747058933016802E-2</v>
      </c>
      <c r="BE11" s="19">
        <v>4.61537238917445E-3</v>
      </c>
      <c r="BF11" s="19"/>
      <c r="BG11" s="19">
        <v>2.2257820020602202E-2</v>
      </c>
      <c r="BH11" s="19">
        <v>1.1196433662080001E-2</v>
      </c>
      <c r="BI11" s="19"/>
      <c r="BJ11" s="19">
        <v>1.6962158932757501E-2</v>
      </c>
      <c r="BK11" s="19">
        <v>1.8194050247734898E-2</v>
      </c>
      <c r="BL11" s="19"/>
      <c r="BM11" s="19">
        <v>1.6286841305899601E-2</v>
      </c>
      <c r="BN11" s="19">
        <v>2.8502323593567899E-2</v>
      </c>
      <c r="BO11" s="19">
        <v>8.4811218184198206E-2</v>
      </c>
      <c r="BP11" s="19">
        <v>0</v>
      </c>
      <c r="BQ11" s="19">
        <v>3.3475779851124002E-2</v>
      </c>
      <c r="BR11" s="19">
        <v>4.9588219975820504E-3</v>
      </c>
      <c r="BS11" s="19">
        <v>2.19129499892231E-2</v>
      </c>
      <c r="BT11" s="19"/>
      <c r="BU11" s="19">
        <v>0</v>
      </c>
      <c r="BV11" s="19">
        <v>0</v>
      </c>
      <c r="BW11" s="19"/>
      <c r="BX11" s="19">
        <v>2.0544641844199699E-2</v>
      </c>
      <c r="BY11" s="19">
        <v>1.4317342673666101E-2</v>
      </c>
      <c r="BZ11" s="19">
        <v>1.13986945753032E-2</v>
      </c>
      <c r="CA11" s="19">
        <v>1.42763801659169E-2</v>
      </c>
    </row>
    <row r="12" spans="2:79" x14ac:dyDescent="0.3">
      <c r="B12" s="16"/>
    </row>
    <row r="13" spans="2:79" x14ac:dyDescent="0.3">
      <c r="B13" t="s">
        <v>99</v>
      </c>
    </row>
    <row r="14" spans="2:79" x14ac:dyDescent="0.3">
      <c r="B14" t="s">
        <v>100</v>
      </c>
    </row>
    <row r="16" spans="2:79" x14ac:dyDescent="0.3">
      <c r="B16"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A19"/>
  <sheetViews>
    <sheetView showGridLines="0" topLeftCell="A8"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140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43.2" x14ac:dyDescent="0.3">
      <c r="B9" s="18" t="s">
        <v>135</v>
      </c>
      <c r="C9" s="17">
        <v>4.9793913741502799E-2</v>
      </c>
      <c r="D9" s="17">
        <v>5.2793220426253597E-2</v>
      </c>
      <c r="E9" s="17">
        <v>4.71136028480807E-2</v>
      </c>
      <c r="F9" s="17"/>
      <c r="G9" s="17">
        <v>0.103935225707286</v>
      </c>
      <c r="H9" s="17">
        <v>0.101820504667716</v>
      </c>
      <c r="I9" s="17">
        <v>3.40983520083495E-2</v>
      </c>
      <c r="J9" s="17">
        <v>1.904055578579E-2</v>
      </c>
      <c r="K9" s="17">
        <v>4.2400492886498803E-2</v>
      </c>
      <c r="L9" s="17">
        <v>1.42342249283043E-2</v>
      </c>
      <c r="M9" s="17"/>
      <c r="N9" s="17">
        <v>6.73255542326162E-2</v>
      </c>
      <c r="O9" s="17">
        <v>3.0151467100189101E-2</v>
      </c>
      <c r="P9" s="17">
        <v>5.17368996253929E-2</v>
      </c>
      <c r="Q9" s="17">
        <v>4.9119527090866498E-2</v>
      </c>
      <c r="R9" s="17"/>
      <c r="S9" s="17">
        <v>7.2033423762153007E-2</v>
      </c>
      <c r="T9" s="17">
        <v>5.7565957089585298E-2</v>
      </c>
      <c r="U9" s="17">
        <v>4.6305348108948E-2</v>
      </c>
      <c r="V9" s="17">
        <v>2.20271405880553E-2</v>
      </c>
      <c r="W9" s="17">
        <v>6.48985594860576E-3</v>
      </c>
      <c r="X9" s="17">
        <v>6.83451015300479E-2</v>
      </c>
      <c r="Y9" s="17">
        <v>3.39579122414298E-2</v>
      </c>
      <c r="Z9" s="17">
        <v>5.2126808880578697E-2</v>
      </c>
      <c r="AA9" s="17">
        <v>5.5847340678599103E-2</v>
      </c>
      <c r="AB9" s="17">
        <v>5.5785673424755801E-2</v>
      </c>
      <c r="AC9" s="17">
        <v>2.27628731557603E-2</v>
      </c>
      <c r="AD9" s="17">
        <v>9.5275365852527202E-2</v>
      </c>
      <c r="AE9" s="17"/>
      <c r="AF9" s="17">
        <v>9.3341632007482606E-2</v>
      </c>
      <c r="AG9" s="17">
        <v>3.5714322226401203E-2</v>
      </c>
      <c r="AH9" s="17">
        <v>4.3733191717438301E-2</v>
      </c>
      <c r="AI9" s="17">
        <v>3.3879731642305198E-2</v>
      </c>
      <c r="AJ9" s="17">
        <v>3.3627198131431099E-2</v>
      </c>
      <c r="AK9" s="17">
        <v>2.5907852805527699E-2</v>
      </c>
      <c r="AL9" s="17"/>
      <c r="AM9" s="17">
        <v>4.3220418903834303E-2</v>
      </c>
      <c r="AN9" s="17">
        <v>3.7787212478981501E-2</v>
      </c>
      <c r="AO9" s="17">
        <v>4.0348108183723697E-2</v>
      </c>
      <c r="AP9" s="17">
        <v>9.6290411386236993E-2</v>
      </c>
      <c r="AQ9" s="17">
        <v>0.114432652893545</v>
      </c>
      <c r="AR9" s="17"/>
      <c r="AS9" s="17">
        <v>5.91760522174073E-2</v>
      </c>
      <c r="AT9" s="17">
        <v>3.8773282156692603E-2</v>
      </c>
      <c r="AU9" s="17"/>
      <c r="AV9" s="17">
        <v>5.5480174041654298E-2</v>
      </c>
      <c r="AW9" s="17">
        <v>4.6059421053839901E-2</v>
      </c>
      <c r="AX9" s="17"/>
      <c r="AY9" s="17">
        <v>4.6853364925343602E-2</v>
      </c>
      <c r="AZ9" s="17">
        <v>5.0503194588362901E-2</v>
      </c>
      <c r="BA9" s="17">
        <v>4.9044441851696097E-2</v>
      </c>
      <c r="BB9" s="17"/>
      <c r="BC9" s="17">
        <v>4.37842705513607E-2</v>
      </c>
      <c r="BD9" s="17">
        <v>4.93505689621829E-2</v>
      </c>
      <c r="BE9" s="17">
        <v>6.7856184746600295E-2</v>
      </c>
      <c r="BF9" s="17"/>
      <c r="BG9" s="17">
        <v>4.1196547314265503E-2</v>
      </c>
      <c r="BH9" s="17">
        <v>5.4255193660196203E-2</v>
      </c>
      <c r="BI9" s="17"/>
      <c r="BJ9" s="17">
        <v>7.5389605008927593E-2</v>
      </c>
      <c r="BK9" s="17">
        <v>4.1987189212107798E-2</v>
      </c>
      <c r="BL9" s="17"/>
      <c r="BM9" s="17">
        <v>6.9222099373792506E-2</v>
      </c>
      <c r="BN9" s="17">
        <v>3.9021400800634203E-2</v>
      </c>
      <c r="BO9" s="17">
        <v>2.60768561039222E-2</v>
      </c>
      <c r="BP9" s="17">
        <v>9.9749395906966798E-2</v>
      </c>
      <c r="BQ9" s="17">
        <v>2.0470605706646699E-2</v>
      </c>
      <c r="BR9" s="17">
        <v>1.2224809516492401E-2</v>
      </c>
      <c r="BS9" s="17">
        <v>6.5639873518827496E-2</v>
      </c>
      <c r="BT9" s="17"/>
      <c r="BU9" s="17">
        <v>8.4975470753531998E-2</v>
      </c>
      <c r="BV9" s="17">
        <v>0.11717130065357401</v>
      </c>
      <c r="BW9" s="17"/>
      <c r="BX9" s="17">
        <v>3.4305286620067099E-2</v>
      </c>
      <c r="BY9" s="17">
        <v>6.6424555288886494E-2</v>
      </c>
      <c r="BZ9" s="17">
        <v>7.7563991394568099E-2</v>
      </c>
      <c r="CA9" s="17">
        <v>8.2627233722105606E-2</v>
      </c>
    </row>
    <row r="10" spans="2:79" ht="43.2" x14ac:dyDescent="0.3">
      <c r="B10" s="18" t="s">
        <v>136</v>
      </c>
      <c r="C10" s="17">
        <v>0.18396559270122101</v>
      </c>
      <c r="D10" s="17">
        <v>0.194316243682428</v>
      </c>
      <c r="E10" s="17">
        <v>0.17285642054508801</v>
      </c>
      <c r="F10" s="17"/>
      <c r="G10" s="17">
        <v>0.218820265861291</v>
      </c>
      <c r="H10" s="17">
        <v>0.25133848101412698</v>
      </c>
      <c r="I10" s="17">
        <v>0.20098666213294999</v>
      </c>
      <c r="J10" s="17">
        <v>0.11607768231810101</v>
      </c>
      <c r="K10" s="17">
        <v>0.13310365286717099</v>
      </c>
      <c r="L10" s="17">
        <v>0.18142156602795301</v>
      </c>
      <c r="M10" s="17"/>
      <c r="N10" s="17">
        <v>0.28497043237009301</v>
      </c>
      <c r="O10" s="17">
        <v>0.16695386990626099</v>
      </c>
      <c r="P10" s="17">
        <v>0.14545322192017299</v>
      </c>
      <c r="Q10" s="17">
        <v>0.12778553164961701</v>
      </c>
      <c r="R10" s="17"/>
      <c r="S10" s="17">
        <v>0.17571175087329099</v>
      </c>
      <c r="T10" s="17">
        <v>0.28884490386728201</v>
      </c>
      <c r="U10" s="17">
        <v>0.23387800189101601</v>
      </c>
      <c r="V10" s="17">
        <v>0.16101237634827401</v>
      </c>
      <c r="W10" s="17">
        <v>0.223289540787872</v>
      </c>
      <c r="X10" s="17">
        <v>0.13444237787785601</v>
      </c>
      <c r="Y10" s="17">
        <v>0.20308917720082301</v>
      </c>
      <c r="Z10" s="17">
        <v>9.9048490995674601E-2</v>
      </c>
      <c r="AA10" s="17">
        <v>0.13344889884962099</v>
      </c>
      <c r="AB10" s="17">
        <v>0.152380532393003</v>
      </c>
      <c r="AC10" s="17">
        <v>0.14236985606695601</v>
      </c>
      <c r="AD10" s="17">
        <v>0.172012074196465</v>
      </c>
      <c r="AE10" s="17"/>
      <c r="AF10" s="17">
        <v>0.19459749922473299</v>
      </c>
      <c r="AG10" s="17">
        <v>0.167930128752596</v>
      </c>
      <c r="AH10" s="17">
        <v>0.13725537468148299</v>
      </c>
      <c r="AI10" s="17">
        <v>0.208670441982345</v>
      </c>
      <c r="AJ10" s="17">
        <v>0.17398737161535499</v>
      </c>
      <c r="AK10" s="17">
        <v>0.26552931967796001</v>
      </c>
      <c r="AL10" s="17"/>
      <c r="AM10" s="17">
        <v>0.134688713825518</v>
      </c>
      <c r="AN10" s="17">
        <v>0.134269418933573</v>
      </c>
      <c r="AO10" s="17">
        <v>0.249674878738535</v>
      </c>
      <c r="AP10" s="17">
        <v>0.228128541275469</v>
      </c>
      <c r="AQ10" s="17">
        <v>0.313092262548744</v>
      </c>
      <c r="AR10" s="17"/>
      <c r="AS10" s="17">
        <v>0.205683724654661</v>
      </c>
      <c r="AT10" s="17">
        <v>0.169748419625849</v>
      </c>
      <c r="AU10" s="17"/>
      <c r="AV10" s="17">
        <v>0.20409483742161599</v>
      </c>
      <c r="AW10" s="17">
        <v>0.15525907908269401</v>
      </c>
      <c r="AX10" s="17"/>
      <c r="AY10" s="17">
        <v>0.171143676772778</v>
      </c>
      <c r="AZ10" s="17">
        <v>0.18614887814966399</v>
      </c>
      <c r="BA10" s="17">
        <v>0.20816147833186999</v>
      </c>
      <c r="BB10" s="17"/>
      <c r="BC10" s="17">
        <v>0.18393933269170501</v>
      </c>
      <c r="BD10" s="17">
        <v>0.17689964955259399</v>
      </c>
      <c r="BE10" s="17">
        <v>0.19047971455330501</v>
      </c>
      <c r="BF10" s="17"/>
      <c r="BG10" s="17">
        <v>0.178715964313305</v>
      </c>
      <c r="BH10" s="17">
        <v>0.18903966913888101</v>
      </c>
      <c r="BI10" s="17"/>
      <c r="BJ10" s="17">
        <v>0.26245051176138201</v>
      </c>
      <c r="BK10" s="17">
        <v>0.16225457224043399</v>
      </c>
      <c r="BL10" s="17"/>
      <c r="BM10" s="17">
        <v>0.21671389840909</v>
      </c>
      <c r="BN10" s="17">
        <v>0.13861478171838701</v>
      </c>
      <c r="BO10" s="17">
        <v>0.171156097584062</v>
      </c>
      <c r="BP10" s="17">
        <v>9.0717523876652106E-2</v>
      </c>
      <c r="BQ10" s="17">
        <v>0.13768118518179201</v>
      </c>
      <c r="BR10" s="17">
        <v>0.19814101355439601</v>
      </c>
      <c r="BS10" s="17">
        <v>0.134708247765263</v>
      </c>
      <c r="BT10" s="17"/>
      <c r="BU10" s="17">
        <v>0.18252272387435001</v>
      </c>
      <c r="BV10" s="17">
        <v>0.238723599233333</v>
      </c>
      <c r="BW10" s="17"/>
      <c r="BX10" s="17">
        <v>0.141006931411811</v>
      </c>
      <c r="BY10" s="17">
        <v>0.21104277830101001</v>
      </c>
      <c r="BZ10" s="17">
        <v>0.23271700552376401</v>
      </c>
      <c r="CA10" s="17">
        <v>0.23978943757700999</v>
      </c>
    </row>
    <row r="11" spans="2:79" ht="43.2" x14ac:dyDescent="0.3">
      <c r="B11" s="18" t="s">
        <v>137</v>
      </c>
      <c r="C11" s="17">
        <v>0.41330298851665098</v>
      </c>
      <c r="D11" s="17">
        <v>0.42609957145645899</v>
      </c>
      <c r="E11" s="17">
        <v>0.40074862588996701</v>
      </c>
      <c r="F11" s="17"/>
      <c r="G11" s="17">
        <v>0.37288037004111602</v>
      </c>
      <c r="H11" s="17">
        <v>0.366856615430111</v>
      </c>
      <c r="I11" s="17">
        <v>0.39795452153476701</v>
      </c>
      <c r="J11" s="17">
        <v>0.45296325831675599</v>
      </c>
      <c r="K11" s="17">
        <v>0.40853379180561999</v>
      </c>
      <c r="L11" s="17">
        <v>0.46137148484062401</v>
      </c>
      <c r="M11" s="17"/>
      <c r="N11" s="17">
        <v>0.39240043415074899</v>
      </c>
      <c r="O11" s="17">
        <v>0.45569230952529599</v>
      </c>
      <c r="P11" s="17">
        <v>0.42698787516273001</v>
      </c>
      <c r="Q11" s="17">
        <v>0.37777433763210899</v>
      </c>
      <c r="R11" s="17"/>
      <c r="S11" s="17">
        <v>0.43532519295643202</v>
      </c>
      <c r="T11" s="17">
        <v>0.37684012690859697</v>
      </c>
      <c r="U11" s="17">
        <v>0.43995172261339999</v>
      </c>
      <c r="V11" s="17">
        <v>0.46640084856123298</v>
      </c>
      <c r="W11" s="17">
        <v>0.36122987326197298</v>
      </c>
      <c r="X11" s="17">
        <v>0.40590491169394699</v>
      </c>
      <c r="Y11" s="17">
        <v>0.42550983867509201</v>
      </c>
      <c r="Z11" s="17">
        <v>0.32108068859198602</v>
      </c>
      <c r="AA11" s="17">
        <v>0.448230469520144</v>
      </c>
      <c r="AB11" s="17">
        <v>0.38192914387465399</v>
      </c>
      <c r="AC11" s="17">
        <v>0.37433931986325603</v>
      </c>
      <c r="AD11" s="17">
        <v>0.50355633510810605</v>
      </c>
      <c r="AE11" s="17"/>
      <c r="AF11" s="17">
        <v>0.38628961572376003</v>
      </c>
      <c r="AG11" s="17">
        <v>0.45600454620544201</v>
      </c>
      <c r="AH11" s="17">
        <v>0.38974406066282002</v>
      </c>
      <c r="AI11" s="17">
        <v>0.41982897880708098</v>
      </c>
      <c r="AJ11" s="17">
        <v>0.37544983072988303</v>
      </c>
      <c r="AK11" s="17">
        <v>0.43531477714137501</v>
      </c>
      <c r="AL11" s="17"/>
      <c r="AM11" s="17">
        <v>0.42897147426502202</v>
      </c>
      <c r="AN11" s="17">
        <v>0.43042046495800601</v>
      </c>
      <c r="AO11" s="17">
        <v>0.40270582807075</v>
      </c>
      <c r="AP11" s="17">
        <v>0.40373580599014602</v>
      </c>
      <c r="AQ11" s="17">
        <v>0.30247204120193899</v>
      </c>
      <c r="AR11" s="17"/>
      <c r="AS11" s="17">
        <v>0.42944269957606102</v>
      </c>
      <c r="AT11" s="17">
        <v>0.33098000866043698</v>
      </c>
      <c r="AU11" s="17"/>
      <c r="AV11" s="17">
        <v>0.42413523578123202</v>
      </c>
      <c r="AW11" s="17">
        <v>0.360359137401431</v>
      </c>
      <c r="AX11" s="17"/>
      <c r="AY11" s="17">
        <v>0.36812229622725001</v>
      </c>
      <c r="AZ11" s="17">
        <v>0.43518867195473399</v>
      </c>
      <c r="BA11" s="17">
        <v>0.40685096369668899</v>
      </c>
      <c r="BB11" s="17"/>
      <c r="BC11" s="17">
        <v>0.40194334153669697</v>
      </c>
      <c r="BD11" s="17">
        <v>0.43623295107750398</v>
      </c>
      <c r="BE11" s="17">
        <v>0.42618576513564299</v>
      </c>
      <c r="BF11" s="17"/>
      <c r="BG11" s="17">
        <v>0.39918741302731803</v>
      </c>
      <c r="BH11" s="17">
        <v>0.421293272926546</v>
      </c>
      <c r="BI11" s="17"/>
      <c r="BJ11" s="17">
        <v>0.39147610781298797</v>
      </c>
      <c r="BK11" s="17">
        <v>0.420013275707182</v>
      </c>
      <c r="BL11" s="17"/>
      <c r="BM11" s="17">
        <v>0.39865712964588801</v>
      </c>
      <c r="BN11" s="17">
        <v>0.426082771546623</v>
      </c>
      <c r="BO11" s="17">
        <v>0.38311523693454502</v>
      </c>
      <c r="BP11" s="17">
        <v>0.37108362330482603</v>
      </c>
      <c r="BQ11" s="17">
        <v>0.49344649878868801</v>
      </c>
      <c r="BR11" s="17">
        <v>0.44620095556415001</v>
      </c>
      <c r="BS11" s="17">
        <v>0.371898944658204</v>
      </c>
      <c r="BT11" s="17"/>
      <c r="BU11" s="17">
        <v>0.44627426726181202</v>
      </c>
      <c r="BV11" s="17">
        <v>0.34688456224035003</v>
      </c>
      <c r="BW11" s="17"/>
      <c r="BX11" s="17">
        <v>0.41431177671257302</v>
      </c>
      <c r="BY11" s="17">
        <v>0.40849530012593499</v>
      </c>
      <c r="BZ11" s="17">
        <v>0.39582715097070698</v>
      </c>
      <c r="CA11" s="17">
        <v>0.433651029289646</v>
      </c>
    </row>
    <row r="12" spans="2:79" ht="43.2" x14ac:dyDescent="0.3">
      <c r="B12" s="18" t="s">
        <v>138</v>
      </c>
      <c r="C12" s="17">
        <v>0.15844461313146199</v>
      </c>
      <c r="D12" s="17">
        <v>0.15801533460678599</v>
      </c>
      <c r="E12" s="17">
        <v>0.15964360764343499</v>
      </c>
      <c r="F12" s="17"/>
      <c r="G12" s="17">
        <v>0.164152315621413</v>
      </c>
      <c r="H12" s="17">
        <v>0.13097815593882201</v>
      </c>
      <c r="I12" s="17">
        <v>0.16699674724946501</v>
      </c>
      <c r="J12" s="17">
        <v>0.18580202513851701</v>
      </c>
      <c r="K12" s="17">
        <v>0.17553318130897799</v>
      </c>
      <c r="L12" s="17">
        <v>0.13639913862271499</v>
      </c>
      <c r="M12" s="17"/>
      <c r="N12" s="17">
        <v>0.120960161627771</v>
      </c>
      <c r="O12" s="17">
        <v>0.15801274782989899</v>
      </c>
      <c r="P12" s="17">
        <v>0.159126436478639</v>
      </c>
      <c r="Q12" s="17">
        <v>0.20161339061817601</v>
      </c>
      <c r="R12" s="17"/>
      <c r="S12" s="17">
        <v>0.13395410762327101</v>
      </c>
      <c r="T12" s="17">
        <v>0.101248080723638</v>
      </c>
      <c r="U12" s="17">
        <v>0.11491969630127</v>
      </c>
      <c r="V12" s="17">
        <v>0.123209366703769</v>
      </c>
      <c r="W12" s="17">
        <v>0.13404886813673</v>
      </c>
      <c r="X12" s="17">
        <v>0.11917729008509199</v>
      </c>
      <c r="Y12" s="17">
        <v>0.177277972134703</v>
      </c>
      <c r="Z12" s="17">
        <v>0.38555479580665503</v>
      </c>
      <c r="AA12" s="17">
        <v>0.18175194979763701</v>
      </c>
      <c r="AB12" s="17">
        <v>0.22162902447904001</v>
      </c>
      <c r="AC12" s="17">
        <v>0.24484077554782199</v>
      </c>
      <c r="AD12" s="17">
        <v>0.145541651812614</v>
      </c>
      <c r="AE12" s="17"/>
      <c r="AF12" s="17">
        <v>0.15943701557642201</v>
      </c>
      <c r="AG12" s="17">
        <v>0.15330287318976599</v>
      </c>
      <c r="AH12" s="17">
        <v>0.20698695775842599</v>
      </c>
      <c r="AI12" s="17">
        <v>0.14348890261883501</v>
      </c>
      <c r="AJ12" s="17">
        <v>0.14980588455713501</v>
      </c>
      <c r="AK12" s="17">
        <v>0.12604227477441199</v>
      </c>
      <c r="AL12" s="17"/>
      <c r="AM12" s="17">
        <v>0.15560196531067599</v>
      </c>
      <c r="AN12" s="17">
        <v>0.18765630927313801</v>
      </c>
      <c r="AO12" s="17">
        <v>0.15005846863556099</v>
      </c>
      <c r="AP12" s="17">
        <v>0.14404409356689499</v>
      </c>
      <c r="AQ12" s="17">
        <v>0.126858140702827</v>
      </c>
      <c r="AR12" s="17"/>
      <c r="AS12" s="17">
        <v>0.14153663144781201</v>
      </c>
      <c r="AT12" s="17">
        <v>0.20941069262539</v>
      </c>
      <c r="AU12" s="17"/>
      <c r="AV12" s="17">
        <v>0.13047494885199701</v>
      </c>
      <c r="AW12" s="17">
        <v>0.24114637202570999</v>
      </c>
      <c r="AX12" s="17"/>
      <c r="AY12" s="17">
        <v>0.15797708575318201</v>
      </c>
      <c r="AZ12" s="17">
        <v>0.15634883742032199</v>
      </c>
      <c r="BA12" s="17">
        <v>0.17680932206351599</v>
      </c>
      <c r="BB12" s="17"/>
      <c r="BC12" s="17">
        <v>0.161336498982148</v>
      </c>
      <c r="BD12" s="17">
        <v>0.14395304559616501</v>
      </c>
      <c r="BE12" s="17">
        <v>0.161525074919463</v>
      </c>
      <c r="BF12" s="17"/>
      <c r="BG12" s="17">
        <v>0.157686803835453</v>
      </c>
      <c r="BH12" s="17">
        <v>0.15747811341592799</v>
      </c>
      <c r="BI12" s="17"/>
      <c r="BJ12" s="17">
        <v>0.122079443619553</v>
      </c>
      <c r="BK12" s="17">
        <v>0.17244926086183199</v>
      </c>
      <c r="BL12" s="17"/>
      <c r="BM12" s="17">
        <v>0.14542199737949801</v>
      </c>
      <c r="BN12" s="17">
        <v>0.197490618372405</v>
      </c>
      <c r="BO12" s="17">
        <v>0.21186809104058599</v>
      </c>
      <c r="BP12" s="17">
        <v>0.19631070331570499</v>
      </c>
      <c r="BQ12" s="17">
        <v>0.16411166708587699</v>
      </c>
      <c r="BR12" s="17">
        <v>0.124474256296014</v>
      </c>
      <c r="BS12" s="17">
        <v>0.19249866486240799</v>
      </c>
      <c r="BT12" s="17"/>
      <c r="BU12" s="17">
        <v>0.172597832951952</v>
      </c>
      <c r="BV12" s="17">
        <v>0.17089504444252099</v>
      </c>
      <c r="BW12" s="17"/>
      <c r="BX12" s="17">
        <v>0.21481544190875701</v>
      </c>
      <c r="BY12" s="17">
        <v>0.15761518323403001</v>
      </c>
      <c r="BZ12" s="17">
        <v>0.15921717474847</v>
      </c>
      <c r="CA12" s="17">
        <v>0.114424811958016</v>
      </c>
    </row>
    <row r="13" spans="2:79" ht="43.2" x14ac:dyDescent="0.3">
      <c r="B13" s="18" t="s">
        <v>139</v>
      </c>
      <c r="C13" s="17">
        <v>2.8927501710070299E-2</v>
      </c>
      <c r="D13" s="17">
        <v>2.9926869664286301E-2</v>
      </c>
      <c r="E13" s="17">
        <v>2.8095173797406801E-2</v>
      </c>
      <c r="F13" s="17"/>
      <c r="G13" s="17">
        <v>2.5661797755160001E-2</v>
      </c>
      <c r="H13" s="17">
        <v>3.47378217000687E-2</v>
      </c>
      <c r="I13" s="17">
        <v>3.4524357786334101E-2</v>
      </c>
      <c r="J13" s="17">
        <v>3.0556197428946601E-2</v>
      </c>
      <c r="K13" s="17">
        <v>4.0742648281203497E-2</v>
      </c>
      <c r="L13" s="17">
        <v>1.2601802794795201E-2</v>
      </c>
      <c r="M13" s="17"/>
      <c r="N13" s="17">
        <v>1.5647895348501899E-2</v>
      </c>
      <c r="O13" s="17">
        <v>3.05630856676334E-2</v>
      </c>
      <c r="P13" s="17">
        <v>3.7554045202558201E-2</v>
      </c>
      <c r="Q13" s="17">
        <v>3.4792776631210602E-2</v>
      </c>
      <c r="R13" s="17"/>
      <c r="S13" s="17">
        <v>3.3221182629778502E-2</v>
      </c>
      <c r="T13" s="17">
        <v>1.01767095735322E-2</v>
      </c>
      <c r="U13" s="17">
        <v>1.1050105862786999E-2</v>
      </c>
      <c r="V13" s="17">
        <v>2.4887752420768201E-2</v>
      </c>
      <c r="W13" s="17">
        <v>3.3776789898542797E-2</v>
      </c>
      <c r="X13" s="17">
        <v>3.4456634782997202E-2</v>
      </c>
      <c r="Y13" s="17">
        <v>1.66621578601341E-2</v>
      </c>
      <c r="Z13" s="17">
        <v>1.0808899445305199E-2</v>
      </c>
      <c r="AA13" s="17">
        <v>3.4712416344526098E-2</v>
      </c>
      <c r="AB13" s="17">
        <v>5.99294452878915E-2</v>
      </c>
      <c r="AC13" s="17">
        <v>6.7360548756149302E-2</v>
      </c>
      <c r="AD13" s="17">
        <v>0</v>
      </c>
      <c r="AE13" s="17"/>
      <c r="AF13" s="17">
        <v>3.9060985026892203E-2</v>
      </c>
      <c r="AG13" s="17">
        <v>1.9629686267788701E-2</v>
      </c>
      <c r="AH13" s="17">
        <v>3.1210288706659199E-2</v>
      </c>
      <c r="AI13" s="17">
        <v>2.3537416245520699E-2</v>
      </c>
      <c r="AJ13" s="17">
        <v>3.64928343639042E-2</v>
      </c>
      <c r="AK13" s="17">
        <v>2.7971883310462499E-2</v>
      </c>
      <c r="AL13" s="17"/>
      <c r="AM13" s="17">
        <v>2.9735244766008299E-2</v>
      </c>
      <c r="AN13" s="17">
        <v>3.2068403002518703E-2</v>
      </c>
      <c r="AO13" s="17">
        <v>2.4290762508436699E-2</v>
      </c>
      <c r="AP13" s="17">
        <v>2.0561188254903801E-2</v>
      </c>
      <c r="AQ13" s="17">
        <v>4.7506873980430797E-2</v>
      </c>
      <c r="AR13" s="17"/>
      <c r="AS13" s="17">
        <v>2.99097878841817E-2</v>
      </c>
      <c r="AT13" s="17">
        <v>4.3471184883034197E-2</v>
      </c>
      <c r="AU13" s="17"/>
      <c r="AV13" s="17">
        <v>2.70270504730649E-2</v>
      </c>
      <c r="AW13" s="17">
        <v>3.4846941731030798E-2</v>
      </c>
      <c r="AX13" s="17"/>
      <c r="AY13" s="17">
        <v>4.7289254136688101E-2</v>
      </c>
      <c r="AZ13" s="17">
        <v>2.3608029665495099E-2</v>
      </c>
      <c r="BA13" s="17">
        <v>1.4263338053465999E-2</v>
      </c>
      <c r="BB13" s="17"/>
      <c r="BC13" s="17">
        <v>2.80483135326801E-2</v>
      </c>
      <c r="BD13" s="17">
        <v>2.1950309765156301E-2</v>
      </c>
      <c r="BE13" s="17">
        <v>3.9356954161177203E-2</v>
      </c>
      <c r="BF13" s="17"/>
      <c r="BG13" s="17">
        <v>2.99839171358217E-2</v>
      </c>
      <c r="BH13" s="17">
        <v>2.5129998478529401E-2</v>
      </c>
      <c r="BI13" s="17"/>
      <c r="BJ13" s="17">
        <v>2.9111625607337099E-2</v>
      </c>
      <c r="BK13" s="17">
        <v>2.9069980993915199E-2</v>
      </c>
      <c r="BL13" s="17"/>
      <c r="BM13" s="17">
        <v>2.9628066713707501E-2</v>
      </c>
      <c r="BN13" s="17">
        <v>3.3137936172980297E-2</v>
      </c>
      <c r="BO13" s="17">
        <v>6.9148904471038997E-2</v>
      </c>
      <c r="BP13" s="17">
        <v>9.3780282798287505E-3</v>
      </c>
      <c r="BQ13" s="17">
        <v>9.8119785870425993E-3</v>
      </c>
      <c r="BR13" s="17">
        <v>1.81509873772909E-2</v>
      </c>
      <c r="BS13" s="17">
        <v>4.54240309534037E-2</v>
      </c>
      <c r="BT13" s="17"/>
      <c r="BU13" s="17">
        <v>1.2677260952735501E-2</v>
      </c>
      <c r="BV13" s="17">
        <v>2.5996284293918301E-2</v>
      </c>
      <c r="BW13" s="17"/>
      <c r="BX13" s="17">
        <v>1.3358558467790599E-2</v>
      </c>
      <c r="BY13" s="17">
        <v>3.4973627376809403E-2</v>
      </c>
      <c r="BZ13" s="17">
        <v>2.4180797892994599E-2</v>
      </c>
      <c r="CA13" s="17">
        <v>1.2815082431973599E-2</v>
      </c>
    </row>
    <row r="14" spans="2:79" x14ac:dyDescent="0.3">
      <c r="B14" s="18" t="s">
        <v>101</v>
      </c>
      <c r="C14" s="19">
        <v>0.165565390199093</v>
      </c>
      <c r="D14" s="19">
        <v>0.138848760163787</v>
      </c>
      <c r="E14" s="19">
        <v>0.19154256927602301</v>
      </c>
      <c r="F14" s="19"/>
      <c r="G14" s="19">
        <v>0.114550025013735</v>
      </c>
      <c r="H14" s="19">
        <v>0.114268421249155</v>
      </c>
      <c r="I14" s="19">
        <v>0.165439359288135</v>
      </c>
      <c r="J14" s="19">
        <v>0.19556028101188899</v>
      </c>
      <c r="K14" s="19">
        <v>0.199686232850529</v>
      </c>
      <c r="L14" s="19">
        <v>0.193971782785608</v>
      </c>
      <c r="M14" s="19"/>
      <c r="N14" s="19">
        <v>0.118695522270269</v>
      </c>
      <c r="O14" s="19">
        <v>0.158626519970721</v>
      </c>
      <c r="P14" s="19">
        <v>0.179141521610507</v>
      </c>
      <c r="Q14" s="19">
        <v>0.20891443637802001</v>
      </c>
      <c r="R14" s="19"/>
      <c r="S14" s="19">
        <v>0.14975434215507499</v>
      </c>
      <c r="T14" s="19">
        <v>0.165324221837365</v>
      </c>
      <c r="U14" s="19">
        <v>0.153895125222579</v>
      </c>
      <c r="V14" s="19">
        <v>0.202462515377901</v>
      </c>
      <c r="W14" s="19">
        <v>0.24116507196627601</v>
      </c>
      <c r="X14" s="19">
        <v>0.23767368403006001</v>
      </c>
      <c r="Y14" s="19">
        <v>0.14350294188781801</v>
      </c>
      <c r="Z14" s="19">
        <v>0.13138031627980101</v>
      </c>
      <c r="AA14" s="19">
        <v>0.146008924809473</v>
      </c>
      <c r="AB14" s="19">
        <v>0.128346180540655</v>
      </c>
      <c r="AC14" s="19">
        <v>0.14832662661005599</v>
      </c>
      <c r="AD14" s="19">
        <v>8.3614573030288006E-2</v>
      </c>
      <c r="AE14" s="19"/>
      <c r="AF14" s="19">
        <v>0.127273252440709</v>
      </c>
      <c r="AG14" s="19">
        <v>0.16741844335800701</v>
      </c>
      <c r="AH14" s="19">
        <v>0.19107012647317401</v>
      </c>
      <c r="AI14" s="19">
        <v>0.17059452870391301</v>
      </c>
      <c r="AJ14" s="19">
        <v>0.23063688060229201</v>
      </c>
      <c r="AK14" s="19">
        <v>0.119233892290263</v>
      </c>
      <c r="AL14" s="19"/>
      <c r="AM14" s="19">
        <v>0.20778218292894199</v>
      </c>
      <c r="AN14" s="19">
        <v>0.177798191353783</v>
      </c>
      <c r="AO14" s="19">
        <v>0.13292195386299299</v>
      </c>
      <c r="AP14" s="19">
        <v>0.107239959526348</v>
      </c>
      <c r="AQ14" s="19">
        <v>9.5638028672513906E-2</v>
      </c>
      <c r="AR14" s="19"/>
      <c r="AS14" s="19">
        <v>0.13425110421987799</v>
      </c>
      <c r="AT14" s="19">
        <v>0.20761641204859699</v>
      </c>
      <c r="AU14" s="19"/>
      <c r="AV14" s="19">
        <v>0.158787753430436</v>
      </c>
      <c r="AW14" s="19">
        <v>0.16232904870529499</v>
      </c>
      <c r="AX14" s="19"/>
      <c r="AY14" s="19">
        <v>0.208614322184759</v>
      </c>
      <c r="AZ14" s="19">
        <v>0.14820238822142201</v>
      </c>
      <c r="BA14" s="19">
        <v>0.14487045600276299</v>
      </c>
      <c r="BB14" s="19"/>
      <c r="BC14" s="19">
        <v>0.18094824270540999</v>
      </c>
      <c r="BD14" s="19">
        <v>0.17161347504639801</v>
      </c>
      <c r="BE14" s="19">
        <v>0.114596306483812</v>
      </c>
      <c r="BF14" s="19"/>
      <c r="BG14" s="19">
        <v>0.19322935437383701</v>
      </c>
      <c r="BH14" s="19">
        <v>0.152803752379919</v>
      </c>
      <c r="BI14" s="19"/>
      <c r="BJ14" s="19">
        <v>0.119492706189812</v>
      </c>
      <c r="BK14" s="19">
        <v>0.17422572098452899</v>
      </c>
      <c r="BL14" s="19"/>
      <c r="BM14" s="19">
        <v>0.14035680847802401</v>
      </c>
      <c r="BN14" s="19">
        <v>0.16565249138897101</v>
      </c>
      <c r="BO14" s="19">
        <v>0.138634813865845</v>
      </c>
      <c r="BP14" s="19">
        <v>0.23276072531602099</v>
      </c>
      <c r="BQ14" s="19">
        <v>0.174478064649953</v>
      </c>
      <c r="BR14" s="19">
        <v>0.20080797769165701</v>
      </c>
      <c r="BS14" s="19">
        <v>0.18983023824189399</v>
      </c>
      <c r="BT14" s="19"/>
      <c r="BU14" s="19">
        <v>0.100952444205618</v>
      </c>
      <c r="BV14" s="19">
        <v>0.100329209136304</v>
      </c>
      <c r="BW14" s="19"/>
      <c r="BX14" s="19">
        <v>0.18220200487900201</v>
      </c>
      <c r="BY14" s="19">
        <v>0.12144855567333</v>
      </c>
      <c r="BZ14" s="19">
        <v>0.110493879469496</v>
      </c>
      <c r="CA14" s="19">
        <v>0.116692405021249</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146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43.2" x14ac:dyDescent="0.3">
      <c r="B9" s="18" t="s">
        <v>141</v>
      </c>
      <c r="C9" s="17">
        <v>3.7840163967731398E-2</v>
      </c>
      <c r="D9" s="17">
        <v>4.3408504746058701E-2</v>
      </c>
      <c r="E9" s="17">
        <v>3.2595147987510301E-2</v>
      </c>
      <c r="F9" s="17"/>
      <c r="G9" s="17">
        <v>6.0897000953511603E-2</v>
      </c>
      <c r="H9" s="17">
        <v>7.6031006953883207E-2</v>
      </c>
      <c r="I9" s="17">
        <v>4.97834581460848E-2</v>
      </c>
      <c r="J9" s="17">
        <v>1.09104463838345E-2</v>
      </c>
      <c r="K9" s="17">
        <v>1.5155363268836E-2</v>
      </c>
      <c r="L9" s="17">
        <v>1.8881862882203702E-2</v>
      </c>
      <c r="M9" s="17"/>
      <c r="N9" s="17">
        <v>4.5746234468146699E-2</v>
      </c>
      <c r="O9" s="17">
        <v>2.64369630649476E-2</v>
      </c>
      <c r="P9" s="17">
        <v>4.1690972791689901E-2</v>
      </c>
      <c r="Q9" s="17">
        <v>3.8834445512122902E-2</v>
      </c>
      <c r="R9" s="17"/>
      <c r="S9" s="17">
        <v>6.3113558931414293E-2</v>
      </c>
      <c r="T9" s="17">
        <v>4.5862206815772903E-2</v>
      </c>
      <c r="U9" s="17">
        <v>2.8582569019254201E-2</v>
      </c>
      <c r="V9" s="17">
        <v>2.0596821452831999E-2</v>
      </c>
      <c r="W9" s="17">
        <v>2.6703570018774402E-2</v>
      </c>
      <c r="X9" s="17">
        <v>4.3650784039399898E-2</v>
      </c>
      <c r="Y9" s="17">
        <v>5.6250345473328901E-3</v>
      </c>
      <c r="Z9" s="17">
        <v>5.0790571692032202E-2</v>
      </c>
      <c r="AA9" s="17">
        <v>5.3495187377164799E-2</v>
      </c>
      <c r="AB9" s="17">
        <v>1.7487826335086401E-2</v>
      </c>
      <c r="AC9" s="17">
        <v>1.22075562534033E-2</v>
      </c>
      <c r="AD9" s="17">
        <v>8.6153784788201598E-2</v>
      </c>
      <c r="AE9" s="17"/>
      <c r="AF9" s="17">
        <v>8.5823318898138601E-2</v>
      </c>
      <c r="AG9" s="17">
        <v>2.0233579894210901E-2</v>
      </c>
      <c r="AH9" s="17">
        <v>4.2637950370528102E-2</v>
      </c>
      <c r="AI9" s="17">
        <v>1.7883015832212801E-2</v>
      </c>
      <c r="AJ9" s="17">
        <v>1.4965983960853999E-2</v>
      </c>
      <c r="AK9" s="17">
        <v>1.12143074770327E-2</v>
      </c>
      <c r="AL9" s="17"/>
      <c r="AM9" s="17">
        <v>2.6159465602744299E-2</v>
      </c>
      <c r="AN9" s="17">
        <v>2.0969214761949601E-2</v>
      </c>
      <c r="AO9" s="17">
        <v>2.88259945028276E-2</v>
      </c>
      <c r="AP9" s="17">
        <v>8.4618816722213996E-2</v>
      </c>
      <c r="AQ9" s="17">
        <v>0.13679144211821101</v>
      </c>
      <c r="AR9" s="17"/>
      <c r="AS9" s="17">
        <v>4.4572855358787702E-2</v>
      </c>
      <c r="AT9" s="17">
        <v>2.35499494090094E-2</v>
      </c>
      <c r="AU9" s="17"/>
      <c r="AV9" s="17">
        <v>4.9807897648301E-2</v>
      </c>
      <c r="AW9" s="17">
        <v>1.8588003734334599E-2</v>
      </c>
      <c r="AX9" s="17"/>
      <c r="AY9" s="17">
        <v>3.7416465471019102E-2</v>
      </c>
      <c r="AZ9" s="17">
        <v>3.9000000717409201E-2</v>
      </c>
      <c r="BA9" s="17">
        <v>2.4653896156647901E-2</v>
      </c>
      <c r="BB9" s="17"/>
      <c r="BC9" s="17">
        <v>3.1631563991574102E-2</v>
      </c>
      <c r="BD9" s="17">
        <v>3.2797068991352797E-2</v>
      </c>
      <c r="BE9" s="17">
        <v>5.6106174010646298E-2</v>
      </c>
      <c r="BF9" s="17"/>
      <c r="BG9" s="17">
        <v>3.7865017942305498E-2</v>
      </c>
      <c r="BH9" s="17">
        <v>3.7684740531446798E-2</v>
      </c>
      <c r="BI9" s="17"/>
      <c r="BJ9" s="17">
        <v>6.4382950314872595E-2</v>
      </c>
      <c r="BK9" s="17">
        <v>2.9946764783420801E-2</v>
      </c>
      <c r="BL9" s="17"/>
      <c r="BM9" s="17">
        <v>5.1885764988718601E-2</v>
      </c>
      <c r="BN9" s="17">
        <v>4.12989317967992E-2</v>
      </c>
      <c r="BO9" s="17">
        <v>0</v>
      </c>
      <c r="BP9" s="17">
        <v>4.1198933761632202E-2</v>
      </c>
      <c r="BQ9" s="17">
        <v>4.0360093278022202E-2</v>
      </c>
      <c r="BR9" s="17">
        <v>9.2534490320127505E-3</v>
      </c>
      <c r="BS9" s="17">
        <v>4.98733078057624E-2</v>
      </c>
      <c r="BT9" s="17"/>
      <c r="BU9" s="17">
        <v>6.7604053530232397E-2</v>
      </c>
      <c r="BV9" s="17">
        <v>9.0264262948676205E-2</v>
      </c>
      <c r="BW9" s="17"/>
      <c r="BX9" s="17">
        <v>2.4855254050529501E-2</v>
      </c>
      <c r="BY9" s="17">
        <v>5.59494878644154E-2</v>
      </c>
      <c r="BZ9" s="17">
        <v>6.6750359239960394E-2</v>
      </c>
      <c r="CA9" s="17">
        <v>6.8729357665184398E-2</v>
      </c>
    </row>
    <row r="10" spans="2:79" ht="28.8" x14ac:dyDescent="0.3">
      <c r="B10" s="18" t="s">
        <v>142</v>
      </c>
      <c r="C10" s="17">
        <v>0.165342048616714</v>
      </c>
      <c r="D10" s="17">
        <v>0.18719392262477499</v>
      </c>
      <c r="E10" s="17">
        <v>0.14484195819947601</v>
      </c>
      <c r="F10" s="17"/>
      <c r="G10" s="17">
        <v>0.25456939982465998</v>
      </c>
      <c r="H10" s="17">
        <v>0.23649014684852901</v>
      </c>
      <c r="I10" s="17">
        <v>0.193058093145063</v>
      </c>
      <c r="J10" s="17">
        <v>0.12771166141114201</v>
      </c>
      <c r="K10" s="17">
        <v>8.4209340087897697E-2</v>
      </c>
      <c r="L10" s="17">
        <v>0.110814526327871</v>
      </c>
      <c r="M10" s="17"/>
      <c r="N10" s="17">
        <v>0.218918700749381</v>
      </c>
      <c r="O10" s="17">
        <v>0.130912901446188</v>
      </c>
      <c r="P10" s="17">
        <v>0.17548572310538901</v>
      </c>
      <c r="Q10" s="17">
        <v>0.13358184326478101</v>
      </c>
      <c r="R10" s="17"/>
      <c r="S10" s="17">
        <v>0.22182333032110901</v>
      </c>
      <c r="T10" s="17">
        <v>0.164858768784969</v>
      </c>
      <c r="U10" s="17">
        <v>0.175620255071816</v>
      </c>
      <c r="V10" s="17">
        <v>0.18047572279690099</v>
      </c>
      <c r="W10" s="17">
        <v>0.14777402999054701</v>
      </c>
      <c r="X10" s="17">
        <v>0.12602187129550199</v>
      </c>
      <c r="Y10" s="17">
        <v>0.17598734953658299</v>
      </c>
      <c r="Z10" s="17">
        <v>0.126147280428651</v>
      </c>
      <c r="AA10" s="17">
        <v>0.174946420162189</v>
      </c>
      <c r="AB10" s="17">
        <v>0.152332504572463</v>
      </c>
      <c r="AC10" s="17">
        <v>0.11736348622997</v>
      </c>
      <c r="AD10" s="17">
        <v>9.7926512356724907E-2</v>
      </c>
      <c r="AE10" s="17"/>
      <c r="AF10" s="17">
        <v>0.23998124749324001</v>
      </c>
      <c r="AG10" s="17">
        <v>0.14930946905661199</v>
      </c>
      <c r="AH10" s="17">
        <v>0.14064919453631899</v>
      </c>
      <c r="AI10" s="17">
        <v>0.131103290015982</v>
      </c>
      <c r="AJ10" s="17">
        <v>0.128298832245652</v>
      </c>
      <c r="AK10" s="17">
        <v>0.15332035250436801</v>
      </c>
      <c r="AL10" s="17"/>
      <c r="AM10" s="17">
        <v>0.119252727723063</v>
      </c>
      <c r="AN10" s="17">
        <v>0.13288588598858</v>
      </c>
      <c r="AO10" s="17">
        <v>0.17914501975800201</v>
      </c>
      <c r="AP10" s="17">
        <v>0.24832383161744001</v>
      </c>
      <c r="AQ10" s="17">
        <v>0.21545799188972201</v>
      </c>
      <c r="AR10" s="17"/>
      <c r="AS10" s="17">
        <v>0.195326722490584</v>
      </c>
      <c r="AT10" s="17">
        <v>0.11678900302735901</v>
      </c>
      <c r="AU10" s="17"/>
      <c r="AV10" s="17">
        <v>0.18533041389868199</v>
      </c>
      <c r="AW10" s="17">
        <v>0.107833792756535</v>
      </c>
      <c r="AX10" s="17"/>
      <c r="AY10" s="17">
        <v>0.17076364463562901</v>
      </c>
      <c r="AZ10" s="17">
        <v>0.16317272707452199</v>
      </c>
      <c r="BA10" s="17">
        <v>0.15564587556212101</v>
      </c>
      <c r="BB10" s="17"/>
      <c r="BC10" s="17">
        <v>0.16109222335593201</v>
      </c>
      <c r="BD10" s="17">
        <v>0.16348639327381001</v>
      </c>
      <c r="BE10" s="17">
        <v>0.18171809281347401</v>
      </c>
      <c r="BF10" s="17"/>
      <c r="BG10" s="17">
        <v>0.120963943043702</v>
      </c>
      <c r="BH10" s="17">
        <v>0.187007037882361</v>
      </c>
      <c r="BI10" s="17"/>
      <c r="BJ10" s="17">
        <v>0.256401133667567</v>
      </c>
      <c r="BK10" s="17">
        <v>0.13588631972583501</v>
      </c>
      <c r="BL10" s="17"/>
      <c r="BM10" s="17">
        <v>0.20467733861108101</v>
      </c>
      <c r="BN10" s="17">
        <v>0.109853478625693</v>
      </c>
      <c r="BO10" s="17">
        <v>0.16062773069285999</v>
      </c>
      <c r="BP10" s="17">
        <v>0.17168491775429501</v>
      </c>
      <c r="BQ10" s="17">
        <v>0.22182710387625501</v>
      </c>
      <c r="BR10" s="17">
        <v>0.120524837021295</v>
      </c>
      <c r="BS10" s="17">
        <v>0.13273632380505501</v>
      </c>
      <c r="BT10" s="17"/>
      <c r="BU10" s="17">
        <v>0.154498762041304</v>
      </c>
      <c r="BV10" s="17">
        <v>0.27056450159289802</v>
      </c>
      <c r="BW10" s="17"/>
      <c r="BX10" s="17">
        <v>0.115535426734432</v>
      </c>
      <c r="BY10" s="17">
        <v>0.18984708847484799</v>
      </c>
      <c r="BZ10" s="17">
        <v>0.20844985658293699</v>
      </c>
      <c r="CA10" s="17">
        <v>0.234439206607855</v>
      </c>
    </row>
    <row r="11" spans="2:79" ht="28.8" x14ac:dyDescent="0.3">
      <c r="B11" s="18" t="s">
        <v>143</v>
      </c>
      <c r="C11" s="17">
        <v>0.32723697387880601</v>
      </c>
      <c r="D11" s="17">
        <v>0.346109660966817</v>
      </c>
      <c r="E11" s="17">
        <v>0.30741918717898498</v>
      </c>
      <c r="F11" s="17"/>
      <c r="G11" s="17">
        <v>0.34791074236909902</v>
      </c>
      <c r="H11" s="17">
        <v>0.27820605796814601</v>
      </c>
      <c r="I11" s="17">
        <v>0.32687071663171902</v>
      </c>
      <c r="J11" s="17">
        <v>0.37256914973392202</v>
      </c>
      <c r="K11" s="17">
        <v>0.325425971402314</v>
      </c>
      <c r="L11" s="17">
        <v>0.318118250361698</v>
      </c>
      <c r="M11" s="17"/>
      <c r="N11" s="17">
        <v>0.29892277207219298</v>
      </c>
      <c r="O11" s="17">
        <v>0.34496054607022097</v>
      </c>
      <c r="P11" s="17">
        <v>0.34807522045443501</v>
      </c>
      <c r="Q11" s="17">
        <v>0.32176909257084402</v>
      </c>
      <c r="R11" s="17"/>
      <c r="S11" s="17">
        <v>0.33928473570651202</v>
      </c>
      <c r="T11" s="17">
        <v>0.30389331779245299</v>
      </c>
      <c r="U11" s="17">
        <v>0.29849547771783103</v>
      </c>
      <c r="V11" s="17">
        <v>0.33325268338324399</v>
      </c>
      <c r="W11" s="17">
        <v>0.31939834853702098</v>
      </c>
      <c r="X11" s="17">
        <v>0.27704034505469599</v>
      </c>
      <c r="Y11" s="17">
        <v>0.405037646681913</v>
      </c>
      <c r="Z11" s="17">
        <v>0.35392473842739902</v>
      </c>
      <c r="AA11" s="17">
        <v>0.318253813650478</v>
      </c>
      <c r="AB11" s="17">
        <v>0.35381342879019001</v>
      </c>
      <c r="AC11" s="17">
        <v>0.27033899633133301</v>
      </c>
      <c r="AD11" s="17">
        <v>0.40550424757447101</v>
      </c>
      <c r="AE11" s="17"/>
      <c r="AF11" s="17">
        <v>0.318123648287164</v>
      </c>
      <c r="AG11" s="17">
        <v>0.33117718044581901</v>
      </c>
      <c r="AH11" s="17">
        <v>0.31414725154338002</v>
      </c>
      <c r="AI11" s="17">
        <v>0.371768894342342</v>
      </c>
      <c r="AJ11" s="17">
        <v>0.30622186809531099</v>
      </c>
      <c r="AK11" s="17">
        <v>0.27576236963586997</v>
      </c>
      <c r="AL11" s="17"/>
      <c r="AM11" s="17">
        <v>0.37259592839127298</v>
      </c>
      <c r="AN11" s="17">
        <v>0.31249092615896201</v>
      </c>
      <c r="AO11" s="17">
        <v>0.329265214671839</v>
      </c>
      <c r="AP11" s="17">
        <v>0.31110169284217398</v>
      </c>
      <c r="AQ11" s="17">
        <v>0.30818004955377898</v>
      </c>
      <c r="AR11" s="17"/>
      <c r="AS11" s="17">
        <v>0.30672442261862698</v>
      </c>
      <c r="AT11" s="17">
        <v>0.32008263125717701</v>
      </c>
      <c r="AU11" s="17"/>
      <c r="AV11" s="17">
        <v>0.32124486031913901</v>
      </c>
      <c r="AW11" s="17">
        <v>0.32407258965778601</v>
      </c>
      <c r="AX11" s="17"/>
      <c r="AY11" s="17">
        <v>0.30321023632412297</v>
      </c>
      <c r="AZ11" s="17">
        <v>0.33385266660366097</v>
      </c>
      <c r="BA11" s="17">
        <v>0.366117224812118</v>
      </c>
      <c r="BB11" s="17"/>
      <c r="BC11" s="17">
        <v>0.30852764948512101</v>
      </c>
      <c r="BD11" s="17">
        <v>0.32263271763261903</v>
      </c>
      <c r="BE11" s="17">
        <v>0.38523469567065599</v>
      </c>
      <c r="BF11" s="17"/>
      <c r="BG11" s="17">
        <v>0.33357022910232897</v>
      </c>
      <c r="BH11" s="17">
        <v>0.32239560905626802</v>
      </c>
      <c r="BI11" s="17"/>
      <c r="BJ11" s="17">
        <v>0.31789411488029801</v>
      </c>
      <c r="BK11" s="17">
        <v>0.32883169296210202</v>
      </c>
      <c r="BL11" s="17"/>
      <c r="BM11" s="17">
        <v>0.32965839145715897</v>
      </c>
      <c r="BN11" s="17">
        <v>0.37860892412271802</v>
      </c>
      <c r="BO11" s="17">
        <v>0.39996291605213302</v>
      </c>
      <c r="BP11" s="17">
        <v>0.198503534784021</v>
      </c>
      <c r="BQ11" s="17">
        <v>0.356697523317273</v>
      </c>
      <c r="BR11" s="17">
        <v>0.29377520519282602</v>
      </c>
      <c r="BS11" s="17">
        <v>0.31045231549496399</v>
      </c>
      <c r="BT11" s="17"/>
      <c r="BU11" s="17">
        <v>0.353656165501196</v>
      </c>
      <c r="BV11" s="17">
        <v>0.32239958560538001</v>
      </c>
      <c r="BW11" s="17"/>
      <c r="BX11" s="17">
        <v>0.33476077457066999</v>
      </c>
      <c r="BY11" s="17">
        <v>0.31850032541561102</v>
      </c>
      <c r="BZ11" s="17">
        <v>0.34325861183575801</v>
      </c>
      <c r="CA11" s="17">
        <v>0.33139439770811402</v>
      </c>
    </row>
    <row r="12" spans="2:79" ht="28.8" x14ac:dyDescent="0.3">
      <c r="B12" s="18" t="s">
        <v>144</v>
      </c>
      <c r="C12" s="17">
        <v>0.300898966722904</v>
      </c>
      <c r="D12" s="17">
        <v>0.29654386850512898</v>
      </c>
      <c r="E12" s="17">
        <v>0.306628738897605</v>
      </c>
      <c r="F12" s="17"/>
      <c r="G12" s="17">
        <v>0.22408733280919499</v>
      </c>
      <c r="H12" s="17">
        <v>0.25514822377754998</v>
      </c>
      <c r="I12" s="17">
        <v>0.25882925535824802</v>
      </c>
      <c r="J12" s="17">
        <v>0.312199691151887</v>
      </c>
      <c r="K12" s="17">
        <v>0.366557100588568</v>
      </c>
      <c r="L12" s="17">
        <v>0.369909537106279</v>
      </c>
      <c r="M12" s="17"/>
      <c r="N12" s="17">
        <v>0.30330491925774</v>
      </c>
      <c r="O12" s="17">
        <v>0.32588558239944898</v>
      </c>
      <c r="P12" s="17">
        <v>0.26383605899274198</v>
      </c>
      <c r="Q12" s="17">
        <v>0.302945201554632</v>
      </c>
      <c r="R12" s="17"/>
      <c r="S12" s="17">
        <v>0.24921126013868999</v>
      </c>
      <c r="T12" s="17">
        <v>0.33151760638966699</v>
      </c>
      <c r="U12" s="17">
        <v>0.315672642279828</v>
      </c>
      <c r="V12" s="17">
        <v>0.28709580516712802</v>
      </c>
      <c r="W12" s="17">
        <v>0.29281746081507898</v>
      </c>
      <c r="X12" s="17">
        <v>0.29180959556508501</v>
      </c>
      <c r="Y12" s="17">
        <v>0.26477002027812302</v>
      </c>
      <c r="Z12" s="17">
        <v>0.33740133184174198</v>
      </c>
      <c r="AA12" s="17">
        <v>0.30565038046423998</v>
      </c>
      <c r="AB12" s="17">
        <v>0.31886736623318301</v>
      </c>
      <c r="AC12" s="17">
        <v>0.425686593389767</v>
      </c>
      <c r="AD12" s="17">
        <v>0.224695115638645</v>
      </c>
      <c r="AE12" s="17"/>
      <c r="AF12" s="17">
        <v>0.226354696686246</v>
      </c>
      <c r="AG12" s="17">
        <v>0.32998720432274198</v>
      </c>
      <c r="AH12" s="17">
        <v>0.32148725314327797</v>
      </c>
      <c r="AI12" s="17">
        <v>0.29036636889380302</v>
      </c>
      <c r="AJ12" s="17">
        <v>0.32253909827063998</v>
      </c>
      <c r="AK12" s="17">
        <v>0.43438936364879099</v>
      </c>
      <c r="AL12" s="17"/>
      <c r="AM12" s="17">
        <v>0.28619627956053301</v>
      </c>
      <c r="AN12" s="17">
        <v>0.34568025930598001</v>
      </c>
      <c r="AO12" s="17">
        <v>0.31452021469651997</v>
      </c>
      <c r="AP12" s="17">
        <v>0.24959426009597899</v>
      </c>
      <c r="AQ12" s="17">
        <v>0.17712804572168001</v>
      </c>
      <c r="AR12" s="17"/>
      <c r="AS12" s="17">
        <v>0.31073357745913099</v>
      </c>
      <c r="AT12" s="17">
        <v>0.33136069440024601</v>
      </c>
      <c r="AU12" s="17"/>
      <c r="AV12" s="17">
        <v>0.29290533273160502</v>
      </c>
      <c r="AW12" s="17">
        <v>0.348886421469914</v>
      </c>
      <c r="AX12" s="17"/>
      <c r="AY12" s="17">
        <v>0.27786397350860698</v>
      </c>
      <c r="AZ12" s="17">
        <v>0.309535494700444</v>
      </c>
      <c r="BA12" s="17">
        <v>0.31770001483669902</v>
      </c>
      <c r="BB12" s="17"/>
      <c r="BC12" s="17">
        <v>0.31528823581152199</v>
      </c>
      <c r="BD12" s="17">
        <v>0.33704105027161002</v>
      </c>
      <c r="BE12" s="17">
        <v>0.223668422829045</v>
      </c>
      <c r="BF12" s="17"/>
      <c r="BG12" s="17">
        <v>0.326865570844596</v>
      </c>
      <c r="BH12" s="17">
        <v>0.29235226565792</v>
      </c>
      <c r="BI12" s="17"/>
      <c r="BJ12" s="17">
        <v>0.25552036373887299</v>
      </c>
      <c r="BK12" s="17">
        <v>0.32147305095058698</v>
      </c>
      <c r="BL12" s="17"/>
      <c r="BM12" s="17">
        <v>0.27587515489994402</v>
      </c>
      <c r="BN12" s="17">
        <v>0.27459372896940898</v>
      </c>
      <c r="BO12" s="17">
        <v>0.245557799534351</v>
      </c>
      <c r="BP12" s="17">
        <v>0.40426628777879098</v>
      </c>
      <c r="BQ12" s="17">
        <v>0.22579072001414899</v>
      </c>
      <c r="BR12" s="17">
        <v>0.38825923062968798</v>
      </c>
      <c r="BS12" s="17">
        <v>0.276902442179983</v>
      </c>
      <c r="BT12" s="17"/>
      <c r="BU12" s="17">
        <v>0.34078228358656698</v>
      </c>
      <c r="BV12" s="17">
        <v>0.21519281653426101</v>
      </c>
      <c r="BW12" s="17"/>
      <c r="BX12" s="17">
        <v>0.34281057712726798</v>
      </c>
      <c r="BY12" s="17">
        <v>0.30594500920997197</v>
      </c>
      <c r="BZ12" s="17">
        <v>0.277552899884422</v>
      </c>
      <c r="CA12" s="17">
        <v>0.277516958154499</v>
      </c>
    </row>
    <row r="13" spans="2:79" ht="43.2" x14ac:dyDescent="0.3">
      <c r="B13" s="18" t="s">
        <v>145</v>
      </c>
      <c r="C13" s="17">
        <v>4.2629033331366799E-2</v>
      </c>
      <c r="D13" s="17">
        <v>3.1382610686998699E-2</v>
      </c>
      <c r="E13" s="17">
        <v>5.3808732802605702E-2</v>
      </c>
      <c r="F13" s="17"/>
      <c r="G13" s="17">
        <v>2.9064732686467299E-2</v>
      </c>
      <c r="H13" s="17">
        <v>5.16901081510696E-2</v>
      </c>
      <c r="I13" s="17">
        <v>5.4734218954111701E-2</v>
      </c>
      <c r="J13" s="17">
        <v>3.3057496945787503E-2</v>
      </c>
      <c r="K13" s="17">
        <v>5.0198727863443003E-2</v>
      </c>
      <c r="L13" s="17">
        <v>3.7129966837063898E-2</v>
      </c>
      <c r="M13" s="17"/>
      <c r="N13" s="17">
        <v>4.7311865379719202E-2</v>
      </c>
      <c r="O13" s="17">
        <v>3.90100338763152E-2</v>
      </c>
      <c r="P13" s="17">
        <v>4.6416107860088901E-2</v>
      </c>
      <c r="Q13" s="17">
        <v>3.9199163575134199E-2</v>
      </c>
      <c r="R13" s="17"/>
      <c r="S13" s="17">
        <v>3.5945801701148597E-2</v>
      </c>
      <c r="T13" s="17">
        <v>5.4985684663793402E-2</v>
      </c>
      <c r="U13" s="17">
        <v>3.6871701069049197E-2</v>
      </c>
      <c r="V13" s="17">
        <v>1.54724381598286E-2</v>
      </c>
      <c r="W13" s="17">
        <v>3.9371557502499099E-2</v>
      </c>
      <c r="X13" s="17">
        <v>3.9621734790026099E-2</v>
      </c>
      <c r="Y13" s="17">
        <v>4.9970242125704202E-2</v>
      </c>
      <c r="Z13" s="17">
        <v>1.2249459319312799E-2</v>
      </c>
      <c r="AA13" s="17">
        <v>4.3413538502097102E-2</v>
      </c>
      <c r="AB13" s="17">
        <v>6.5333101740889202E-2</v>
      </c>
      <c r="AC13" s="17">
        <v>6.80432221525612E-2</v>
      </c>
      <c r="AD13" s="17">
        <v>4.0917956917109602E-2</v>
      </c>
      <c r="AE13" s="17"/>
      <c r="AF13" s="17">
        <v>4.1671358206372897E-2</v>
      </c>
      <c r="AG13" s="17">
        <v>3.8767433333141997E-2</v>
      </c>
      <c r="AH13" s="17">
        <v>3.7018848109415997E-2</v>
      </c>
      <c r="AI13" s="17">
        <v>4.43516397584056E-2</v>
      </c>
      <c r="AJ13" s="17">
        <v>6.05422486168226E-2</v>
      </c>
      <c r="AK13" s="17">
        <v>3.9663471863650601E-2</v>
      </c>
      <c r="AL13" s="17"/>
      <c r="AM13" s="17">
        <v>4.7108734247596602E-2</v>
      </c>
      <c r="AN13" s="17">
        <v>4.0877830760362097E-2</v>
      </c>
      <c r="AO13" s="17">
        <v>4.3711387247617597E-2</v>
      </c>
      <c r="AP13" s="17">
        <v>3.9168743978131602E-2</v>
      </c>
      <c r="AQ13" s="17">
        <v>6.5986715446542304E-2</v>
      </c>
      <c r="AR13" s="17"/>
      <c r="AS13" s="17">
        <v>4.53398727226361E-2</v>
      </c>
      <c r="AT13" s="17">
        <v>4.8397399159455602E-2</v>
      </c>
      <c r="AU13" s="17"/>
      <c r="AV13" s="17">
        <v>3.5948405088230301E-2</v>
      </c>
      <c r="AW13" s="17">
        <v>6.3244798395711205E-2</v>
      </c>
      <c r="AX13" s="17"/>
      <c r="AY13" s="17">
        <v>4.87956692011196E-2</v>
      </c>
      <c r="AZ13" s="17">
        <v>4.0175275007961003E-2</v>
      </c>
      <c r="BA13" s="17">
        <v>4.0387405655410602E-2</v>
      </c>
      <c r="BB13" s="17"/>
      <c r="BC13" s="17">
        <v>4.2485351956337597E-2</v>
      </c>
      <c r="BD13" s="17">
        <v>3.1904722308626801E-2</v>
      </c>
      <c r="BE13" s="17">
        <v>5.5382027857694797E-2</v>
      </c>
      <c r="BF13" s="17"/>
      <c r="BG13" s="17">
        <v>3.1948418845376698E-2</v>
      </c>
      <c r="BH13" s="17">
        <v>4.70277146941184E-2</v>
      </c>
      <c r="BI13" s="17"/>
      <c r="BJ13" s="17">
        <v>3.4852790411725697E-2</v>
      </c>
      <c r="BK13" s="17">
        <v>4.5026809010295599E-2</v>
      </c>
      <c r="BL13" s="17"/>
      <c r="BM13" s="17">
        <v>4.1613323248758903E-2</v>
      </c>
      <c r="BN13" s="17">
        <v>4.59129138401633E-2</v>
      </c>
      <c r="BO13" s="17">
        <v>7.4992469963644198E-2</v>
      </c>
      <c r="BP13" s="17">
        <v>9.6794988637215907E-3</v>
      </c>
      <c r="BQ13" s="17">
        <v>2.17572280945631E-2</v>
      </c>
      <c r="BR13" s="17">
        <v>4.0443861369390703E-2</v>
      </c>
      <c r="BS13" s="17">
        <v>6.2189635329676703E-2</v>
      </c>
      <c r="BT13" s="17"/>
      <c r="BU13" s="17">
        <v>1.14020209092284E-2</v>
      </c>
      <c r="BV13" s="17">
        <v>3.6852564116863898E-2</v>
      </c>
      <c r="BW13" s="17"/>
      <c r="BX13" s="17">
        <v>4.2080731323506398E-2</v>
      </c>
      <c r="BY13" s="17">
        <v>5.6863985910305503E-2</v>
      </c>
      <c r="BZ13" s="17">
        <v>2.4182414062753999E-2</v>
      </c>
      <c r="CA13" s="17">
        <v>2.27806050107895E-2</v>
      </c>
    </row>
    <row r="14" spans="2:79" x14ac:dyDescent="0.3">
      <c r="B14" s="18" t="s">
        <v>101</v>
      </c>
      <c r="C14" s="19">
        <v>0.12605281348247799</v>
      </c>
      <c r="D14" s="19">
        <v>9.5361432470221705E-2</v>
      </c>
      <c r="E14" s="19">
        <v>0.15470623493381899</v>
      </c>
      <c r="F14" s="19"/>
      <c r="G14" s="19">
        <v>8.3470791357067101E-2</v>
      </c>
      <c r="H14" s="19">
        <v>0.102434456300822</v>
      </c>
      <c r="I14" s="19">
        <v>0.11672425776477401</v>
      </c>
      <c r="J14" s="19">
        <v>0.14355155437342601</v>
      </c>
      <c r="K14" s="19">
        <v>0.15845349678894199</v>
      </c>
      <c r="L14" s="19">
        <v>0.14514585648488501</v>
      </c>
      <c r="M14" s="19"/>
      <c r="N14" s="19">
        <v>8.5795508072820603E-2</v>
      </c>
      <c r="O14" s="19">
        <v>0.132793973142879</v>
      </c>
      <c r="P14" s="19">
        <v>0.124495916795654</v>
      </c>
      <c r="Q14" s="19">
        <v>0.16367025352248499</v>
      </c>
      <c r="R14" s="19"/>
      <c r="S14" s="19">
        <v>9.0621313201126E-2</v>
      </c>
      <c r="T14" s="19">
        <v>9.8882415553344594E-2</v>
      </c>
      <c r="U14" s="19">
        <v>0.14475735484222099</v>
      </c>
      <c r="V14" s="19">
        <v>0.16310652904006701</v>
      </c>
      <c r="W14" s="19">
        <v>0.173935033136079</v>
      </c>
      <c r="X14" s="19">
        <v>0.22185566925528999</v>
      </c>
      <c r="Y14" s="19">
        <v>9.8609706830343993E-2</v>
      </c>
      <c r="Z14" s="19">
        <v>0.119486618290863</v>
      </c>
      <c r="AA14" s="19">
        <v>0.104240659843831</v>
      </c>
      <c r="AB14" s="19">
        <v>9.2165772328188206E-2</v>
      </c>
      <c r="AC14" s="19">
        <v>0.106360145642966</v>
      </c>
      <c r="AD14" s="19">
        <v>0.144802382724847</v>
      </c>
      <c r="AE14" s="19"/>
      <c r="AF14" s="19">
        <v>8.8045730428839203E-2</v>
      </c>
      <c r="AG14" s="19">
        <v>0.130525132947474</v>
      </c>
      <c r="AH14" s="19">
        <v>0.14405950229707801</v>
      </c>
      <c r="AI14" s="19">
        <v>0.144526791157255</v>
      </c>
      <c r="AJ14" s="19">
        <v>0.167431968810721</v>
      </c>
      <c r="AK14" s="19">
        <v>8.56501348702879E-2</v>
      </c>
      <c r="AL14" s="19"/>
      <c r="AM14" s="19">
        <v>0.14868686447478999</v>
      </c>
      <c r="AN14" s="19">
        <v>0.14709588302416701</v>
      </c>
      <c r="AO14" s="19">
        <v>0.10453216912319301</v>
      </c>
      <c r="AP14" s="19">
        <v>6.7192654744061303E-2</v>
      </c>
      <c r="AQ14" s="19">
        <v>9.6455755270064503E-2</v>
      </c>
      <c r="AR14" s="19"/>
      <c r="AS14" s="19">
        <v>9.7302549350234593E-2</v>
      </c>
      <c r="AT14" s="19">
        <v>0.15982032274675301</v>
      </c>
      <c r="AU14" s="19"/>
      <c r="AV14" s="19">
        <v>0.114763090314043</v>
      </c>
      <c r="AW14" s="19">
        <v>0.13737439398571899</v>
      </c>
      <c r="AX14" s="19"/>
      <c r="AY14" s="19">
        <v>0.161950010859502</v>
      </c>
      <c r="AZ14" s="19">
        <v>0.114263835896002</v>
      </c>
      <c r="BA14" s="19">
        <v>9.54955829770021E-2</v>
      </c>
      <c r="BB14" s="19"/>
      <c r="BC14" s="19">
        <v>0.14097497539951401</v>
      </c>
      <c r="BD14" s="19">
        <v>0.112138047521982</v>
      </c>
      <c r="BE14" s="19">
        <v>9.7890586818483893E-2</v>
      </c>
      <c r="BF14" s="19"/>
      <c r="BG14" s="19">
        <v>0.14878682022169001</v>
      </c>
      <c r="BH14" s="19">
        <v>0.11353263217788601</v>
      </c>
      <c r="BI14" s="19"/>
      <c r="BJ14" s="19">
        <v>7.0948646986664393E-2</v>
      </c>
      <c r="BK14" s="19">
        <v>0.13883536256776</v>
      </c>
      <c r="BL14" s="19"/>
      <c r="BM14" s="19">
        <v>9.6290026794338304E-2</v>
      </c>
      <c r="BN14" s="19">
        <v>0.14973202264521801</v>
      </c>
      <c r="BO14" s="19">
        <v>0.118859083757012</v>
      </c>
      <c r="BP14" s="19">
        <v>0.17466682705754</v>
      </c>
      <c r="BQ14" s="19">
        <v>0.13356733141973801</v>
      </c>
      <c r="BR14" s="19">
        <v>0.147743416754786</v>
      </c>
      <c r="BS14" s="19">
        <v>0.167845975384559</v>
      </c>
      <c r="BT14" s="19"/>
      <c r="BU14" s="19">
        <v>7.2056714431471394E-2</v>
      </c>
      <c r="BV14" s="19">
        <v>6.4726269201921094E-2</v>
      </c>
      <c r="BW14" s="19"/>
      <c r="BX14" s="19">
        <v>0.13995723619359399</v>
      </c>
      <c r="BY14" s="19">
        <v>7.2894103124848397E-2</v>
      </c>
      <c r="BZ14" s="19">
        <v>7.9805858394167595E-2</v>
      </c>
      <c r="CA14" s="19">
        <v>6.5139474853559004E-2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A19"/>
  <sheetViews>
    <sheetView showGridLines="0" topLeftCell="A6"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152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28.8" x14ac:dyDescent="0.3">
      <c r="B9" s="18" t="s">
        <v>147</v>
      </c>
      <c r="C9" s="17">
        <v>3.1491725796182903E-2</v>
      </c>
      <c r="D9" s="17">
        <v>3.72318136353013E-2</v>
      </c>
      <c r="E9" s="17">
        <v>2.60479241084841E-2</v>
      </c>
      <c r="F9" s="17"/>
      <c r="G9" s="17">
        <v>5.0281831543611599E-2</v>
      </c>
      <c r="H9" s="17">
        <v>6.8896438562441001E-2</v>
      </c>
      <c r="I9" s="17">
        <v>4.5454386645880203E-2</v>
      </c>
      <c r="J9" s="17">
        <v>8.0856357218927599E-3</v>
      </c>
      <c r="K9" s="17">
        <v>1.5840469277851699E-2</v>
      </c>
      <c r="L9" s="17">
        <v>6.7972527763251796E-3</v>
      </c>
      <c r="M9" s="17"/>
      <c r="N9" s="17">
        <v>4.69421501864535E-2</v>
      </c>
      <c r="O9" s="17">
        <v>1.8840572008797501E-2</v>
      </c>
      <c r="P9" s="17">
        <v>3.80900388165245E-2</v>
      </c>
      <c r="Q9" s="17">
        <v>2.3039611196010001E-2</v>
      </c>
      <c r="R9" s="17"/>
      <c r="S9" s="17">
        <v>6.4116651610864106E-2</v>
      </c>
      <c r="T9" s="17">
        <v>2.4351248576876299E-2</v>
      </c>
      <c r="U9" s="17">
        <v>2.8616629898460599E-2</v>
      </c>
      <c r="V9" s="17">
        <v>2.08401626399429E-2</v>
      </c>
      <c r="W9" s="17">
        <v>0</v>
      </c>
      <c r="X9" s="17">
        <v>6.9692687398008102E-2</v>
      </c>
      <c r="Y9" s="17">
        <v>5.6642997281148699E-3</v>
      </c>
      <c r="Z9" s="17">
        <v>2.9775217055568098E-2</v>
      </c>
      <c r="AA9" s="17">
        <v>3.43099648872204E-2</v>
      </c>
      <c r="AB9" s="17">
        <v>1.69327826759781E-2</v>
      </c>
      <c r="AC9" s="17">
        <v>0</v>
      </c>
      <c r="AD9" s="17">
        <v>6.6526392164230203E-2</v>
      </c>
      <c r="AE9" s="17"/>
      <c r="AF9" s="17">
        <v>7.8022741955891206E-2</v>
      </c>
      <c r="AG9" s="17">
        <v>1.7212018212323099E-2</v>
      </c>
      <c r="AH9" s="17">
        <v>2.94403744210644E-2</v>
      </c>
      <c r="AI9" s="17">
        <v>7.9712954809627208E-3</v>
      </c>
      <c r="AJ9" s="17">
        <v>1.4965983960853999E-2</v>
      </c>
      <c r="AK9" s="17">
        <v>1.12143074770327E-2</v>
      </c>
      <c r="AL9" s="17"/>
      <c r="AM9" s="17">
        <v>1.5583468236588001E-2</v>
      </c>
      <c r="AN9" s="17">
        <v>1.4414945855846999E-2</v>
      </c>
      <c r="AO9" s="17">
        <v>3.9755220715763803E-2</v>
      </c>
      <c r="AP9" s="17">
        <v>4.77779367100045E-2</v>
      </c>
      <c r="AQ9" s="17">
        <v>0.14959146076396701</v>
      </c>
      <c r="AR9" s="17"/>
      <c r="AS9" s="17">
        <v>4.2456105747796499E-2</v>
      </c>
      <c r="AT9" s="17">
        <v>8.4910151741323103E-3</v>
      </c>
      <c r="AU9" s="17"/>
      <c r="AV9" s="17">
        <v>4.2026735360430403E-2</v>
      </c>
      <c r="AW9" s="17">
        <v>9.7903083522986895E-3</v>
      </c>
      <c r="AX9" s="17"/>
      <c r="AY9" s="17">
        <v>3.4650179195125697E-2</v>
      </c>
      <c r="AZ9" s="17">
        <v>2.9970424484875999E-2</v>
      </c>
      <c r="BA9" s="17">
        <v>1.6056712358852102E-2</v>
      </c>
      <c r="BB9" s="17"/>
      <c r="BC9" s="17">
        <v>2.4602756935612102E-2</v>
      </c>
      <c r="BD9" s="17">
        <v>2.29902697957424E-2</v>
      </c>
      <c r="BE9" s="17">
        <v>5.7087535563745601E-2</v>
      </c>
      <c r="BF9" s="17"/>
      <c r="BG9" s="17">
        <v>2.62240182480649E-2</v>
      </c>
      <c r="BH9" s="17">
        <v>3.3990306827899303E-2</v>
      </c>
      <c r="BI9" s="17"/>
      <c r="BJ9" s="17">
        <v>7.9215844223148701E-2</v>
      </c>
      <c r="BK9" s="17">
        <v>1.7350574850836801E-2</v>
      </c>
      <c r="BL9" s="17"/>
      <c r="BM9" s="17">
        <v>4.84168329082455E-2</v>
      </c>
      <c r="BN9" s="17">
        <v>2.30494669147021E-2</v>
      </c>
      <c r="BO9" s="17">
        <v>9.4262961930007896E-3</v>
      </c>
      <c r="BP9" s="17">
        <v>3.0067119987648501E-2</v>
      </c>
      <c r="BQ9" s="17">
        <v>4.4887363852860199E-2</v>
      </c>
      <c r="BR9" s="17">
        <v>4.74378306583633E-3</v>
      </c>
      <c r="BS9" s="17">
        <v>3.0257750844775302E-2</v>
      </c>
      <c r="BT9" s="17"/>
      <c r="BU9" s="17">
        <v>6.2194735556260199E-2</v>
      </c>
      <c r="BV9" s="17">
        <v>7.67589321414823E-2</v>
      </c>
      <c r="BW9" s="17"/>
      <c r="BX9" s="17">
        <v>2.0015257695383499E-2</v>
      </c>
      <c r="BY9" s="17">
        <v>4.3734744137516803E-2</v>
      </c>
      <c r="BZ9" s="17">
        <v>5.9886258215535802E-2</v>
      </c>
      <c r="CA9" s="17">
        <v>6.4741455165628306E-2</v>
      </c>
    </row>
    <row r="10" spans="2:79" ht="28.8" x14ac:dyDescent="0.3">
      <c r="B10" s="18" t="s">
        <v>148</v>
      </c>
      <c r="C10" s="17">
        <v>0.106221058172127</v>
      </c>
      <c r="D10" s="17">
        <v>0.13132037558520501</v>
      </c>
      <c r="E10" s="17">
        <v>8.2262262071426104E-2</v>
      </c>
      <c r="F10" s="17"/>
      <c r="G10" s="17">
        <v>0.21088212577236001</v>
      </c>
      <c r="H10" s="17">
        <v>0.16335716480103099</v>
      </c>
      <c r="I10" s="17">
        <v>0.104719549500093</v>
      </c>
      <c r="J10" s="17">
        <v>5.3108955184424503E-2</v>
      </c>
      <c r="K10" s="17">
        <v>5.51123933633869E-2</v>
      </c>
      <c r="L10" s="17">
        <v>6.8876334771482195E-2</v>
      </c>
      <c r="M10" s="17"/>
      <c r="N10" s="17">
        <v>0.15531190200202499</v>
      </c>
      <c r="O10" s="17">
        <v>7.5340131163835297E-2</v>
      </c>
      <c r="P10" s="17">
        <v>9.11954246318432E-2</v>
      </c>
      <c r="Q10" s="17">
        <v>9.6450108386362199E-2</v>
      </c>
      <c r="R10" s="17"/>
      <c r="S10" s="17">
        <v>0.143671055251613</v>
      </c>
      <c r="T10" s="17">
        <v>8.5170829667891704E-2</v>
      </c>
      <c r="U10" s="17">
        <v>0.102966379259635</v>
      </c>
      <c r="V10" s="17">
        <v>0.123232319113374</v>
      </c>
      <c r="W10" s="17">
        <v>7.1223746518893002E-2</v>
      </c>
      <c r="X10" s="17">
        <v>8.6709456532471599E-2</v>
      </c>
      <c r="Y10" s="17">
        <v>9.3641415521506899E-2</v>
      </c>
      <c r="Z10" s="17">
        <v>0.11076976674215799</v>
      </c>
      <c r="AA10" s="17">
        <v>0.112978833139079</v>
      </c>
      <c r="AB10" s="17">
        <v>0.11981090554370501</v>
      </c>
      <c r="AC10" s="17">
        <v>9.7834463575864894E-2</v>
      </c>
      <c r="AD10" s="17">
        <v>9.6833749774475203E-2</v>
      </c>
      <c r="AE10" s="17"/>
      <c r="AF10" s="17">
        <v>0.179601678099443</v>
      </c>
      <c r="AG10" s="17">
        <v>6.7733220714671902E-2</v>
      </c>
      <c r="AH10" s="17">
        <v>0.119265421394686</v>
      </c>
      <c r="AI10" s="17">
        <v>9.1615389434161698E-2</v>
      </c>
      <c r="AJ10" s="17">
        <v>7.4742446465641404E-2</v>
      </c>
      <c r="AK10" s="17">
        <v>4.9515015828024499E-2</v>
      </c>
      <c r="AL10" s="17"/>
      <c r="AM10" s="17">
        <v>6.2695550092602095E-2</v>
      </c>
      <c r="AN10" s="17">
        <v>8.7431564223657096E-2</v>
      </c>
      <c r="AO10" s="17">
        <v>0.11067988038677801</v>
      </c>
      <c r="AP10" s="17">
        <v>0.16184713235260301</v>
      </c>
      <c r="AQ10" s="17">
        <v>0.26724875721623498</v>
      </c>
      <c r="AR10" s="17"/>
      <c r="AS10" s="17">
        <v>0.12260607315260701</v>
      </c>
      <c r="AT10" s="17">
        <v>7.2474214100428105E-2</v>
      </c>
      <c r="AU10" s="17"/>
      <c r="AV10" s="17">
        <v>0.128585483599858</v>
      </c>
      <c r="AW10" s="17">
        <v>6.4499086880092496E-2</v>
      </c>
      <c r="AX10" s="17"/>
      <c r="AY10" s="17">
        <v>9.6499110503433502E-2</v>
      </c>
      <c r="AZ10" s="17">
        <v>0.11390792823132601</v>
      </c>
      <c r="BA10" s="17">
        <v>7.8576830083298702E-2</v>
      </c>
      <c r="BB10" s="17"/>
      <c r="BC10" s="17">
        <v>9.4545357810588093E-2</v>
      </c>
      <c r="BD10" s="17">
        <v>0.12566081636436799</v>
      </c>
      <c r="BE10" s="17">
        <v>0.118642049945239</v>
      </c>
      <c r="BF10" s="17"/>
      <c r="BG10" s="17">
        <v>9.1421791736690405E-2</v>
      </c>
      <c r="BH10" s="17">
        <v>0.113127460429698</v>
      </c>
      <c r="BI10" s="17"/>
      <c r="BJ10" s="17">
        <v>0.160952939204732</v>
      </c>
      <c r="BK10" s="17">
        <v>8.60347017690649E-2</v>
      </c>
      <c r="BL10" s="17"/>
      <c r="BM10" s="17">
        <v>0.13607430727476999</v>
      </c>
      <c r="BN10" s="17">
        <v>7.6920645972093998E-2</v>
      </c>
      <c r="BO10" s="17">
        <v>0.12520977273901901</v>
      </c>
      <c r="BP10" s="17">
        <v>4.9858195072299598E-2</v>
      </c>
      <c r="BQ10" s="17">
        <v>0.207087256033228</v>
      </c>
      <c r="BR10" s="17">
        <v>6.6456645452481505E-2</v>
      </c>
      <c r="BS10" s="17">
        <v>5.0138275131062303E-2</v>
      </c>
      <c r="BT10" s="17"/>
      <c r="BU10" s="17">
        <v>0.13494311437970999</v>
      </c>
      <c r="BV10" s="17">
        <v>0.19178186183891999</v>
      </c>
      <c r="BW10" s="17"/>
      <c r="BX10" s="17">
        <v>5.9817938281015101E-2</v>
      </c>
      <c r="BY10" s="17">
        <v>0.120960572593293</v>
      </c>
      <c r="BZ10" s="17">
        <v>0.150409336446336</v>
      </c>
      <c r="CA10" s="17">
        <v>0.14388768529457099</v>
      </c>
    </row>
    <row r="11" spans="2:79" ht="28.8" x14ac:dyDescent="0.3">
      <c r="B11" s="18" t="s">
        <v>149</v>
      </c>
      <c r="C11" s="17">
        <v>0.35196954911735401</v>
      </c>
      <c r="D11" s="17">
        <v>0.38297640066164601</v>
      </c>
      <c r="E11" s="17">
        <v>0.32235698406970997</v>
      </c>
      <c r="F11" s="17"/>
      <c r="G11" s="17">
        <v>0.30576509669262902</v>
      </c>
      <c r="H11" s="17">
        <v>0.26827287587871501</v>
      </c>
      <c r="I11" s="17">
        <v>0.324645234535617</v>
      </c>
      <c r="J11" s="17">
        <v>0.38428178565080101</v>
      </c>
      <c r="K11" s="17">
        <v>0.37083698868078702</v>
      </c>
      <c r="L11" s="17">
        <v>0.43386671317552</v>
      </c>
      <c r="M11" s="17"/>
      <c r="N11" s="17">
        <v>0.35692396778963098</v>
      </c>
      <c r="O11" s="17">
        <v>0.37647899899313703</v>
      </c>
      <c r="P11" s="17">
        <v>0.35495545643920201</v>
      </c>
      <c r="Q11" s="17">
        <v>0.32309905149367402</v>
      </c>
      <c r="R11" s="17"/>
      <c r="S11" s="17">
        <v>0.33193137598720601</v>
      </c>
      <c r="T11" s="17">
        <v>0.33906862968181001</v>
      </c>
      <c r="U11" s="17">
        <v>0.33118226230657</v>
      </c>
      <c r="V11" s="17">
        <v>0.35839091826118202</v>
      </c>
      <c r="W11" s="17">
        <v>0.38640334134246002</v>
      </c>
      <c r="X11" s="17">
        <v>0.32778200164202398</v>
      </c>
      <c r="Y11" s="17">
        <v>0.44201957080531401</v>
      </c>
      <c r="Z11" s="17">
        <v>0.355694544236409</v>
      </c>
      <c r="AA11" s="17">
        <v>0.31546924264741999</v>
      </c>
      <c r="AB11" s="17">
        <v>0.37150294297437803</v>
      </c>
      <c r="AC11" s="17">
        <v>0.401532613630804</v>
      </c>
      <c r="AD11" s="17">
        <v>0.27585759425939899</v>
      </c>
      <c r="AE11" s="17"/>
      <c r="AF11" s="17">
        <v>0.306234914884155</v>
      </c>
      <c r="AG11" s="17">
        <v>0.39138042494965197</v>
      </c>
      <c r="AH11" s="17">
        <v>0.32208964671294299</v>
      </c>
      <c r="AI11" s="17">
        <v>0.36080161590716803</v>
      </c>
      <c r="AJ11" s="17">
        <v>0.35862343520693402</v>
      </c>
      <c r="AK11" s="17">
        <v>0.38529999922006702</v>
      </c>
      <c r="AL11" s="17"/>
      <c r="AM11" s="17">
        <v>0.38320813053140801</v>
      </c>
      <c r="AN11" s="17">
        <v>0.34163454983077302</v>
      </c>
      <c r="AO11" s="17">
        <v>0.388094015435277</v>
      </c>
      <c r="AP11" s="17">
        <v>0.32236855238911499</v>
      </c>
      <c r="AQ11" s="17">
        <v>0.238498795563343</v>
      </c>
      <c r="AR11" s="17"/>
      <c r="AS11" s="17">
        <v>0.34858683606708302</v>
      </c>
      <c r="AT11" s="17">
        <v>0.30195425977868501</v>
      </c>
      <c r="AU11" s="17"/>
      <c r="AV11" s="17">
        <v>0.35604768030169898</v>
      </c>
      <c r="AW11" s="17">
        <v>0.30135407969317002</v>
      </c>
      <c r="AX11" s="17"/>
      <c r="AY11" s="17">
        <v>0.32530354716763499</v>
      </c>
      <c r="AZ11" s="17">
        <v>0.357124587073191</v>
      </c>
      <c r="BA11" s="17">
        <v>0.411227939198545</v>
      </c>
      <c r="BB11" s="17"/>
      <c r="BC11" s="17">
        <v>0.369806211858279</v>
      </c>
      <c r="BD11" s="17">
        <v>0.36557660107422602</v>
      </c>
      <c r="BE11" s="17">
        <v>0.294694546996351</v>
      </c>
      <c r="BF11" s="17"/>
      <c r="BG11" s="17">
        <v>0.34027428494352402</v>
      </c>
      <c r="BH11" s="17">
        <v>0.35871518501305599</v>
      </c>
      <c r="BI11" s="17"/>
      <c r="BJ11" s="17">
        <v>0.32415278061367703</v>
      </c>
      <c r="BK11" s="17">
        <v>0.36431056770478498</v>
      </c>
      <c r="BL11" s="17"/>
      <c r="BM11" s="17">
        <v>0.33958308556309402</v>
      </c>
      <c r="BN11" s="17">
        <v>0.30692271356440798</v>
      </c>
      <c r="BO11" s="17">
        <v>0.41209445548254198</v>
      </c>
      <c r="BP11" s="17">
        <v>0.28913483221827402</v>
      </c>
      <c r="BQ11" s="17">
        <v>0.30780561026188302</v>
      </c>
      <c r="BR11" s="17">
        <v>0.42430548687141301</v>
      </c>
      <c r="BS11" s="17">
        <v>0.34357134405402801</v>
      </c>
      <c r="BT11" s="17"/>
      <c r="BU11" s="17">
        <v>0.30986835397040502</v>
      </c>
      <c r="BV11" s="17">
        <v>0.32041195417125001</v>
      </c>
      <c r="BW11" s="17"/>
      <c r="BX11" s="17">
        <v>0.35880942928467402</v>
      </c>
      <c r="BY11" s="17">
        <v>0.33523869540332402</v>
      </c>
      <c r="BZ11" s="17">
        <v>0.35716697983080498</v>
      </c>
      <c r="CA11" s="17">
        <v>0.365585335747595</v>
      </c>
    </row>
    <row r="12" spans="2:79" ht="28.8" x14ac:dyDescent="0.3">
      <c r="B12" s="18" t="s">
        <v>150</v>
      </c>
      <c r="C12" s="17">
        <v>0.295493743227905</v>
      </c>
      <c r="D12" s="17">
        <v>0.27893621165413002</v>
      </c>
      <c r="E12" s="17">
        <v>0.31118006271037701</v>
      </c>
      <c r="F12" s="17"/>
      <c r="G12" s="17">
        <v>0.27514284107776699</v>
      </c>
      <c r="H12" s="17">
        <v>0.30410560583593499</v>
      </c>
      <c r="I12" s="17">
        <v>0.305238464704779</v>
      </c>
      <c r="J12" s="17">
        <v>0.308664951218243</v>
      </c>
      <c r="K12" s="17">
        <v>0.30317924674958202</v>
      </c>
      <c r="L12" s="17">
        <v>0.27831377669714402</v>
      </c>
      <c r="M12" s="17"/>
      <c r="N12" s="17">
        <v>0.29359214991816701</v>
      </c>
      <c r="O12" s="17">
        <v>0.32086972947208803</v>
      </c>
      <c r="P12" s="17">
        <v>0.27534679315993399</v>
      </c>
      <c r="Q12" s="17">
        <v>0.28501761686411198</v>
      </c>
      <c r="R12" s="17"/>
      <c r="S12" s="17">
        <v>0.2764620864565</v>
      </c>
      <c r="T12" s="17">
        <v>0.36733387585139399</v>
      </c>
      <c r="U12" s="17">
        <v>0.32210084362045299</v>
      </c>
      <c r="V12" s="17">
        <v>0.25483923376751699</v>
      </c>
      <c r="W12" s="17">
        <v>0.279277678405357</v>
      </c>
      <c r="X12" s="17">
        <v>0.24366595216884701</v>
      </c>
      <c r="Y12" s="17">
        <v>0.24133156668598801</v>
      </c>
      <c r="Z12" s="17">
        <v>0.29561727564653101</v>
      </c>
      <c r="AA12" s="17">
        <v>0.30807223793129601</v>
      </c>
      <c r="AB12" s="17">
        <v>0.32232737064317002</v>
      </c>
      <c r="AC12" s="17">
        <v>0.28392999153125198</v>
      </c>
      <c r="AD12" s="17">
        <v>0.355190885221293</v>
      </c>
      <c r="AE12" s="17"/>
      <c r="AF12" s="17">
        <v>0.26568054768013999</v>
      </c>
      <c r="AG12" s="17">
        <v>0.30175674952084802</v>
      </c>
      <c r="AH12" s="17">
        <v>0.272937554322364</v>
      </c>
      <c r="AI12" s="17">
        <v>0.34352618567599402</v>
      </c>
      <c r="AJ12" s="17">
        <v>0.28966913750871398</v>
      </c>
      <c r="AK12" s="17">
        <v>0.30802413253866801</v>
      </c>
      <c r="AL12" s="17"/>
      <c r="AM12" s="17">
        <v>0.27265206354060101</v>
      </c>
      <c r="AN12" s="17">
        <v>0.33014050458769301</v>
      </c>
      <c r="AO12" s="17">
        <v>0.28223442698430701</v>
      </c>
      <c r="AP12" s="17">
        <v>0.327948048198546</v>
      </c>
      <c r="AQ12" s="17">
        <v>0.20543775561146899</v>
      </c>
      <c r="AR12" s="17"/>
      <c r="AS12" s="17">
        <v>0.296026066510932</v>
      </c>
      <c r="AT12" s="17">
        <v>0.322462494080136</v>
      </c>
      <c r="AU12" s="17"/>
      <c r="AV12" s="17">
        <v>0.28868560530367299</v>
      </c>
      <c r="AW12" s="17">
        <v>0.34729548927182202</v>
      </c>
      <c r="AX12" s="17"/>
      <c r="AY12" s="17">
        <v>0.31512239471825498</v>
      </c>
      <c r="AZ12" s="17">
        <v>0.28718001387342001</v>
      </c>
      <c r="BA12" s="17">
        <v>0.30102336027459897</v>
      </c>
      <c r="BB12" s="17"/>
      <c r="BC12" s="17">
        <v>0.30025565827110601</v>
      </c>
      <c r="BD12" s="17">
        <v>0.29780632637728</v>
      </c>
      <c r="BE12" s="17">
        <v>0.27832894767507399</v>
      </c>
      <c r="BF12" s="17"/>
      <c r="BG12" s="17">
        <v>0.31295150943251798</v>
      </c>
      <c r="BH12" s="17">
        <v>0.29113423696565899</v>
      </c>
      <c r="BI12" s="17"/>
      <c r="BJ12" s="17">
        <v>0.27577351032185099</v>
      </c>
      <c r="BK12" s="17">
        <v>0.30240128497137497</v>
      </c>
      <c r="BL12" s="17"/>
      <c r="BM12" s="17">
        <v>0.29099265850567801</v>
      </c>
      <c r="BN12" s="17">
        <v>0.35841110322526498</v>
      </c>
      <c r="BO12" s="17">
        <v>0.21863110657180099</v>
      </c>
      <c r="BP12" s="17">
        <v>0.30188234233667699</v>
      </c>
      <c r="BQ12" s="17">
        <v>0.28476830250652502</v>
      </c>
      <c r="BR12" s="17">
        <v>0.29136741647692499</v>
      </c>
      <c r="BS12" s="17">
        <v>0.25710189589071902</v>
      </c>
      <c r="BT12" s="17"/>
      <c r="BU12" s="17">
        <v>0.33865431062770501</v>
      </c>
      <c r="BV12" s="17">
        <v>0.27591203008818199</v>
      </c>
      <c r="BW12" s="17"/>
      <c r="BX12" s="17">
        <v>0.34556354460859001</v>
      </c>
      <c r="BY12" s="17">
        <v>0.29679319640433</v>
      </c>
      <c r="BZ12" s="17">
        <v>0.27980044104520302</v>
      </c>
      <c r="CA12" s="17">
        <v>0.26853941697977302</v>
      </c>
    </row>
    <row r="13" spans="2:79" ht="28.8" x14ac:dyDescent="0.3">
      <c r="B13" s="18" t="s">
        <v>151</v>
      </c>
      <c r="C13" s="17">
        <v>7.7070846960076503E-2</v>
      </c>
      <c r="D13" s="17">
        <v>5.7472311712058799E-2</v>
      </c>
      <c r="E13" s="17">
        <v>9.65668150699317E-2</v>
      </c>
      <c r="F13" s="17"/>
      <c r="G13" s="17">
        <v>7.7314731399354297E-2</v>
      </c>
      <c r="H13" s="17">
        <v>0.114983724641552</v>
      </c>
      <c r="I13" s="17">
        <v>9.7382839260830703E-2</v>
      </c>
      <c r="J13" s="17">
        <v>8.0123851150218695E-2</v>
      </c>
      <c r="K13" s="17">
        <v>6.5940109174219802E-2</v>
      </c>
      <c r="L13" s="17">
        <v>3.4701630220891302E-2</v>
      </c>
      <c r="M13" s="17"/>
      <c r="N13" s="17">
        <v>5.0932915382230097E-2</v>
      </c>
      <c r="O13" s="17">
        <v>7.1313922001528099E-2</v>
      </c>
      <c r="P13" s="17">
        <v>8.47589859251488E-2</v>
      </c>
      <c r="Q13" s="17">
        <v>0.106690261841279</v>
      </c>
      <c r="R13" s="17"/>
      <c r="S13" s="17">
        <v>7.5465998854891997E-2</v>
      </c>
      <c r="T13" s="17">
        <v>6.0824514294332298E-2</v>
      </c>
      <c r="U13" s="17">
        <v>7.2013155453118496E-2</v>
      </c>
      <c r="V13" s="17">
        <v>7.3383117126141095E-2</v>
      </c>
      <c r="W13" s="17">
        <v>8.2325632061124907E-2</v>
      </c>
      <c r="X13" s="17">
        <v>8.7981664589328795E-2</v>
      </c>
      <c r="Y13" s="17">
        <v>6.3111621958702194E-2</v>
      </c>
      <c r="Z13" s="17">
        <v>8.7328300660152805E-2</v>
      </c>
      <c r="AA13" s="17">
        <v>9.1648768750090495E-2</v>
      </c>
      <c r="AB13" s="17">
        <v>6.5537938832503903E-2</v>
      </c>
      <c r="AC13" s="17">
        <v>8.7966663686833493E-2</v>
      </c>
      <c r="AD13" s="17">
        <v>0.12122426253764899</v>
      </c>
      <c r="AE13" s="17"/>
      <c r="AF13" s="17">
        <v>9.0167668952979105E-2</v>
      </c>
      <c r="AG13" s="17">
        <v>6.97859199794999E-2</v>
      </c>
      <c r="AH13" s="17">
        <v>9.0431924947326797E-2</v>
      </c>
      <c r="AI13" s="17">
        <v>4.4595787046859903E-2</v>
      </c>
      <c r="AJ13" s="17">
        <v>7.9686046314536907E-2</v>
      </c>
      <c r="AK13" s="17">
        <v>0.126551210858589</v>
      </c>
      <c r="AL13" s="17"/>
      <c r="AM13" s="17">
        <v>0.10089916516191701</v>
      </c>
      <c r="AN13" s="17">
        <v>7.8204272822154697E-2</v>
      </c>
      <c r="AO13" s="17">
        <v>5.8420442487745403E-2</v>
      </c>
      <c r="AP13" s="17">
        <v>7.2135426149751006E-2</v>
      </c>
      <c r="AQ13" s="17">
        <v>4.3585202172471901E-2</v>
      </c>
      <c r="AR13" s="17"/>
      <c r="AS13" s="17">
        <v>7.4710051059968099E-2</v>
      </c>
      <c r="AT13" s="17">
        <v>0.12683930771115901</v>
      </c>
      <c r="AU13" s="17"/>
      <c r="AV13" s="17">
        <v>5.2508594153739402E-2</v>
      </c>
      <c r="AW13" s="17">
        <v>0.16750365677423901</v>
      </c>
      <c r="AX13" s="17"/>
      <c r="AY13" s="17">
        <v>8.0686989460276706E-2</v>
      </c>
      <c r="AZ13" s="17">
        <v>7.7521908461019501E-2</v>
      </c>
      <c r="BA13" s="17">
        <v>6.0029196753314903E-2</v>
      </c>
      <c r="BB13" s="17"/>
      <c r="BC13" s="17">
        <v>6.1385598894822202E-2</v>
      </c>
      <c r="BD13" s="17">
        <v>6.6485593939281301E-2</v>
      </c>
      <c r="BE13" s="17">
        <v>0.12776456688058499</v>
      </c>
      <c r="BF13" s="17"/>
      <c r="BG13" s="17">
        <v>8.3681687121751905E-2</v>
      </c>
      <c r="BH13" s="17">
        <v>7.1951206781785904E-2</v>
      </c>
      <c r="BI13" s="17"/>
      <c r="BJ13" s="17">
        <v>6.6821183020466204E-2</v>
      </c>
      <c r="BK13" s="17">
        <v>7.9656757488519206E-2</v>
      </c>
      <c r="BL13" s="17"/>
      <c r="BM13" s="17">
        <v>7.7044638832206094E-2</v>
      </c>
      <c r="BN13" s="17">
        <v>8.4766398386366196E-2</v>
      </c>
      <c r="BO13" s="17">
        <v>0.113755091119074</v>
      </c>
      <c r="BP13" s="17">
        <v>0.102954539306698</v>
      </c>
      <c r="BQ13" s="17">
        <v>5.3884065050090503E-2</v>
      </c>
      <c r="BR13" s="17">
        <v>3.4929864400386798E-2</v>
      </c>
      <c r="BS13" s="17">
        <v>0.16100223392182</v>
      </c>
      <c r="BT13" s="17"/>
      <c r="BU13" s="17">
        <v>5.2546401248894703E-2</v>
      </c>
      <c r="BV13" s="17">
        <v>6.4605509233570405E-2</v>
      </c>
      <c r="BW13" s="17"/>
      <c r="BX13" s="17">
        <v>7.8458490157353802E-2</v>
      </c>
      <c r="BY13" s="17">
        <v>0.101590274934271</v>
      </c>
      <c r="BZ13" s="17">
        <v>6.1872189367820497E-2</v>
      </c>
      <c r="CA13" s="17">
        <v>6.0223433088025698E-2</v>
      </c>
    </row>
    <row r="14" spans="2:79" x14ac:dyDescent="0.3">
      <c r="B14" s="18" t="s">
        <v>101</v>
      </c>
      <c r="C14" s="19">
        <v>0.13775307672635401</v>
      </c>
      <c r="D14" s="19">
        <v>0.112062886751659</v>
      </c>
      <c r="E14" s="19">
        <v>0.161585951970071</v>
      </c>
      <c r="F14" s="19"/>
      <c r="G14" s="19">
        <v>8.0613373514278205E-2</v>
      </c>
      <c r="H14" s="19">
        <v>8.0384190280326201E-2</v>
      </c>
      <c r="I14" s="19">
        <v>0.1225595253528</v>
      </c>
      <c r="J14" s="19">
        <v>0.16573482107442</v>
      </c>
      <c r="K14" s="19">
        <v>0.18909079275417201</v>
      </c>
      <c r="L14" s="19">
        <v>0.17744429235863801</v>
      </c>
      <c r="M14" s="19"/>
      <c r="N14" s="19">
        <v>9.6296914721494098E-2</v>
      </c>
      <c r="O14" s="19">
        <v>0.137156646360615</v>
      </c>
      <c r="P14" s="19">
        <v>0.15565330102734801</v>
      </c>
      <c r="Q14" s="19">
        <v>0.165703350218562</v>
      </c>
      <c r="R14" s="19"/>
      <c r="S14" s="19">
        <v>0.108352831838925</v>
      </c>
      <c r="T14" s="19">
        <v>0.123250901927696</v>
      </c>
      <c r="U14" s="19">
        <v>0.14312072946176299</v>
      </c>
      <c r="V14" s="19">
        <v>0.16931424909184301</v>
      </c>
      <c r="W14" s="19">
        <v>0.18076960167216499</v>
      </c>
      <c r="X14" s="19">
        <v>0.184168237669321</v>
      </c>
      <c r="Y14" s="19">
        <v>0.15423152530037301</v>
      </c>
      <c r="Z14" s="19">
        <v>0.12081489565918201</v>
      </c>
      <c r="AA14" s="19">
        <v>0.137520952644895</v>
      </c>
      <c r="AB14" s="19">
        <v>0.103888059330266</v>
      </c>
      <c r="AC14" s="19">
        <v>0.12873626757524501</v>
      </c>
      <c r="AD14" s="19">
        <v>8.4367116042953397E-2</v>
      </c>
      <c r="AE14" s="19"/>
      <c r="AF14" s="19">
        <v>8.0292448427392707E-2</v>
      </c>
      <c r="AG14" s="19">
        <v>0.15213166662300501</v>
      </c>
      <c r="AH14" s="19">
        <v>0.165835078201616</v>
      </c>
      <c r="AI14" s="19">
        <v>0.15148972645485401</v>
      </c>
      <c r="AJ14" s="19">
        <v>0.18231295054332</v>
      </c>
      <c r="AK14" s="19">
        <v>0.11939533407762</v>
      </c>
      <c r="AL14" s="19"/>
      <c r="AM14" s="19">
        <v>0.164961622436884</v>
      </c>
      <c r="AN14" s="19">
        <v>0.14817416267987599</v>
      </c>
      <c r="AO14" s="19">
        <v>0.12081601399012901</v>
      </c>
      <c r="AP14" s="19">
        <v>6.7922904199980302E-2</v>
      </c>
      <c r="AQ14" s="19">
        <v>9.5638028672513906E-2</v>
      </c>
      <c r="AR14" s="19"/>
      <c r="AS14" s="19">
        <v>0.11561486746161299</v>
      </c>
      <c r="AT14" s="19">
        <v>0.167778709155459</v>
      </c>
      <c r="AU14" s="19"/>
      <c r="AV14" s="19">
        <v>0.1321459012806</v>
      </c>
      <c r="AW14" s="19">
        <v>0.109557379028378</v>
      </c>
      <c r="AX14" s="19"/>
      <c r="AY14" s="19">
        <v>0.14773777895527401</v>
      </c>
      <c r="AZ14" s="19">
        <v>0.13429513787616701</v>
      </c>
      <c r="BA14" s="19">
        <v>0.133085961331391</v>
      </c>
      <c r="BB14" s="19"/>
      <c r="BC14" s="19">
        <v>0.149404416229593</v>
      </c>
      <c r="BD14" s="19">
        <v>0.121480392449102</v>
      </c>
      <c r="BE14" s="19">
        <v>0.123482352939005</v>
      </c>
      <c r="BF14" s="19"/>
      <c r="BG14" s="19">
        <v>0.14544670851745101</v>
      </c>
      <c r="BH14" s="19">
        <v>0.131081603981901</v>
      </c>
      <c r="BI14" s="19"/>
      <c r="BJ14" s="19">
        <v>9.3083742616125398E-2</v>
      </c>
      <c r="BK14" s="19">
        <v>0.150246113215419</v>
      </c>
      <c r="BL14" s="19"/>
      <c r="BM14" s="19">
        <v>0.107888476916006</v>
      </c>
      <c r="BN14" s="19">
        <v>0.149929671937165</v>
      </c>
      <c r="BO14" s="19">
        <v>0.120883277894563</v>
      </c>
      <c r="BP14" s="19">
        <v>0.22610297107840399</v>
      </c>
      <c r="BQ14" s="19">
        <v>0.101567402295414</v>
      </c>
      <c r="BR14" s="19">
        <v>0.17819680373295799</v>
      </c>
      <c r="BS14" s="19">
        <v>0.15792850015759599</v>
      </c>
      <c r="BT14" s="19"/>
      <c r="BU14" s="19">
        <v>0.101793084217026</v>
      </c>
      <c r="BV14" s="19">
        <v>7.0529712526595498E-2</v>
      </c>
      <c r="BW14" s="19"/>
      <c r="BX14" s="19">
        <v>0.137335339972984</v>
      </c>
      <c r="BY14" s="19">
        <v>0.101682516527265</v>
      </c>
      <c r="BZ14" s="19">
        <v>9.0864795094298803E-2</v>
      </c>
      <c r="CA14" s="19">
        <v>9.70226737244064E-2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A19"/>
  <sheetViews>
    <sheetView showGridLines="0" topLeftCell="A6"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159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28.8" x14ac:dyDescent="0.3">
      <c r="B9" s="18" t="s">
        <v>153</v>
      </c>
      <c r="C9" s="17">
        <v>3.6859161938220301E-2</v>
      </c>
      <c r="D9" s="17">
        <v>4.65556747351644E-2</v>
      </c>
      <c r="E9" s="17">
        <v>2.7582692995858998E-2</v>
      </c>
      <c r="F9" s="17"/>
      <c r="G9" s="17">
        <v>6.4828072690457997E-2</v>
      </c>
      <c r="H9" s="17">
        <v>8.5435164812217607E-2</v>
      </c>
      <c r="I9" s="17">
        <v>4.6357621587988E-2</v>
      </c>
      <c r="J9" s="17">
        <v>1.1322808712716501E-2</v>
      </c>
      <c r="K9" s="17">
        <v>1.17205878728158E-2</v>
      </c>
      <c r="L9" s="17">
        <v>8.7246258625304895E-3</v>
      </c>
      <c r="M9" s="17"/>
      <c r="N9" s="17">
        <v>5.0693035784658398E-2</v>
      </c>
      <c r="O9" s="17">
        <v>2.5624284092114698E-2</v>
      </c>
      <c r="P9" s="17">
        <v>4.0281968497509799E-2</v>
      </c>
      <c r="Q9" s="17">
        <v>3.1624412011377799E-2</v>
      </c>
      <c r="R9" s="17"/>
      <c r="S9" s="17">
        <v>8.9630617007348798E-2</v>
      </c>
      <c r="T9" s="17">
        <v>2.0248580846704601E-2</v>
      </c>
      <c r="U9" s="17">
        <v>2.2950503350237898E-2</v>
      </c>
      <c r="V9" s="17">
        <v>3.0003687231246301E-2</v>
      </c>
      <c r="W9" s="17">
        <v>1.30323707529626E-2</v>
      </c>
      <c r="X9" s="17">
        <v>3.3775668827133398E-2</v>
      </c>
      <c r="Y9" s="17">
        <v>1.18864756968427E-2</v>
      </c>
      <c r="Z9" s="17">
        <v>3.2852818256553298E-2</v>
      </c>
      <c r="AA9" s="17">
        <v>3.3347904227250098E-2</v>
      </c>
      <c r="AB9" s="17">
        <v>2.8954683861339401E-2</v>
      </c>
      <c r="AC9" s="17">
        <v>3.49009554888942E-2</v>
      </c>
      <c r="AD9" s="17">
        <v>9.7702462289507602E-2</v>
      </c>
      <c r="AE9" s="17"/>
      <c r="AF9" s="17">
        <v>9.9287789401186793E-2</v>
      </c>
      <c r="AG9" s="17">
        <v>9.9930318922608896E-3</v>
      </c>
      <c r="AH9" s="17">
        <v>3.3898448138609698E-2</v>
      </c>
      <c r="AI9" s="17">
        <v>9.0566661401743909E-3</v>
      </c>
      <c r="AJ9" s="17">
        <v>2.3214751683421301E-2</v>
      </c>
      <c r="AK9" s="17">
        <v>1.97838940064048E-2</v>
      </c>
      <c r="AL9" s="17"/>
      <c r="AM9" s="17">
        <v>2.1296759062676099E-2</v>
      </c>
      <c r="AN9" s="17">
        <v>1.29386331544634E-2</v>
      </c>
      <c r="AO9" s="17">
        <v>3.8529410937989901E-2</v>
      </c>
      <c r="AP9" s="17">
        <v>8.2378487859348898E-2</v>
      </c>
      <c r="AQ9" s="17">
        <v>0.132431518381423</v>
      </c>
      <c r="AR9" s="17"/>
      <c r="AS9" s="17">
        <v>4.6346994659114599E-2</v>
      </c>
      <c r="AT9" s="17">
        <v>2.0909232594043401E-2</v>
      </c>
      <c r="AU9" s="17"/>
      <c r="AV9" s="17">
        <v>4.9497363716805999E-2</v>
      </c>
      <c r="AW9" s="17">
        <v>2.0002341576994199E-2</v>
      </c>
      <c r="AX9" s="17"/>
      <c r="AY9" s="17">
        <v>4.0862522143371403E-2</v>
      </c>
      <c r="AZ9" s="17">
        <v>3.8911638249194899E-2</v>
      </c>
      <c r="BA9" s="17">
        <v>1.5327381250091299E-2</v>
      </c>
      <c r="BB9" s="17"/>
      <c r="BC9" s="17">
        <v>3.0463063052750001E-2</v>
      </c>
      <c r="BD9" s="17">
        <v>4.1772630091765101E-2</v>
      </c>
      <c r="BE9" s="17">
        <v>4.7871213872412798E-2</v>
      </c>
      <c r="BF9" s="17"/>
      <c r="BG9" s="17">
        <v>2.7650035186624702E-2</v>
      </c>
      <c r="BH9" s="17">
        <v>4.1165303752807997E-2</v>
      </c>
      <c r="BI9" s="17"/>
      <c r="BJ9" s="17">
        <v>7.6115347279505696E-2</v>
      </c>
      <c r="BK9" s="17">
        <v>2.55242333991525E-2</v>
      </c>
      <c r="BL9" s="17"/>
      <c r="BM9" s="17">
        <v>5.7407775318801098E-2</v>
      </c>
      <c r="BN9" s="17">
        <v>3.7611844967440203E-2</v>
      </c>
      <c r="BO9" s="17">
        <v>1.26454739927108E-2</v>
      </c>
      <c r="BP9" s="17">
        <v>2.0459515427750201E-2</v>
      </c>
      <c r="BQ9" s="17">
        <v>3.4921132270153699E-2</v>
      </c>
      <c r="BR9" s="17">
        <v>2.08801122776065E-3</v>
      </c>
      <c r="BS9" s="17">
        <v>3.83036984260718E-2</v>
      </c>
      <c r="BT9" s="17"/>
      <c r="BU9" s="17">
        <v>3.20877219600526E-2</v>
      </c>
      <c r="BV9" s="17">
        <v>0.109337572383464</v>
      </c>
      <c r="BW9" s="17"/>
      <c r="BX9" s="17">
        <v>1.17027402186384E-2</v>
      </c>
      <c r="BY9" s="17">
        <v>5.2030987197777601E-2</v>
      </c>
      <c r="BZ9" s="17">
        <v>7.0444539626409494E-2</v>
      </c>
      <c r="CA9" s="17">
        <v>6.1908418070402399E-2</v>
      </c>
    </row>
    <row r="10" spans="2:79" ht="28.8" x14ac:dyDescent="0.3">
      <c r="B10" s="18" t="s">
        <v>154</v>
      </c>
      <c r="C10" s="17">
        <v>0.11110533339025799</v>
      </c>
      <c r="D10" s="17">
        <v>0.127467477033163</v>
      </c>
      <c r="E10" s="17">
        <v>9.3623019298747903E-2</v>
      </c>
      <c r="F10" s="17"/>
      <c r="G10" s="17">
        <v>0.20296185892742699</v>
      </c>
      <c r="H10" s="17">
        <v>0.17416221065457299</v>
      </c>
      <c r="I10" s="17">
        <v>0.118077999502049</v>
      </c>
      <c r="J10" s="17">
        <v>8.0014820708042403E-2</v>
      </c>
      <c r="K10" s="17">
        <v>3.6228220382975899E-2</v>
      </c>
      <c r="L10" s="17">
        <v>6.8731558686557795E-2</v>
      </c>
      <c r="M10" s="17"/>
      <c r="N10" s="17">
        <v>0.16218752137511799</v>
      </c>
      <c r="O10" s="17">
        <v>0.103673754518571</v>
      </c>
      <c r="P10" s="17">
        <v>9.7528163967188705E-2</v>
      </c>
      <c r="Q10" s="17">
        <v>7.6964162619473406E-2</v>
      </c>
      <c r="R10" s="17"/>
      <c r="S10" s="17">
        <v>0.159669533095778</v>
      </c>
      <c r="T10" s="17">
        <v>0.10194269867108199</v>
      </c>
      <c r="U10" s="17">
        <v>9.6778575182892901E-2</v>
      </c>
      <c r="V10" s="17">
        <v>0.115103238198077</v>
      </c>
      <c r="W10" s="17">
        <v>0.10730995004501601</v>
      </c>
      <c r="X10" s="17">
        <v>0.12811088747314101</v>
      </c>
      <c r="Y10" s="17">
        <v>0.110792680450506</v>
      </c>
      <c r="Z10" s="17">
        <v>0.113716783355074</v>
      </c>
      <c r="AA10" s="17">
        <v>0.10509873268373</v>
      </c>
      <c r="AB10" s="17">
        <v>0.10327003096607699</v>
      </c>
      <c r="AC10" s="17">
        <v>5.5694447603733203E-2</v>
      </c>
      <c r="AD10" s="17">
        <v>4.3927817567803701E-2</v>
      </c>
      <c r="AE10" s="17"/>
      <c r="AF10" s="17">
        <v>0.16049622752742801</v>
      </c>
      <c r="AG10" s="17">
        <v>0.11774293576012</v>
      </c>
      <c r="AH10" s="17">
        <v>0.110309932833173</v>
      </c>
      <c r="AI10" s="17">
        <v>9.0387026690113503E-2</v>
      </c>
      <c r="AJ10" s="17">
        <v>5.1582483239997201E-2</v>
      </c>
      <c r="AK10" s="17">
        <v>4.4836871829325602E-2</v>
      </c>
      <c r="AL10" s="17"/>
      <c r="AM10" s="17">
        <v>5.5288653499272498E-2</v>
      </c>
      <c r="AN10" s="17">
        <v>9.4238037954431406E-2</v>
      </c>
      <c r="AO10" s="17">
        <v>0.14623426415276999</v>
      </c>
      <c r="AP10" s="17">
        <v>0.176721583484693</v>
      </c>
      <c r="AQ10" s="17">
        <v>0.16347163021366101</v>
      </c>
      <c r="AR10" s="17"/>
      <c r="AS10" s="17">
        <v>0.145369187755053</v>
      </c>
      <c r="AT10" s="17">
        <v>3.2099756771635297E-2</v>
      </c>
      <c r="AU10" s="17"/>
      <c r="AV10" s="17">
        <v>0.12563423180793001</v>
      </c>
      <c r="AW10" s="17">
        <v>6.6716469872239503E-2</v>
      </c>
      <c r="AX10" s="17"/>
      <c r="AY10" s="17">
        <v>0.106016213593699</v>
      </c>
      <c r="AZ10" s="17">
        <v>0.121925578683374</v>
      </c>
      <c r="BA10" s="17">
        <v>5.9925143956780703E-2</v>
      </c>
      <c r="BB10" s="17"/>
      <c r="BC10" s="17">
        <v>0.102274258384826</v>
      </c>
      <c r="BD10" s="17">
        <v>0.10272078356381401</v>
      </c>
      <c r="BE10" s="17">
        <v>0.14679675965355801</v>
      </c>
      <c r="BF10" s="17"/>
      <c r="BG10" s="17">
        <v>7.5294295239972303E-2</v>
      </c>
      <c r="BH10" s="17">
        <v>0.12701333529629499</v>
      </c>
      <c r="BI10" s="17"/>
      <c r="BJ10" s="17">
        <v>0.177444948771879</v>
      </c>
      <c r="BK10" s="17">
        <v>9.2079835138667604E-2</v>
      </c>
      <c r="BL10" s="17"/>
      <c r="BM10" s="17">
        <v>0.13568175989912901</v>
      </c>
      <c r="BN10" s="17">
        <v>0.10101678145919001</v>
      </c>
      <c r="BO10" s="17">
        <v>0.102747661901605</v>
      </c>
      <c r="BP10" s="17">
        <v>9.9324129643052303E-2</v>
      </c>
      <c r="BQ10" s="17">
        <v>0.19937882386285599</v>
      </c>
      <c r="BR10" s="17">
        <v>6.4772425857830898E-2</v>
      </c>
      <c r="BS10" s="17">
        <v>6.4254751381568304E-2</v>
      </c>
      <c r="BT10" s="17"/>
      <c r="BU10" s="17">
        <v>8.6146734161443403E-2</v>
      </c>
      <c r="BV10" s="17">
        <v>0.20518231950679899</v>
      </c>
      <c r="BW10" s="17"/>
      <c r="BX10" s="17">
        <v>5.7859466176465799E-2</v>
      </c>
      <c r="BY10" s="17">
        <v>0.115833585837819</v>
      </c>
      <c r="BZ10" s="17">
        <v>0.160090996854829</v>
      </c>
      <c r="CA10" s="17">
        <v>0.15926249263117401</v>
      </c>
    </row>
    <row r="11" spans="2:79" ht="28.8" x14ac:dyDescent="0.3">
      <c r="B11" s="18" t="s">
        <v>155</v>
      </c>
      <c r="C11" s="17">
        <v>0.22367390288640901</v>
      </c>
      <c r="D11" s="17">
        <v>0.248796821154497</v>
      </c>
      <c r="E11" s="17">
        <v>0.19937291072243801</v>
      </c>
      <c r="F11" s="17"/>
      <c r="G11" s="17">
        <v>0.25599378119279598</v>
      </c>
      <c r="H11" s="17">
        <v>0.230120368971722</v>
      </c>
      <c r="I11" s="17">
        <v>0.221341000399642</v>
      </c>
      <c r="J11" s="17">
        <v>0.213086719593645</v>
      </c>
      <c r="K11" s="17">
        <v>0.230473170253614</v>
      </c>
      <c r="L11" s="17">
        <v>0.202882349198928</v>
      </c>
      <c r="M11" s="17"/>
      <c r="N11" s="17">
        <v>0.21888789247577201</v>
      </c>
      <c r="O11" s="17">
        <v>0.20331597449991901</v>
      </c>
      <c r="P11" s="17">
        <v>0.23659861088367801</v>
      </c>
      <c r="Q11" s="17">
        <v>0.23963520992134699</v>
      </c>
      <c r="R11" s="17"/>
      <c r="S11" s="17">
        <v>0.23503925951405499</v>
      </c>
      <c r="T11" s="17">
        <v>0.211052084508565</v>
      </c>
      <c r="U11" s="17">
        <v>0.23164069371343701</v>
      </c>
      <c r="V11" s="17">
        <v>0.26980884739487099</v>
      </c>
      <c r="W11" s="17">
        <v>0.24164415512280299</v>
      </c>
      <c r="X11" s="17">
        <v>0.21246644694574601</v>
      </c>
      <c r="Y11" s="17">
        <v>0.24321983093081401</v>
      </c>
      <c r="Z11" s="17">
        <v>0.183665528736593</v>
      </c>
      <c r="AA11" s="17">
        <v>0.22685571147565201</v>
      </c>
      <c r="AB11" s="17">
        <v>0.25503958287126899</v>
      </c>
      <c r="AC11" s="17">
        <v>8.9793326802084697E-2</v>
      </c>
      <c r="AD11" s="17">
        <v>0.17628824586061301</v>
      </c>
      <c r="AE11" s="17"/>
      <c r="AF11" s="17">
        <v>0.23926079227701399</v>
      </c>
      <c r="AG11" s="17">
        <v>0.207505725539394</v>
      </c>
      <c r="AH11" s="17">
        <v>0.241289031555774</v>
      </c>
      <c r="AI11" s="17">
        <v>0.24535827899152701</v>
      </c>
      <c r="AJ11" s="17">
        <v>0.16692882274644599</v>
      </c>
      <c r="AK11" s="17">
        <v>0.23291994816589501</v>
      </c>
      <c r="AL11" s="17"/>
      <c r="AM11" s="17">
        <v>0.24959470289872501</v>
      </c>
      <c r="AN11" s="17">
        <v>0.24156891821465801</v>
      </c>
      <c r="AO11" s="17">
        <v>0.183150399714646</v>
      </c>
      <c r="AP11" s="17">
        <v>0.27810320811265798</v>
      </c>
      <c r="AQ11" s="17">
        <v>0.24066741108338</v>
      </c>
      <c r="AR11" s="17"/>
      <c r="AS11" s="17">
        <v>0.22153147428080899</v>
      </c>
      <c r="AT11" s="17">
        <v>0.17955088664073299</v>
      </c>
      <c r="AU11" s="17"/>
      <c r="AV11" s="17">
        <v>0.21770314618089001</v>
      </c>
      <c r="AW11" s="17">
        <v>0.213607098914156</v>
      </c>
      <c r="AX11" s="17"/>
      <c r="AY11" s="17">
        <v>0.22647575047982599</v>
      </c>
      <c r="AZ11" s="17">
        <v>0.21793811565090501</v>
      </c>
      <c r="BA11" s="17">
        <v>0.25873785309746</v>
      </c>
      <c r="BB11" s="17"/>
      <c r="BC11" s="17">
        <v>0.21053074144148001</v>
      </c>
      <c r="BD11" s="17">
        <v>0.24725555853918299</v>
      </c>
      <c r="BE11" s="17">
        <v>0.232463384057847</v>
      </c>
      <c r="BF11" s="17"/>
      <c r="BG11" s="17">
        <v>0.19904781459124901</v>
      </c>
      <c r="BH11" s="17">
        <v>0.23125139502716199</v>
      </c>
      <c r="BI11" s="17"/>
      <c r="BJ11" s="17">
        <v>0.21901530102473901</v>
      </c>
      <c r="BK11" s="17">
        <v>0.22718723750448999</v>
      </c>
      <c r="BL11" s="17"/>
      <c r="BM11" s="17">
        <v>0.236859474336233</v>
      </c>
      <c r="BN11" s="17">
        <v>0.19982230859536401</v>
      </c>
      <c r="BO11" s="17">
        <v>0.22956153182575101</v>
      </c>
      <c r="BP11" s="17">
        <v>0.22021083924409399</v>
      </c>
      <c r="BQ11" s="17">
        <v>0.265269683601497</v>
      </c>
      <c r="BR11" s="17">
        <v>0.200683371857375</v>
      </c>
      <c r="BS11" s="17">
        <v>0.23306736943512299</v>
      </c>
      <c r="BT11" s="17"/>
      <c r="BU11" s="17">
        <v>0.199260972328934</v>
      </c>
      <c r="BV11" s="17">
        <v>0.212725334165458</v>
      </c>
      <c r="BW11" s="17"/>
      <c r="BX11" s="17">
        <v>0.22251030575347999</v>
      </c>
      <c r="BY11" s="17">
        <v>0.21895928740228099</v>
      </c>
      <c r="BZ11" s="17">
        <v>0.2350512100322</v>
      </c>
      <c r="CA11" s="17">
        <v>0.25913648894451402</v>
      </c>
    </row>
    <row r="12" spans="2:79" ht="28.8" x14ac:dyDescent="0.3">
      <c r="B12" s="18" t="s">
        <v>156</v>
      </c>
      <c r="C12" s="17">
        <v>0.41857904235189503</v>
      </c>
      <c r="D12" s="17">
        <v>0.404824503100573</v>
      </c>
      <c r="E12" s="17">
        <v>0.433105514923944</v>
      </c>
      <c r="F12" s="17"/>
      <c r="G12" s="17">
        <v>0.29780097713231601</v>
      </c>
      <c r="H12" s="17">
        <v>0.32233029110530598</v>
      </c>
      <c r="I12" s="17">
        <v>0.41171008979887103</v>
      </c>
      <c r="J12" s="17">
        <v>0.47127545495151502</v>
      </c>
      <c r="K12" s="17">
        <v>0.456958896415045</v>
      </c>
      <c r="L12" s="17">
        <v>0.51399363954010002</v>
      </c>
      <c r="M12" s="17"/>
      <c r="N12" s="17">
        <v>0.40776184750505401</v>
      </c>
      <c r="O12" s="17">
        <v>0.45769142467117901</v>
      </c>
      <c r="P12" s="17">
        <v>0.410218844891584</v>
      </c>
      <c r="Q12" s="17">
        <v>0.39128392543479401</v>
      </c>
      <c r="R12" s="17"/>
      <c r="S12" s="17">
        <v>0.34572217703483998</v>
      </c>
      <c r="T12" s="17">
        <v>0.46170375323924301</v>
      </c>
      <c r="U12" s="17">
        <v>0.42929848710565499</v>
      </c>
      <c r="V12" s="17">
        <v>0.369534489076845</v>
      </c>
      <c r="W12" s="17">
        <v>0.41913509526005699</v>
      </c>
      <c r="X12" s="17">
        <v>0.38093687565706702</v>
      </c>
      <c r="Y12" s="17">
        <v>0.42353025859867699</v>
      </c>
      <c r="Z12" s="17">
        <v>0.483774966206165</v>
      </c>
      <c r="AA12" s="17">
        <v>0.440316391630866</v>
      </c>
      <c r="AB12" s="17">
        <v>0.41234699285682902</v>
      </c>
      <c r="AC12" s="17">
        <v>0.50665754126671703</v>
      </c>
      <c r="AD12" s="17">
        <v>0.493883410100251</v>
      </c>
      <c r="AE12" s="17"/>
      <c r="AF12" s="17">
        <v>0.30736599481798899</v>
      </c>
      <c r="AG12" s="17">
        <v>0.48460910804388302</v>
      </c>
      <c r="AH12" s="17">
        <v>0.38383625994536402</v>
      </c>
      <c r="AI12" s="17">
        <v>0.45541647259060097</v>
      </c>
      <c r="AJ12" s="17">
        <v>0.468447967980538</v>
      </c>
      <c r="AK12" s="17">
        <v>0.44495288570712199</v>
      </c>
      <c r="AL12" s="17"/>
      <c r="AM12" s="17">
        <v>0.42440609791730199</v>
      </c>
      <c r="AN12" s="17">
        <v>0.40836746078416197</v>
      </c>
      <c r="AO12" s="17">
        <v>0.44817158770071702</v>
      </c>
      <c r="AP12" s="17">
        <v>0.31832161398687597</v>
      </c>
      <c r="AQ12" s="17">
        <v>0.26315126502886599</v>
      </c>
      <c r="AR12" s="17"/>
      <c r="AS12" s="17">
        <v>0.40156166153589101</v>
      </c>
      <c r="AT12" s="17">
        <v>0.47685079172216999</v>
      </c>
      <c r="AU12" s="17"/>
      <c r="AV12" s="17">
        <v>0.41375777168516298</v>
      </c>
      <c r="AW12" s="17">
        <v>0.42845308548608901</v>
      </c>
      <c r="AX12" s="17"/>
      <c r="AY12" s="17">
        <v>0.37733238851316803</v>
      </c>
      <c r="AZ12" s="17">
        <v>0.43193547239115099</v>
      </c>
      <c r="BA12" s="17">
        <v>0.45245832810584102</v>
      </c>
      <c r="BB12" s="17"/>
      <c r="BC12" s="17">
        <v>0.43167125507591197</v>
      </c>
      <c r="BD12" s="17">
        <v>0.42226334399492899</v>
      </c>
      <c r="BE12" s="17">
        <v>0.386673405529467</v>
      </c>
      <c r="BF12" s="17"/>
      <c r="BG12" s="17">
        <v>0.46415963701562402</v>
      </c>
      <c r="BH12" s="17">
        <v>0.40187962236917002</v>
      </c>
      <c r="BI12" s="17"/>
      <c r="BJ12" s="17">
        <v>0.35027633871355901</v>
      </c>
      <c r="BK12" s="17">
        <v>0.441163313757301</v>
      </c>
      <c r="BL12" s="17"/>
      <c r="BM12" s="17">
        <v>0.39171266727133303</v>
      </c>
      <c r="BN12" s="17">
        <v>0.41908756694868798</v>
      </c>
      <c r="BO12" s="17">
        <v>0.41635695791683303</v>
      </c>
      <c r="BP12" s="17">
        <v>0.407783628188994</v>
      </c>
      <c r="BQ12" s="17">
        <v>0.27496316152683298</v>
      </c>
      <c r="BR12" s="17">
        <v>0.51649838220001298</v>
      </c>
      <c r="BS12" s="17">
        <v>0.40130979366965103</v>
      </c>
      <c r="BT12" s="17"/>
      <c r="BU12" s="17">
        <v>0.52728271873285604</v>
      </c>
      <c r="BV12" s="17">
        <v>0.33795756267194699</v>
      </c>
      <c r="BW12" s="17"/>
      <c r="BX12" s="17">
        <v>0.49469919585785299</v>
      </c>
      <c r="BY12" s="17">
        <v>0.41795932407373798</v>
      </c>
      <c r="BZ12" s="17">
        <v>0.38053435862014601</v>
      </c>
      <c r="CA12" s="17">
        <v>0.38830348263595998</v>
      </c>
    </row>
    <row r="13" spans="2:79" ht="28.8" x14ac:dyDescent="0.3">
      <c r="B13" s="18" t="s">
        <v>157</v>
      </c>
      <c r="C13" s="17">
        <v>0.11404247363282401</v>
      </c>
      <c r="D13" s="17">
        <v>9.2700268242380507E-2</v>
      </c>
      <c r="E13" s="17">
        <v>0.13542128921684399</v>
      </c>
      <c r="F13" s="17"/>
      <c r="G13" s="17">
        <v>7.0080494813717004E-2</v>
      </c>
      <c r="H13" s="17">
        <v>9.4360844978230496E-2</v>
      </c>
      <c r="I13" s="17">
        <v>0.103708143457337</v>
      </c>
      <c r="J13" s="17">
        <v>0.13334969506642</v>
      </c>
      <c r="K13" s="17">
        <v>0.163161422852173</v>
      </c>
      <c r="L13" s="17">
        <v>0.118996980074197</v>
      </c>
      <c r="M13" s="17"/>
      <c r="N13" s="17">
        <v>9.2370923217837395E-2</v>
      </c>
      <c r="O13" s="17">
        <v>0.10564386551331</v>
      </c>
      <c r="P13" s="17">
        <v>0.121167583653956</v>
      </c>
      <c r="Q13" s="17">
        <v>0.14142599618749799</v>
      </c>
      <c r="R13" s="17"/>
      <c r="S13" s="17">
        <v>7.9980434597630198E-2</v>
      </c>
      <c r="T13" s="17">
        <v>0.122452757159161</v>
      </c>
      <c r="U13" s="17">
        <v>0.13105313036940799</v>
      </c>
      <c r="V13" s="17">
        <v>0.12407415446594799</v>
      </c>
      <c r="W13" s="17">
        <v>0.102846629410293</v>
      </c>
      <c r="X13" s="17">
        <v>8.9814387568180901E-2</v>
      </c>
      <c r="Y13" s="17">
        <v>9.98375110768185E-2</v>
      </c>
      <c r="Z13" s="17">
        <v>0.109363736086058</v>
      </c>
      <c r="AA13" s="17">
        <v>0.131005010202389</v>
      </c>
      <c r="AB13" s="17">
        <v>0.10853297968143499</v>
      </c>
      <c r="AC13" s="17">
        <v>0.218108333864935</v>
      </c>
      <c r="AD13" s="17">
        <v>8.3782148617729299E-2</v>
      </c>
      <c r="AE13" s="17"/>
      <c r="AF13" s="17">
        <v>8.6964716117935797E-2</v>
      </c>
      <c r="AG13" s="17">
        <v>9.7060480046883002E-2</v>
      </c>
      <c r="AH13" s="17">
        <v>0.116629534174737</v>
      </c>
      <c r="AI13" s="17">
        <v>0.11678789191669101</v>
      </c>
      <c r="AJ13" s="17">
        <v>0.167842038658299</v>
      </c>
      <c r="AK13" s="17">
        <v>0.201758381205002</v>
      </c>
      <c r="AL13" s="17"/>
      <c r="AM13" s="17">
        <v>0.137707895247589</v>
      </c>
      <c r="AN13" s="17">
        <v>0.136598621590754</v>
      </c>
      <c r="AO13" s="17">
        <v>0.10221199123909699</v>
      </c>
      <c r="AP13" s="17">
        <v>7.4717643552478494E-2</v>
      </c>
      <c r="AQ13" s="17">
        <v>0.10759824976459099</v>
      </c>
      <c r="AR13" s="17"/>
      <c r="AS13" s="17">
        <v>0.102594235856104</v>
      </c>
      <c r="AT13" s="17">
        <v>0.19500536500982599</v>
      </c>
      <c r="AU13" s="17"/>
      <c r="AV13" s="17">
        <v>0.10268829421730601</v>
      </c>
      <c r="AW13" s="17">
        <v>0.17723981492862201</v>
      </c>
      <c r="AX13" s="17"/>
      <c r="AY13" s="17">
        <v>0.118057146201066</v>
      </c>
      <c r="AZ13" s="17">
        <v>0.107647149876899</v>
      </c>
      <c r="BA13" s="17">
        <v>0.14421301192629299</v>
      </c>
      <c r="BB13" s="17"/>
      <c r="BC13" s="17">
        <v>0.107811527263144</v>
      </c>
      <c r="BD13" s="17">
        <v>0.116005653166201</v>
      </c>
      <c r="BE13" s="17">
        <v>0.12510340578693499</v>
      </c>
      <c r="BF13" s="17"/>
      <c r="BG13" s="17">
        <v>0.140332988497784</v>
      </c>
      <c r="BH13" s="17">
        <v>0.10465706555448499</v>
      </c>
      <c r="BI13" s="17"/>
      <c r="BJ13" s="17">
        <v>9.8922009387366394E-2</v>
      </c>
      <c r="BK13" s="17">
        <v>0.11869389901335101</v>
      </c>
      <c r="BL13" s="17"/>
      <c r="BM13" s="17">
        <v>9.3387575202307199E-2</v>
      </c>
      <c r="BN13" s="17">
        <v>0.13662423102204399</v>
      </c>
      <c r="BO13" s="17">
        <v>0.15103243356423901</v>
      </c>
      <c r="BP13" s="17">
        <v>0.103167259522945</v>
      </c>
      <c r="BQ13" s="17">
        <v>6.0927041498559799E-2</v>
      </c>
      <c r="BR13" s="17">
        <v>0.13148464192367801</v>
      </c>
      <c r="BS13" s="17">
        <v>0.161890775382285</v>
      </c>
      <c r="BT13" s="17"/>
      <c r="BU13" s="17">
        <v>0.11067273076808699</v>
      </c>
      <c r="BV13" s="17">
        <v>7.00905152604131E-2</v>
      </c>
      <c r="BW13" s="17"/>
      <c r="BX13" s="17">
        <v>0.100441918422468</v>
      </c>
      <c r="BY13" s="17">
        <v>0.145365224312622</v>
      </c>
      <c r="BZ13" s="17">
        <v>8.8118376468224097E-2</v>
      </c>
      <c r="CA13" s="17">
        <v>8.0590597966637006E-2</v>
      </c>
    </row>
    <row r="14" spans="2:79" x14ac:dyDescent="0.3">
      <c r="B14" s="18" t="s">
        <v>158</v>
      </c>
      <c r="C14" s="19">
        <v>9.5740085800394101E-2</v>
      </c>
      <c r="D14" s="19">
        <v>7.96552557342219E-2</v>
      </c>
      <c r="E14" s="19">
        <v>0.110894572842167</v>
      </c>
      <c r="F14" s="19"/>
      <c r="G14" s="19">
        <v>0.108334815243287</v>
      </c>
      <c r="H14" s="19">
        <v>9.3591119477950097E-2</v>
      </c>
      <c r="I14" s="19">
        <v>9.8805145254113297E-2</v>
      </c>
      <c r="J14" s="19">
        <v>9.0950500967660594E-2</v>
      </c>
      <c r="K14" s="19">
        <v>0.101457702223376</v>
      </c>
      <c r="L14" s="19">
        <v>8.6670846637686899E-2</v>
      </c>
      <c r="M14" s="19"/>
      <c r="N14" s="19">
        <v>6.8098779641560706E-2</v>
      </c>
      <c r="O14" s="19">
        <v>0.10405069670490701</v>
      </c>
      <c r="P14" s="19">
        <v>9.4204828106082994E-2</v>
      </c>
      <c r="Q14" s="19">
        <v>0.119066293825509</v>
      </c>
      <c r="R14" s="19"/>
      <c r="S14" s="19">
        <v>8.9957978750346904E-2</v>
      </c>
      <c r="T14" s="19">
        <v>8.2600125575244598E-2</v>
      </c>
      <c r="U14" s="19">
        <v>8.8278610278369099E-2</v>
      </c>
      <c r="V14" s="19">
        <v>9.1475583633013502E-2</v>
      </c>
      <c r="W14" s="19">
        <v>0.116031799408868</v>
      </c>
      <c r="X14" s="19">
        <v>0.15489573352873301</v>
      </c>
      <c r="Y14" s="19">
        <v>0.110733243246342</v>
      </c>
      <c r="Z14" s="19">
        <v>7.6626167359556394E-2</v>
      </c>
      <c r="AA14" s="19">
        <v>6.3376249780112998E-2</v>
      </c>
      <c r="AB14" s="19">
        <v>9.1855729763050495E-2</v>
      </c>
      <c r="AC14" s="19">
        <v>9.4845394973635394E-2</v>
      </c>
      <c r="AD14" s="19">
        <v>0.104415915564095</v>
      </c>
      <c r="AE14" s="19"/>
      <c r="AF14" s="19">
        <v>0.106624479858447</v>
      </c>
      <c r="AG14" s="19">
        <v>8.3088718717458807E-2</v>
      </c>
      <c r="AH14" s="19">
        <v>0.114036793352342</v>
      </c>
      <c r="AI14" s="19">
        <v>8.2993663670893003E-2</v>
      </c>
      <c r="AJ14" s="19">
        <v>0.12198393569129901</v>
      </c>
      <c r="AK14" s="19">
        <v>5.5748019086250301E-2</v>
      </c>
      <c r="AL14" s="19"/>
      <c r="AM14" s="19">
        <v>0.111705891374436</v>
      </c>
      <c r="AN14" s="19">
        <v>0.106288328301532</v>
      </c>
      <c r="AO14" s="19">
        <v>8.1702346254779498E-2</v>
      </c>
      <c r="AP14" s="19">
        <v>6.9757463003944503E-2</v>
      </c>
      <c r="AQ14" s="19">
        <v>9.2679925528079396E-2</v>
      </c>
      <c r="AR14" s="19"/>
      <c r="AS14" s="19">
        <v>8.2596445913028907E-2</v>
      </c>
      <c r="AT14" s="19">
        <v>9.5583967261592004E-2</v>
      </c>
      <c r="AU14" s="19"/>
      <c r="AV14" s="19">
        <v>9.0719192391905401E-2</v>
      </c>
      <c r="AW14" s="19">
        <v>9.3981189221898603E-2</v>
      </c>
      <c r="AX14" s="19"/>
      <c r="AY14" s="19">
        <v>0.13125597906886999</v>
      </c>
      <c r="AZ14" s="19">
        <v>8.1642045148476894E-2</v>
      </c>
      <c r="BA14" s="19">
        <v>6.9338281663533993E-2</v>
      </c>
      <c r="BB14" s="19"/>
      <c r="BC14" s="19">
        <v>0.11724915478188799</v>
      </c>
      <c r="BD14" s="19">
        <v>6.9982030644108198E-2</v>
      </c>
      <c r="BE14" s="19">
        <v>6.1091831099780003E-2</v>
      </c>
      <c r="BF14" s="19"/>
      <c r="BG14" s="19">
        <v>9.3515229468746006E-2</v>
      </c>
      <c r="BH14" s="19">
        <v>9.4033278000079407E-2</v>
      </c>
      <c r="BI14" s="19"/>
      <c r="BJ14" s="19">
        <v>7.8226054822951599E-2</v>
      </c>
      <c r="BK14" s="19">
        <v>9.5351481187038095E-2</v>
      </c>
      <c r="BL14" s="19"/>
      <c r="BM14" s="19">
        <v>8.4950747972196705E-2</v>
      </c>
      <c r="BN14" s="19">
        <v>0.105837267007274</v>
      </c>
      <c r="BO14" s="19">
        <v>8.7655940798861201E-2</v>
      </c>
      <c r="BP14" s="19">
        <v>0.14905462797316499</v>
      </c>
      <c r="BQ14" s="19">
        <v>0.16454015724009999</v>
      </c>
      <c r="BR14" s="19">
        <v>8.4473166933342794E-2</v>
      </c>
      <c r="BS14" s="19">
        <v>0.1011736117053</v>
      </c>
      <c r="BT14" s="19"/>
      <c r="BU14" s="19">
        <v>4.4549122048626502E-2</v>
      </c>
      <c r="BV14" s="19">
        <v>6.4706696011918405E-2</v>
      </c>
      <c r="BW14" s="19"/>
      <c r="BX14" s="19">
        <v>0.112786373571095</v>
      </c>
      <c r="BY14" s="19">
        <v>4.98515911757626E-2</v>
      </c>
      <c r="BZ14" s="19">
        <v>6.5760518398191595E-2</v>
      </c>
      <c r="CA14" s="19">
        <v>5.0798519751313199E-2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A16"/>
  <sheetViews>
    <sheetView showGridLines="0" topLeftCell="A5" workbookViewId="0">
      <pane xSplit="2" topLeftCell="C1" activePane="topRight" state="frozen"/>
      <selection pane="topRight" activeCell="C12" sqref="C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164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101</v>
      </c>
      <c r="C9" s="17">
        <v>4.5432621472262E-2</v>
      </c>
      <c r="D9" s="17">
        <v>3.2525171932512399E-2</v>
      </c>
      <c r="E9" s="17">
        <v>5.7348710552058001E-2</v>
      </c>
      <c r="F9" s="17"/>
      <c r="G9" s="17">
        <v>5.9305338728534697E-2</v>
      </c>
      <c r="H9" s="17">
        <v>5.77340907038792E-2</v>
      </c>
      <c r="I9" s="17">
        <v>5.3634303749526699E-2</v>
      </c>
      <c r="J9" s="17">
        <v>4.9512335266290099E-2</v>
      </c>
      <c r="K9" s="17">
        <v>3.9480461212187602E-2</v>
      </c>
      <c r="L9" s="17">
        <v>2.0294313965447001E-2</v>
      </c>
      <c r="M9" s="17"/>
      <c r="N9" s="17">
        <v>1.77682809351404E-2</v>
      </c>
      <c r="O9" s="17">
        <v>5.2578230077011297E-2</v>
      </c>
      <c r="P9" s="17">
        <v>4.8863885424774302E-2</v>
      </c>
      <c r="Q9" s="17">
        <v>6.6138514276074603E-2</v>
      </c>
      <c r="R9" s="17"/>
      <c r="S9" s="17">
        <v>4.1182094299548E-2</v>
      </c>
      <c r="T9" s="17">
        <v>4.9846435090847303E-2</v>
      </c>
      <c r="U9" s="17">
        <v>5.8125311790681797E-2</v>
      </c>
      <c r="V9" s="17">
        <v>2.6319339318927999E-2</v>
      </c>
      <c r="W9" s="17">
        <v>5.2995408510781099E-2</v>
      </c>
      <c r="X9" s="17">
        <v>5.4463392009845901E-2</v>
      </c>
      <c r="Y9" s="17">
        <v>4.11186949920746E-2</v>
      </c>
      <c r="Z9" s="17">
        <v>4.4201359671036097E-2</v>
      </c>
      <c r="AA9" s="17">
        <v>3.95026967290074E-2</v>
      </c>
      <c r="AB9" s="17">
        <v>4.3314598738052899E-2</v>
      </c>
      <c r="AC9" s="17">
        <v>8.4746231854359005E-2</v>
      </c>
      <c r="AD9" s="17">
        <v>0</v>
      </c>
      <c r="AE9" s="17"/>
      <c r="AF9" s="17">
        <v>4.6153091732328101E-2</v>
      </c>
      <c r="AG9" s="17">
        <v>5.0516324313331702E-2</v>
      </c>
      <c r="AH9" s="17">
        <v>4.7646296903905899E-2</v>
      </c>
      <c r="AI9" s="17">
        <v>3.96478697440137E-2</v>
      </c>
      <c r="AJ9" s="17">
        <v>4.3668652745696097E-2</v>
      </c>
      <c r="AK9" s="17">
        <v>3.4043539613874199E-2</v>
      </c>
      <c r="AL9" s="17"/>
      <c r="AM9" s="17">
        <v>4.5428349599307201E-2</v>
      </c>
      <c r="AN9" s="17">
        <v>4.0856675433859603E-2</v>
      </c>
      <c r="AO9" s="17">
        <v>4.6643909346103997E-2</v>
      </c>
      <c r="AP9" s="17">
        <v>2.7777296685160598E-2</v>
      </c>
      <c r="AQ9" s="17">
        <v>6.1964470986972699E-2</v>
      </c>
      <c r="AR9" s="17"/>
      <c r="AS9" s="17">
        <v>2.5140056350863398E-2</v>
      </c>
      <c r="AT9" s="17">
        <v>6.9809507337062607E-2</v>
      </c>
      <c r="AU9" s="17"/>
      <c r="AV9" s="17">
        <v>2.45590605250815E-2</v>
      </c>
      <c r="AW9" s="17">
        <v>7.6708089348150196E-2</v>
      </c>
      <c r="AX9" s="17"/>
      <c r="AY9" s="17">
        <v>6.6442351092664706E-2</v>
      </c>
      <c r="AZ9" s="17">
        <v>3.6284802046974901E-2</v>
      </c>
      <c r="BA9" s="17">
        <v>3.5110463519122601E-2</v>
      </c>
      <c r="BB9" s="17"/>
      <c r="BC9" s="17">
        <v>4.8236998681381198E-2</v>
      </c>
      <c r="BD9" s="17">
        <v>3.4608392107057101E-2</v>
      </c>
      <c r="BE9" s="17">
        <v>4.3686935065053299E-2</v>
      </c>
      <c r="BF9" s="17"/>
      <c r="BG9" s="17">
        <v>5.1471446448872402E-2</v>
      </c>
      <c r="BH9" s="17">
        <v>3.2175520495672003E-2</v>
      </c>
      <c r="BI9" s="17"/>
      <c r="BJ9" s="17">
        <v>2.8048653556662501E-2</v>
      </c>
      <c r="BK9" s="17">
        <v>4.6186014441893603E-2</v>
      </c>
      <c r="BL9" s="17"/>
      <c r="BM9" s="17">
        <v>3.9337357246726601E-2</v>
      </c>
      <c r="BN9" s="17">
        <v>3.8405208601258602E-2</v>
      </c>
      <c r="BO9" s="17">
        <v>9.0608819710570596E-2</v>
      </c>
      <c r="BP9" s="17">
        <v>6.4351918639599603E-2</v>
      </c>
      <c r="BQ9" s="17">
        <v>8.0444122592520595E-2</v>
      </c>
      <c r="BR9" s="17">
        <v>2.44081269100851E-2</v>
      </c>
      <c r="BS9" s="17">
        <v>9.6128694852688407E-2</v>
      </c>
      <c r="BT9" s="17"/>
      <c r="BU9" s="17">
        <v>2.0222041478753498E-2</v>
      </c>
      <c r="BV9" s="17">
        <v>3.86833769051989E-2</v>
      </c>
      <c r="BW9" s="17"/>
      <c r="BX9" s="17">
        <v>7.0074246769519496E-2</v>
      </c>
      <c r="BY9" s="17">
        <v>2.5255008363248899E-2</v>
      </c>
      <c r="BZ9" s="17">
        <v>4.1201420982169099E-2</v>
      </c>
      <c r="CA9" s="17">
        <v>2.3981894871279601E-2</v>
      </c>
    </row>
    <row r="10" spans="2:79" ht="43.2" x14ac:dyDescent="0.3">
      <c r="B10" s="18" t="s">
        <v>162</v>
      </c>
      <c r="C10" s="17">
        <v>0.17401076787762501</v>
      </c>
      <c r="D10" s="17">
        <v>0.163214206575785</v>
      </c>
      <c r="E10" s="17">
        <v>0.183424477159394</v>
      </c>
      <c r="F10" s="17"/>
      <c r="G10" s="17">
        <v>0.29861726528834698</v>
      </c>
      <c r="H10" s="17">
        <v>0.27178173947606699</v>
      </c>
      <c r="I10" s="17">
        <v>0.18915969637708499</v>
      </c>
      <c r="J10" s="17">
        <v>0.121061377837989</v>
      </c>
      <c r="K10" s="17">
        <v>9.2583901036822097E-2</v>
      </c>
      <c r="L10" s="17">
        <v>9.71918840323623E-2</v>
      </c>
      <c r="M10" s="17"/>
      <c r="N10" s="17">
        <v>0.215285726635566</v>
      </c>
      <c r="O10" s="17">
        <v>0.175453283702447</v>
      </c>
      <c r="P10" s="17">
        <v>0.145342900911518</v>
      </c>
      <c r="Q10" s="17">
        <v>0.153036243594247</v>
      </c>
      <c r="R10" s="17"/>
      <c r="S10" s="17">
        <v>0.213554214798928</v>
      </c>
      <c r="T10" s="17">
        <v>0.124560625999674</v>
      </c>
      <c r="U10" s="17">
        <v>0.19045114706247601</v>
      </c>
      <c r="V10" s="17">
        <v>0.158175663422156</v>
      </c>
      <c r="W10" s="17">
        <v>0.106706156963798</v>
      </c>
      <c r="X10" s="17">
        <v>0.196216937499961</v>
      </c>
      <c r="Y10" s="17">
        <v>0.18972200163060099</v>
      </c>
      <c r="Z10" s="17">
        <v>0.227751008546559</v>
      </c>
      <c r="AA10" s="17">
        <v>0.193921641292813</v>
      </c>
      <c r="AB10" s="17">
        <v>0.18566390979115899</v>
      </c>
      <c r="AC10" s="17">
        <v>0.119525435110536</v>
      </c>
      <c r="AD10" s="17">
        <v>0.16815559327209501</v>
      </c>
      <c r="AE10" s="17"/>
      <c r="AF10" s="17">
        <v>0.21447970398456501</v>
      </c>
      <c r="AG10" s="17">
        <v>0.15882591818901801</v>
      </c>
      <c r="AH10" s="17">
        <v>0.21133932657775201</v>
      </c>
      <c r="AI10" s="17">
        <v>0.143331965833008</v>
      </c>
      <c r="AJ10" s="17">
        <v>0.128618107640741</v>
      </c>
      <c r="AK10" s="17">
        <v>0.16919447059686399</v>
      </c>
      <c r="AL10" s="17"/>
      <c r="AM10" s="17">
        <v>0.11749502827215801</v>
      </c>
      <c r="AN10" s="17">
        <v>0.15830790484944501</v>
      </c>
      <c r="AO10" s="17">
        <v>0.24498287912191299</v>
      </c>
      <c r="AP10" s="17">
        <v>0.247656257265641</v>
      </c>
      <c r="AQ10" s="17">
        <v>0.26909035927603098</v>
      </c>
      <c r="AR10" s="17"/>
      <c r="AS10" s="17">
        <v>0.16389459797179401</v>
      </c>
      <c r="AT10" s="17">
        <v>0.26137431476350198</v>
      </c>
      <c r="AU10" s="17"/>
      <c r="AV10" s="17">
        <v>0.151094236641278</v>
      </c>
      <c r="AW10" s="17">
        <v>0.25797541515983902</v>
      </c>
      <c r="AX10" s="17"/>
      <c r="AY10" s="17">
        <v>0.21877960513177799</v>
      </c>
      <c r="AZ10" s="17">
        <v>0.16400820905472199</v>
      </c>
      <c r="BA10" s="17">
        <v>9.1507644436794003E-2</v>
      </c>
      <c r="BB10" s="17"/>
      <c r="BC10" s="17">
        <v>0.152346682969838</v>
      </c>
      <c r="BD10" s="17">
        <v>0.17899727213920399</v>
      </c>
      <c r="BE10" s="17">
        <v>0.222991172327279</v>
      </c>
      <c r="BF10" s="17"/>
      <c r="BG10" s="17">
        <v>0.238814925513749</v>
      </c>
      <c r="BH10" s="17">
        <v>0.14522101022539299</v>
      </c>
      <c r="BI10" s="17"/>
      <c r="BJ10" s="17">
        <v>0.213603506517411</v>
      </c>
      <c r="BK10" s="17">
        <v>0.161598709284208</v>
      </c>
      <c r="BL10" s="17"/>
      <c r="BM10" s="17">
        <v>0.19699054399229099</v>
      </c>
      <c r="BN10" s="17">
        <v>0.16868396796223301</v>
      </c>
      <c r="BO10" s="17">
        <v>0.263335424595112</v>
      </c>
      <c r="BP10" s="17">
        <v>0.201911745422475</v>
      </c>
      <c r="BQ10" s="17">
        <v>0.27045820903053502</v>
      </c>
      <c r="BR10" s="17">
        <v>9.0677691845292896E-2</v>
      </c>
      <c r="BS10" s="17">
        <v>0.14384929368257299</v>
      </c>
      <c r="BT10" s="17"/>
      <c r="BU10" s="17">
        <v>0.14713126513642399</v>
      </c>
      <c r="BV10" s="17">
        <v>0.20859028602315099</v>
      </c>
      <c r="BW10" s="17"/>
      <c r="BX10" s="17">
        <v>0.15703272717699701</v>
      </c>
      <c r="BY10" s="17">
        <v>0.14910193902492799</v>
      </c>
      <c r="BZ10" s="17">
        <v>0.22858101042076501</v>
      </c>
      <c r="CA10" s="17">
        <v>0.14779922847121399</v>
      </c>
    </row>
    <row r="11" spans="2:79" ht="43.2" x14ac:dyDescent="0.3">
      <c r="B11" s="18" t="s">
        <v>163</v>
      </c>
      <c r="C11" s="19">
        <v>0.78055661065011295</v>
      </c>
      <c r="D11" s="19">
        <v>0.80426062149170297</v>
      </c>
      <c r="E11" s="19">
        <v>0.75922681228854805</v>
      </c>
      <c r="F11" s="19"/>
      <c r="G11" s="19">
        <v>0.64207739598311797</v>
      </c>
      <c r="H11" s="19">
        <v>0.67048416982005399</v>
      </c>
      <c r="I11" s="19">
        <v>0.75720599987338899</v>
      </c>
      <c r="J11" s="19">
        <v>0.82942628689572095</v>
      </c>
      <c r="K11" s="19">
        <v>0.86793563775099003</v>
      </c>
      <c r="L11" s="19">
        <v>0.88251380200219098</v>
      </c>
      <c r="M11" s="19"/>
      <c r="N11" s="19">
        <v>0.76694599242929296</v>
      </c>
      <c r="O11" s="19">
        <v>0.77196848622054204</v>
      </c>
      <c r="P11" s="19">
        <v>0.80579321366370804</v>
      </c>
      <c r="Q11" s="19">
        <v>0.78082524212967797</v>
      </c>
      <c r="R11" s="19"/>
      <c r="S11" s="19">
        <v>0.745263690901524</v>
      </c>
      <c r="T11" s="19">
        <v>0.82559293890947805</v>
      </c>
      <c r="U11" s="19">
        <v>0.75142354114684196</v>
      </c>
      <c r="V11" s="19">
        <v>0.81550499725891701</v>
      </c>
      <c r="W11" s="19">
        <v>0.84029843452542097</v>
      </c>
      <c r="X11" s="19">
        <v>0.74931967049019399</v>
      </c>
      <c r="Y11" s="19">
        <v>0.76915930337732397</v>
      </c>
      <c r="Z11" s="19">
        <v>0.72804763178240495</v>
      </c>
      <c r="AA11" s="19">
        <v>0.76657566197817995</v>
      </c>
      <c r="AB11" s="19">
        <v>0.77102149147078802</v>
      </c>
      <c r="AC11" s="19">
        <v>0.79572833303510504</v>
      </c>
      <c r="AD11" s="19">
        <v>0.83184440672790505</v>
      </c>
      <c r="AE11" s="19"/>
      <c r="AF11" s="19">
        <v>0.73936720428310698</v>
      </c>
      <c r="AG11" s="19">
        <v>0.79065775749764999</v>
      </c>
      <c r="AH11" s="19">
        <v>0.74101437651834201</v>
      </c>
      <c r="AI11" s="19">
        <v>0.81702016442297898</v>
      </c>
      <c r="AJ11" s="19">
        <v>0.82771323961356302</v>
      </c>
      <c r="AK11" s="19">
        <v>0.79676198978926205</v>
      </c>
      <c r="AL11" s="19"/>
      <c r="AM11" s="19">
        <v>0.83707662212853495</v>
      </c>
      <c r="AN11" s="19">
        <v>0.80083541971669503</v>
      </c>
      <c r="AO11" s="19">
        <v>0.70837321153198296</v>
      </c>
      <c r="AP11" s="19">
        <v>0.72456644604919795</v>
      </c>
      <c r="AQ11" s="19">
        <v>0.66894516973699603</v>
      </c>
      <c r="AR11" s="19"/>
      <c r="AS11" s="19">
        <v>0.81096534567734202</v>
      </c>
      <c r="AT11" s="19">
        <v>0.66881617789943604</v>
      </c>
      <c r="AU11" s="19"/>
      <c r="AV11" s="19">
        <v>0.82434670283364098</v>
      </c>
      <c r="AW11" s="19">
        <v>0.66531649549201</v>
      </c>
      <c r="AX11" s="19"/>
      <c r="AY11" s="19">
        <v>0.71477804377555698</v>
      </c>
      <c r="AZ11" s="19">
        <v>0.79970698889830305</v>
      </c>
      <c r="BA11" s="19">
        <v>0.87338189204408301</v>
      </c>
      <c r="BB11" s="19"/>
      <c r="BC11" s="19">
        <v>0.79941631834878102</v>
      </c>
      <c r="BD11" s="19">
        <v>0.78639433575373796</v>
      </c>
      <c r="BE11" s="19">
        <v>0.733321892607668</v>
      </c>
      <c r="BF11" s="19"/>
      <c r="BG11" s="19">
        <v>0.70971362803737803</v>
      </c>
      <c r="BH11" s="19">
        <v>0.82260346927893502</v>
      </c>
      <c r="BI11" s="19"/>
      <c r="BJ11" s="19">
        <v>0.75834783992592603</v>
      </c>
      <c r="BK11" s="19">
        <v>0.79221527627389798</v>
      </c>
      <c r="BL11" s="19"/>
      <c r="BM11" s="19">
        <v>0.76367209876098296</v>
      </c>
      <c r="BN11" s="19">
        <v>0.79291082343650798</v>
      </c>
      <c r="BO11" s="19">
        <v>0.64605575569431695</v>
      </c>
      <c r="BP11" s="19">
        <v>0.73373633593792598</v>
      </c>
      <c r="BQ11" s="19">
        <v>0.64909766837694405</v>
      </c>
      <c r="BR11" s="19">
        <v>0.88491418124462196</v>
      </c>
      <c r="BS11" s="19">
        <v>0.76002201146473902</v>
      </c>
      <c r="BT11" s="19"/>
      <c r="BU11" s="19">
        <v>0.832646693384823</v>
      </c>
      <c r="BV11" s="19">
        <v>0.75272633707165004</v>
      </c>
      <c r="BW11" s="19"/>
      <c r="BX11" s="19">
        <v>0.77289302605348298</v>
      </c>
      <c r="BY11" s="19">
        <v>0.82564305261182303</v>
      </c>
      <c r="BZ11" s="19">
        <v>0.73021756859706499</v>
      </c>
      <c r="CA11" s="19">
        <v>0.82821887665750604</v>
      </c>
    </row>
    <row r="12" spans="2:79" x14ac:dyDescent="0.3">
      <c r="B12" s="16"/>
      <c r="C12" s="27"/>
    </row>
    <row r="13" spans="2:79" x14ac:dyDescent="0.3">
      <c r="B13" t="s">
        <v>99</v>
      </c>
    </row>
    <row r="14" spans="2:79" x14ac:dyDescent="0.3">
      <c r="B14" t="s">
        <v>100</v>
      </c>
    </row>
    <row r="16" spans="2:79" x14ac:dyDescent="0.3">
      <c r="B16"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I17"/>
  <sheetViews>
    <sheetView showGridLines="0" workbookViewId="0">
      <pane xSplit="2" topLeftCell="C1" activePane="topRight" state="frozen"/>
      <selection pane="topRight" activeCell="G11" sqref="C11:G11"/>
    </sheetView>
  </sheetViews>
  <sheetFormatPr defaultColWidth="11.5546875" defaultRowHeight="14.4" x14ac:dyDescent="0.3"/>
  <cols>
    <col min="2" max="2" width="25.6640625" customWidth="1"/>
    <col min="3" max="9" width="20.6640625" customWidth="1"/>
  </cols>
  <sheetData>
    <row r="2" spans="2:9" ht="40.049999999999997" customHeight="1" x14ac:dyDescent="0.3">
      <c r="D2" s="35" t="s">
        <v>175</v>
      </c>
      <c r="E2" s="31"/>
      <c r="F2" s="31"/>
      <c r="G2" s="31"/>
      <c r="H2" s="31"/>
      <c r="I2" s="31"/>
    </row>
    <row r="6" spans="2:9" ht="49.95" customHeight="1" x14ac:dyDescent="0.3">
      <c r="B6" s="20" t="s">
        <v>15</v>
      </c>
      <c r="C6" s="20" t="s">
        <v>165</v>
      </c>
      <c r="D6" s="20" t="s">
        <v>166</v>
      </c>
      <c r="E6" s="20" t="s">
        <v>167</v>
      </c>
      <c r="F6" s="20" t="s">
        <v>168</v>
      </c>
      <c r="G6" s="20" t="s">
        <v>169</v>
      </c>
      <c r="H6" s="20" t="s">
        <v>170</v>
      </c>
    </row>
    <row r="7" spans="2:9" x14ac:dyDescent="0.3">
      <c r="B7" s="18" t="s">
        <v>171</v>
      </c>
      <c r="C7" s="17">
        <v>0.28425804740904798</v>
      </c>
      <c r="D7" s="17">
        <v>0.212113740332488</v>
      </c>
      <c r="E7" s="17">
        <v>0.10819431656022099</v>
      </c>
      <c r="F7" s="17">
        <v>0.81690703196721204</v>
      </c>
      <c r="G7" s="17">
        <v>0.33599423213194402</v>
      </c>
      <c r="H7" s="17">
        <v>0.102171494647654</v>
      </c>
    </row>
    <row r="8" spans="2:9" ht="28.8" x14ac:dyDescent="0.3">
      <c r="B8" s="18" t="s">
        <v>172</v>
      </c>
      <c r="C8" s="17">
        <v>0.50953339672806097</v>
      </c>
      <c r="D8" s="17">
        <v>0.50372014327501002</v>
      </c>
      <c r="E8" s="17">
        <v>0.43175288420538499</v>
      </c>
      <c r="F8" s="17">
        <v>0.1555901899312</v>
      </c>
      <c r="G8" s="17">
        <v>0.50219271598521897</v>
      </c>
      <c r="H8" s="17">
        <v>0.39041374180254501</v>
      </c>
    </row>
    <row r="9" spans="2:9" x14ac:dyDescent="0.3">
      <c r="B9" s="18" t="s">
        <v>173</v>
      </c>
      <c r="C9" s="17">
        <v>0.171328170475568</v>
      </c>
      <c r="D9" s="17">
        <v>0.232063304659231</v>
      </c>
      <c r="E9" s="17">
        <v>0.372071207579248</v>
      </c>
      <c r="F9" s="17">
        <v>2.1912964489001398E-2</v>
      </c>
      <c r="G9" s="17">
        <v>0.130293654291502</v>
      </c>
      <c r="H9" s="17">
        <v>0.38349928157792401</v>
      </c>
    </row>
    <row r="10" spans="2:9" x14ac:dyDescent="0.3">
      <c r="B10" s="18" t="s">
        <v>174</v>
      </c>
      <c r="C10" s="17">
        <v>3.4880385387323298E-2</v>
      </c>
      <c r="D10" s="17">
        <v>5.2102811733271803E-2</v>
      </c>
      <c r="E10" s="17">
        <v>8.7981591655146102E-2</v>
      </c>
      <c r="F10" s="17">
        <v>5.5898136125866202E-3</v>
      </c>
      <c r="G10" s="17">
        <v>3.1519397591335499E-2</v>
      </c>
      <c r="H10" s="17">
        <v>0.123915481971877</v>
      </c>
    </row>
    <row r="11" spans="2:9" x14ac:dyDescent="0.3">
      <c r="B11" s="16"/>
      <c r="C11" s="25"/>
      <c r="D11" s="25"/>
      <c r="E11" s="25"/>
      <c r="F11" s="25"/>
      <c r="G11" s="25"/>
      <c r="H11" s="16"/>
    </row>
    <row r="12" spans="2:9" x14ac:dyDescent="0.3">
      <c r="B12" t="s">
        <v>99</v>
      </c>
    </row>
    <row r="13" spans="2:9" x14ac:dyDescent="0.3">
      <c r="B13" t="s">
        <v>100</v>
      </c>
    </row>
    <row r="17" spans="2:2" x14ac:dyDescent="0.3">
      <c r="B17" s="8" t="str">
        <f>HYPERLINK("#'Contents'!A1", "Return to Contents")</f>
        <v>Return to Contents</v>
      </c>
    </row>
  </sheetData>
  <mergeCells count="1">
    <mergeCell ref="D2:I2"/>
  </mergeCells>
  <pageMargins left="0.7" right="0.7" top="0.75" bottom="0.75" header="0.3" footer="0.3"/>
  <pageSetup paperSize="9"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176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171</v>
      </c>
      <c r="C9" s="17">
        <v>0.28425804740904798</v>
      </c>
      <c r="D9" s="17">
        <v>0.27636636111613799</v>
      </c>
      <c r="E9" s="17">
        <v>0.29029649484945802</v>
      </c>
      <c r="F9" s="17"/>
      <c r="G9" s="17">
        <v>0.42022502695598002</v>
      </c>
      <c r="H9" s="17">
        <v>0.37456895442356702</v>
      </c>
      <c r="I9" s="17">
        <v>0.286483890491538</v>
      </c>
      <c r="J9" s="17">
        <v>0.220985805789053</v>
      </c>
      <c r="K9" s="17">
        <v>0.17091989105692801</v>
      </c>
      <c r="L9" s="17">
        <v>0.24618340893927601</v>
      </c>
      <c r="M9" s="17"/>
      <c r="N9" s="17">
        <v>0.37055978279156798</v>
      </c>
      <c r="O9" s="17">
        <v>0.27129729026960803</v>
      </c>
      <c r="P9" s="17">
        <v>0.23661968425591901</v>
      </c>
      <c r="Q9" s="17">
        <v>0.24441364074461</v>
      </c>
      <c r="R9" s="17"/>
      <c r="S9" s="17">
        <v>0.39133951358730901</v>
      </c>
      <c r="T9" s="17">
        <v>0.26537702413151598</v>
      </c>
      <c r="U9" s="17">
        <v>0.25850026617699701</v>
      </c>
      <c r="V9" s="17">
        <v>0.31664628449729498</v>
      </c>
      <c r="W9" s="17">
        <v>0.27524807849521599</v>
      </c>
      <c r="X9" s="17">
        <v>0.28261767322671699</v>
      </c>
      <c r="Y9" s="17">
        <v>0.28682291523886999</v>
      </c>
      <c r="Z9" s="17">
        <v>0.25512897210115798</v>
      </c>
      <c r="AA9" s="17">
        <v>0.30860235707077299</v>
      </c>
      <c r="AB9" s="17">
        <v>0.178799735967129</v>
      </c>
      <c r="AC9" s="17">
        <v>0.18479397458868899</v>
      </c>
      <c r="AD9" s="17">
        <v>0.29031065616599699</v>
      </c>
      <c r="AE9" s="17"/>
      <c r="AF9" s="17">
        <v>0.42809429399773502</v>
      </c>
      <c r="AG9" s="17">
        <v>0.235111138672328</v>
      </c>
      <c r="AH9" s="17">
        <v>0.26179845974032401</v>
      </c>
      <c r="AI9" s="17">
        <v>0.228479686260357</v>
      </c>
      <c r="AJ9" s="17">
        <v>0.218089844206766</v>
      </c>
      <c r="AK9" s="17">
        <v>0.26291215772394999</v>
      </c>
      <c r="AL9" s="17"/>
      <c r="AM9" s="17">
        <v>0.20767741738984499</v>
      </c>
      <c r="AN9" s="17">
        <v>0.2562370557318</v>
      </c>
      <c r="AO9" s="17">
        <v>0.34005033684902503</v>
      </c>
      <c r="AP9" s="17">
        <v>0.39336929409120203</v>
      </c>
      <c r="AQ9" s="17">
        <v>0.48634299533886099</v>
      </c>
      <c r="AR9" s="17"/>
      <c r="AS9" s="17">
        <v>0.296947961860133</v>
      </c>
      <c r="AT9" s="17">
        <v>0.27702392867002001</v>
      </c>
      <c r="AU9" s="17"/>
      <c r="AV9" s="17">
        <v>0.29347835291201801</v>
      </c>
      <c r="AW9" s="17">
        <v>0.30399154796406302</v>
      </c>
      <c r="AX9" s="17"/>
      <c r="AY9" s="17">
        <v>0.317050353560758</v>
      </c>
      <c r="AZ9" s="17">
        <v>0.27694754760873702</v>
      </c>
      <c r="BA9" s="17">
        <v>0.220487444376917</v>
      </c>
      <c r="BB9" s="17"/>
      <c r="BC9" s="17">
        <v>0.26679266729027901</v>
      </c>
      <c r="BD9" s="17">
        <v>0.27714230232553499</v>
      </c>
      <c r="BE9" s="17">
        <v>0.33137839220981702</v>
      </c>
      <c r="BF9" s="17"/>
      <c r="BG9" s="17">
        <v>0.31313059087280198</v>
      </c>
      <c r="BH9" s="17">
        <v>0.27304461714456402</v>
      </c>
      <c r="BI9" s="17"/>
      <c r="BJ9" s="17">
        <v>0.34018437358260001</v>
      </c>
      <c r="BK9" s="17">
        <v>0.26496890390931799</v>
      </c>
      <c r="BL9" s="17"/>
      <c r="BM9" s="17">
        <v>0.307591565404986</v>
      </c>
      <c r="BN9" s="17">
        <v>0.31764633736551301</v>
      </c>
      <c r="BO9" s="17">
        <v>0.311167799572096</v>
      </c>
      <c r="BP9" s="17">
        <v>0.22340617028197601</v>
      </c>
      <c r="BQ9" s="17">
        <v>0.35351992026009399</v>
      </c>
      <c r="BR9" s="17">
        <v>0.21286666599660101</v>
      </c>
      <c r="BS9" s="17">
        <v>0.25372675382152998</v>
      </c>
      <c r="BT9" s="17"/>
      <c r="BU9" s="17">
        <v>0.28415919742642698</v>
      </c>
      <c r="BV9" s="17">
        <v>0.45351652187757902</v>
      </c>
      <c r="BW9" s="17"/>
      <c r="BX9" s="17">
        <v>0.30030677139783002</v>
      </c>
      <c r="BY9" s="17">
        <v>0.28817743529245299</v>
      </c>
      <c r="BZ9" s="17">
        <v>0.35759705982915901</v>
      </c>
      <c r="CA9" s="17">
        <v>0.30544104270323502</v>
      </c>
    </row>
    <row r="10" spans="2:79" ht="28.8" x14ac:dyDescent="0.3">
      <c r="B10" s="18" t="s">
        <v>172</v>
      </c>
      <c r="C10" s="17">
        <v>0.50953339672806097</v>
      </c>
      <c r="D10" s="17">
        <v>0.49818539153475899</v>
      </c>
      <c r="E10" s="17">
        <v>0.52214344766860499</v>
      </c>
      <c r="F10" s="17"/>
      <c r="G10" s="17">
        <v>0.40987957725361801</v>
      </c>
      <c r="H10" s="17">
        <v>0.47464478844277402</v>
      </c>
      <c r="I10" s="17">
        <v>0.47397150920112502</v>
      </c>
      <c r="J10" s="17">
        <v>0.51856789138286896</v>
      </c>
      <c r="K10" s="17">
        <v>0.58036803877933196</v>
      </c>
      <c r="L10" s="17">
        <v>0.57798371391110603</v>
      </c>
      <c r="M10" s="17"/>
      <c r="N10" s="17">
        <v>0.49387126717155899</v>
      </c>
      <c r="O10" s="17">
        <v>0.53323117365834305</v>
      </c>
      <c r="P10" s="17">
        <v>0.51099163641807999</v>
      </c>
      <c r="Q10" s="17">
        <v>0.50005710618131605</v>
      </c>
      <c r="R10" s="17"/>
      <c r="S10" s="17">
        <v>0.45531342269623198</v>
      </c>
      <c r="T10" s="17">
        <v>0.55093943497769204</v>
      </c>
      <c r="U10" s="17">
        <v>0.53817939795720504</v>
      </c>
      <c r="V10" s="17">
        <v>0.46503877831657697</v>
      </c>
      <c r="W10" s="17">
        <v>0.45958871455088501</v>
      </c>
      <c r="X10" s="17">
        <v>0.51517464853103601</v>
      </c>
      <c r="Y10" s="17">
        <v>0.48062404823034599</v>
      </c>
      <c r="Z10" s="17">
        <v>0.49629414647527598</v>
      </c>
      <c r="AA10" s="17">
        <v>0.497579701822286</v>
      </c>
      <c r="AB10" s="17">
        <v>0.60332789329986103</v>
      </c>
      <c r="AC10" s="17">
        <v>0.58002227799397099</v>
      </c>
      <c r="AD10" s="17">
        <v>0.47869445325436999</v>
      </c>
      <c r="AE10" s="17"/>
      <c r="AF10" s="17">
        <v>0.415856414262674</v>
      </c>
      <c r="AG10" s="17">
        <v>0.56106833018693503</v>
      </c>
      <c r="AH10" s="17">
        <v>0.48970716303702999</v>
      </c>
      <c r="AI10" s="17">
        <v>0.54707806932528702</v>
      </c>
      <c r="AJ10" s="17">
        <v>0.54282511030338798</v>
      </c>
      <c r="AK10" s="17">
        <v>0.52394159596886303</v>
      </c>
      <c r="AL10" s="17"/>
      <c r="AM10" s="17">
        <v>0.53626353552730699</v>
      </c>
      <c r="AN10" s="17">
        <v>0.495294830169691</v>
      </c>
      <c r="AO10" s="17">
        <v>0.52928279808309098</v>
      </c>
      <c r="AP10" s="17">
        <v>0.47693110409363298</v>
      </c>
      <c r="AQ10" s="17">
        <v>0.38176509953343901</v>
      </c>
      <c r="AR10" s="17"/>
      <c r="AS10" s="17">
        <v>0.49840588713248102</v>
      </c>
      <c r="AT10" s="17">
        <v>0.55195163736934505</v>
      </c>
      <c r="AU10" s="17"/>
      <c r="AV10" s="17">
        <v>0.51051084417657</v>
      </c>
      <c r="AW10" s="17">
        <v>0.47395858870423702</v>
      </c>
      <c r="AX10" s="17"/>
      <c r="AY10" s="17">
        <v>0.49841368576452599</v>
      </c>
      <c r="AZ10" s="17">
        <v>0.51791026199691204</v>
      </c>
      <c r="BA10" s="17">
        <v>0.50044947506614801</v>
      </c>
      <c r="BB10" s="17"/>
      <c r="BC10" s="17">
        <v>0.53105168535554004</v>
      </c>
      <c r="BD10" s="17">
        <v>0.49853701439516301</v>
      </c>
      <c r="BE10" s="17">
        <v>0.46794224488455499</v>
      </c>
      <c r="BF10" s="17"/>
      <c r="BG10" s="17">
        <v>0.51986725881246099</v>
      </c>
      <c r="BH10" s="17">
        <v>0.50645448447340602</v>
      </c>
      <c r="BI10" s="17"/>
      <c r="BJ10" s="17">
        <v>0.47657296756939599</v>
      </c>
      <c r="BK10" s="17">
        <v>0.52104454553512403</v>
      </c>
      <c r="BL10" s="17"/>
      <c r="BM10" s="17">
        <v>0.47807594194680397</v>
      </c>
      <c r="BN10" s="17">
        <v>0.48037348014938303</v>
      </c>
      <c r="BO10" s="17">
        <v>0.39086316232979201</v>
      </c>
      <c r="BP10" s="17">
        <v>0.53978689397736901</v>
      </c>
      <c r="BQ10" s="17">
        <v>0.49605695802466199</v>
      </c>
      <c r="BR10" s="17">
        <v>0.59355535147926397</v>
      </c>
      <c r="BS10" s="17">
        <v>0.59288782334213797</v>
      </c>
      <c r="BT10" s="17"/>
      <c r="BU10" s="17">
        <v>0.51012709973539805</v>
      </c>
      <c r="BV10" s="17">
        <v>0.372454273740847</v>
      </c>
      <c r="BW10" s="17"/>
      <c r="BX10" s="17">
        <v>0.44596953013103502</v>
      </c>
      <c r="BY10" s="17">
        <v>0.47103852279742398</v>
      </c>
      <c r="BZ10" s="17">
        <v>0.518985977402598</v>
      </c>
      <c r="CA10" s="17">
        <v>0.50639467651756498</v>
      </c>
    </row>
    <row r="11" spans="2:79" x14ac:dyDescent="0.3">
      <c r="B11" s="18" t="s">
        <v>173</v>
      </c>
      <c r="C11" s="17">
        <v>0.171328170475568</v>
      </c>
      <c r="D11" s="17">
        <v>0.18994680201389999</v>
      </c>
      <c r="E11" s="17">
        <v>0.15401126630241599</v>
      </c>
      <c r="F11" s="17"/>
      <c r="G11" s="17">
        <v>0.163123890709924</v>
      </c>
      <c r="H11" s="17">
        <v>0.11878315316658999</v>
      </c>
      <c r="I11" s="17">
        <v>0.187137248621256</v>
      </c>
      <c r="J11" s="17">
        <v>0.203392957029295</v>
      </c>
      <c r="K11" s="17">
        <v>0.20399217763685701</v>
      </c>
      <c r="L11" s="17">
        <v>0.15870447584005501</v>
      </c>
      <c r="M11" s="17"/>
      <c r="N11" s="17">
        <v>0.12022444447925899</v>
      </c>
      <c r="O11" s="17">
        <v>0.16464641000048899</v>
      </c>
      <c r="P11" s="17">
        <v>0.204690881264946</v>
      </c>
      <c r="Q11" s="17">
        <v>0.20562682350889699</v>
      </c>
      <c r="R11" s="17"/>
      <c r="S11" s="17">
        <v>0.13595684901663399</v>
      </c>
      <c r="T11" s="17">
        <v>0.16638512126104199</v>
      </c>
      <c r="U11" s="17">
        <v>0.144979917325577</v>
      </c>
      <c r="V11" s="17">
        <v>0.170904901512511</v>
      </c>
      <c r="W11" s="17">
        <v>0.21729696779862301</v>
      </c>
      <c r="X11" s="17">
        <v>0.15764878252922401</v>
      </c>
      <c r="Y11" s="17">
        <v>0.19351586888625799</v>
      </c>
      <c r="Z11" s="17">
        <v>0.20549483222657999</v>
      </c>
      <c r="AA11" s="17">
        <v>0.16774291761166299</v>
      </c>
      <c r="AB11" s="17">
        <v>0.19930379524963099</v>
      </c>
      <c r="AC11" s="17">
        <v>0.183333640696209</v>
      </c>
      <c r="AD11" s="17">
        <v>0.16719989569458199</v>
      </c>
      <c r="AE11" s="17"/>
      <c r="AF11" s="17">
        <v>0.123646252360378</v>
      </c>
      <c r="AG11" s="17">
        <v>0.16584208954868701</v>
      </c>
      <c r="AH11" s="17">
        <v>0.196941656522965</v>
      </c>
      <c r="AI11" s="17">
        <v>0.20390584584954999</v>
      </c>
      <c r="AJ11" s="17">
        <v>0.20341635511013501</v>
      </c>
      <c r="AK11" s="17">
        <v>0.17789528729019299</v>
      </c>
      <c r="AL11" s="17"/>
      <c r="AM11" s="17">
        <v>0.19473759239135499</v>
      </c>
      <c r="AN11" s="17">
        <v>0.216330859155551</v>
      </c>
      <c r="AO11" s="17">
        <v>0.1151999916334</v>
      </c>
      <c r="AP11" s="17">
        <v>0.124711086203474</v>
      </c>
      <c r="AQ11" s="17">
        <v>0.112505420956844</v>
      </c>
      <c r="AR11" s="17"/>
      <c r="AS11" s="17">
        <v>0.168771254118218</v>
      </c>
      <c r="AT11" s="17">
        <v>0.142401040763876</v>
      </c>
      <c r="AU11" s="17"/>
      <c r="AV11" s="17">
        <v>0.1600795613381</v>
      </c>
      <c r="AW11" s="17">
        <v>0.19147652918310101</v>
      </c>
      <c r="AX11" s="17"/>
      <c r="AY11" s="17">
        <v>0.156310540266315</v>
      </c>
      <c r="AZ11" s="17">
        <v>0.172386048415031</v>
      </c>
      <c r="BA11" s="17">
        <v>0.20812085347488499</v>
      </c>
      <c r="BB11" s="17"/>
      <c r="BC11" s="17">
        <v>0.17206200111387701</v>
      </c>
      <c r="BD11" s="17">
        <v>0.18947535410677499</v>
      </c>
      <c r="BE11" s="17">
        <v>0.151891239667273</v>
      </c>
      <c r="BF11" s="17"/>
      <c r="BG11" s="17">
        <v>0.137218613755555</v>
      </c>
      <c r="BH11" s="17">
        <v>0.18302911903223801</v>
      </c>
      <c r="BI11" s="17"/>
      <c r="BJ11" s="17">
        <v>0.156449511358249</v>
      </c>
      <c r="BK11" s="17">
        <v>0.176203350787558</v>
      </c>
      <c r="BL11" s="17"/>
      <c r="BM11" s="17">
        <v>0.17354903419717699</v>
      </c>
      <c r="BN11" s="17">
        <v>0.16680592877226999</v>
      </c>
      <c r="BO11" s="17">
        <v>0.23866434625312799</v>
      </c>
      <c r="BP11" s="17">
        <v>0.207041328535538</v>
      </c>
      <c r="BQ11" s="17">
        <v>0.14031422148773401</v>
      </c>
      <c r="BR11" s="17">
        <v>0.175889347883668</v>
      </c>
      <c r="BS11" s="17">
        <v>0.10205408318697499</v>
      </c>
      <c r="BT11" s="17"/>
      <c r="BU11" s="17">
        <v>0.16591459909756401</v>
      </c>
      <c r="BV11" s="17">
        <v>0.157008600286446</v>
      </c>
      <c r="BW11" s="17"/>
      <c r="BX11" s="17">
        <v>0.20754404940986601</v>
      </c>
      <c r="BY11" s="17">
        <v>0.19459508427330599</v>
      </c>
      <c r="BZ11" s="17">
        <v>0.10677950721656999</v>
      </c>
      <c r="CA11" s="17">
        <v>0.16219152366891401</v>
      </c>
    </row>
    <row r="12" spans="2:79" x14ac:dyDescent="0.3">
      <c r="B12" s="18" t="s">
        <v>174</v>
      </c>
      <c r="C12" s="19">
        <v>3.4880385387323298E-2</v>
      </c>
      <c r="D12" s="19">
        <v>3.5501445335203601E-2</v>
      </c>
      <c r="E12" s="19">
        <v>3.35487911795216E-2</v>
      </c>
      <c r="F12" s="19"/>
      <c r="G12" s="19">
        <v>6.7715050804776303E-3</v>
      </c>
      <c r="H12" s="19">
        <v>3.2003103967068902E-2</v>
      </c>
      <c r="I12" s="19">
        <v>5.24073516860811E-2</v>
      </c>
      <c r="J12" s="19">
        <v>5.7053345798783503E-2</v>
      </c>
      <c r="K12" s="19">
        <v>4.47198925268825E-2</v>
      </c>
      <c r="L12" s="19">
        <v>1.7128401309563199E-2</v>
      </c>
      <c r="M12" s="19"/>
      <c r="N12" s="19">
        <v>1.5344505557613301E-2</v>
      </c>
      <c r="O12" s="19">
        <v>3.08251260715608E-2</v>
      </c>
      <c r="P12" s="19">
        <v>4.7697798061054397E-2</v>
      </c>
      <c r="Q12" s="19">
        <v>4.9902429565176903E-2</v>
      </c>
      <c r="R12" s="19"/>
      <c r="S12" s="19">
        <v>1.7390214699825102E-2</v>
      </c>
      <c r="T12" s="19">
        <v>1.7298419629748901E-2</v>
      </c>
      <c r="U12" s="19">
        <v>5.8340418540220998E-2</v>
      </c>
      <c r="V12" s="19">
        <v>4.74100356736172E-2</v>
      </c>
      <c r="W12" s="19">
        <v>4.78662391552752E-2</v>
      </c>
      <c r="X12" s="19">
        <v>4.4558895713022899E-2</v>
      </c>
      <c r="Y12" s="19">
        <v>3.9037167644525701E-2</v>
      </c>
      <c r="Z12" s="19">
        <v>4.3082049196986098E-2</v>
      </c>
      <c r="AA12" s="19">
        <v>2.6075023495277901E-2</v>
      </c>
      <c r="AB12" s="19">
        <v>1.8568575483379399E-2</v>
      </c>
      <c r="AC12" s="19">
        <v>5.1850106721130197E-2</v>
      </c>
      <c r="AD12" s="19">
        <v>6.3794994885050804E-2</v>
      </c>
      <c r="AE12" s="19"/>
      <c r="AF12" s="19">
        <v>3.2403039379213398E-2</v>
      </c>
      <c r="AG12" s="19">
        <v>3.7978441592050098E-2</v>
      </c>
      <c r="AH12" s="19">
        <v>5.1552720699681198E-2</v>
      </c>
      <c r="AI12" s="19">
        <v>2.0536398564806799E-2</v>
      </c>
      <c r="AJ12" s="19">
        <v>3.5668690379710898E-2</v>
      </c>
      <c r="AK12" s="19">
        <v>3.5250959016994397E-2</v>
      </c>
      <c r="AL12" s="19"/>
      <c r="AM12" s="19">
        <v>6.1321454691492E-2</v>
      </c>
      <c r="AN12" s="19">
        <v>3.2137254942958E-2</v>
      </c>
      <c r="AO12" s="19">
        <v>1.5466873434484701E-2</v>
      </c>
      <c r="AP12" s="19">
        <v>4.9885156116916103E-3</v>
      </c>
      <c r="AQ12" s="19">
        <v>1.9386484170856401E-2</v>
      </c>
      <c r="AR12" s="19"/>
      <c r="AS12" s="19">
        <v>3.5874896889168097E-2</v>
      </c>
      <c r="AT12" s="19">
        <v>2.8623393196758599E-2</v>
      </c>
      <c r="AU12" s="19"/>
      <c r="AV12" s="19">
        <v>3.5931241573311699E-2</v>
      </c>
      <c r="AW12" s="19">
        <v>3.05733341485987E-2</v>
      </c>
      <c r="AX12" s="19"/>
      <c r="AY12" s="19">
        <v>2.8225420408401199E-2</v>
      </c>
      <c r="AZ12" s="19">
        <v>3.2756141979319503E-2</v>
      </c>
      <c r="BA12" s="19">
        <v>7.0942227082050002E-2</v>
      </c>
      <c r="BB12" s="19"/>
      <c r="BC12" s="19">
        <v>3.00936462403034E-2</v>
      </c>
      <c r="BD12" s="19">
        <v>3.48453291725263E-2</v>
      </c>
      <c r="BE12" s="19">
        <v>4.8788123238355199E-2</v>
      </c>
      <c r="BF12" s="19"/>
      <c r="BG12" s="19">
        <v>2.97835365591817E-2</v>
      </c>
      <c r="BH12" s="19">
        <v>3.7471779349790797E-2</v>
      </c>
      <c r="BI12" s="19"/>
      <c r="BJ12" s="19">
        <v>2.67931474897538E-2</v>
      </c>
      <c r="BK12" s="19">
        <v>3.7783199767999702E-2</v>
      </c>
      <c r="BL12" s="19"/>
      <c r="BM12" s="19">
        <v>4.0783458451032997E-2</v>
      </c>
      <c r="BN12" s="19">
        <v>3.5174253712834003E-2</v>
      </c>
      <c r="BO12" s="19">
        <v>5.9304691844982799E-2</v>
      </c>
      <c r="BP12" s="19">
        <v>2.97656072051166E-2</v>
      </c>
      <c r="BQ12" s="19">
        <v>1.0108900227509701E-2</v>
      </c>
      <c r="BR12" s="19">
        <v>1.7688634640466699E-2</v>
      </c>
      <c r="BS12" s="19">
        <v>5.1331339649357099E-2</v>
      </c>
      <c r="BT12" s="19"/>
      <c r="BU12" s="19">
        <v>3.9799103740612102E-2</v>
      </c>
      <c r="BV12" s="19">
        <v>1.7020604095127699E-2</v>
      </c>
      <c r="BW12" s="19"/>
      <c r="BX12" s="19">
        <v>4.6179649061269902E-2</v>
      </c>
      <c r="BY12" s="19">
        <v>4.6188957636816103E-2</v>
      </c>
      <c r="BZ12" s="19">
        <v>1.66374555516728E-2</v>
      </c>
      <c r="CA12" s="19">
        <v>2.5972757110286598E-2</v>
      </c>
    </row>
    <row r="13" spans="2:79" x14ac:dyDescent="0.3">
      <c r="B13" s="16"/>
    </row>
    <row r="14" spans="2:79" x14ac:dyDescent="0.3">
      <c r="B14" t="s">
        <v>99</v>
      </c>
    </row>
    <row r="15" spans="2:79" x14ac:dyDescent="0.3">
      <c r="B15" t="s">
        <v>100</v>
      </c>
    </row>
    <row r="17" spans="2:2" x14ac:dyDescent="0.3">
      <c r="B17"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1" spans="1:79" x14ac:dyDescent="0.3">
      <c r="A1" t="s">
        <v>488</v>
      </c>
    </row>
    <row r="2" spans="1:79" ht="40.049999999999997" customHeight="1" x14ac:dyDescent="0.3">
      <c r="D2" s="35" t="s">
        <v>177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1: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1: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1: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1: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1:79" x14ac:dyDescent="0.3">
      <c r="B9" s="18" t="s">
        <v>171</v>
      </c>
      <c r="C9" s="17">
        <v>0.212113740332488</v>
      </c>
      <c r="D9" s="17">
        <v>0.21892947245758901</v>
      </c>
      <c r="E9" s="17">
        <v>0.20554219690437101</v>
      </c>
      <c r="F9" s="17"/>
      <c r="G9" s="17">
        <v>0.29196324544527602</v>
      </c>
      <c r="H9" s="17">
        <v>0.29920186806543703</v>
      </c>
      <c r="I9" s="17">
        <v>0.23766129665153399</v>
      </c>
      <c r="J9" s="17">
        <v>0.19232492843934601</v>
      </c>
      <c r="K9" s="17">
        <v>0.141171572842647</v>
      </c>
      <c r="L9" s="17">
        <v>0.13138764648867499</v>
      </c>
      <c r="M9" s="17"/>
      <c r="N9" s="17">
        <v>0.29678926111543202</v>
      </c>
      <c r="O9" s="17">
        <v>0.192409520673477</v>
      </c>
      <c r="P9" s="17">
        <v>0.192423996697967</v>
      </c>
      <c r="Q9" s="17">
        <v>0.15757835936942499</v>
      </c>
      <c r="R9" s="17"/>
      <c r="S9" s="17">
        <v>0.29769537412392499</v>
      </c>
      <c r="T9" s="17">
        <v>0.20294020333155</v>
      </c>
      <c r="U9" s="17">
        <v>0.190121204477743</v>
      </c>
      <c r="V9" s="17">
        <v>0.18307062926934101</v>
      </c>
      <c r="W9" s="17">
        <v>0.16369978682031899</v>
      </c>
      <c r="X9" s="17">
        <v>0.19719648494348299</v>
      </c>
      <c r="Y9" s="17">
        <v>0.19643090341314201</v>
      </c>
      <c r="Z9" s="17">
        <v>0.218795947380415</v>
      </c>
      <c r="AA9" s="17">
        <v>0.27613241289378099</v>
      </c>
      <c r="AB9" s="17">
        <v>0.169295417711462</v>
      </c>
      <c r="AC9" s="17">
        <v>0.152783546873801</v>
      </c>
      <c r="AD9" s="17">
        <v>0.18303546093173501</v>
      </c>
      <c r="AE9" s="17"/>
      <c r="AF9" s="17">
        <v>0.337756801086119</v>
      </c>
      <c r="AG9" s="17">
        <v>0.186952560706832</v>
      </c>
      <c r="AH9" s="17">
        <v>0.172885464484927</v>
      </c>
      <c r="AI9" s="17">
        <v>0.152027883782929</v>
      </c>
      <c r="AJ9" s="17">
        <v>0.145638008369432</v>
      </c>
      <c r="AK9" s="17">
        <v>0.208126013158767</v>
      </c>
      <c r="AL9" s="17"/>
      <c r="AM9" s="17">
        <v>0.128748062222693</v>
      </c>
      <c r="AN9" s="17">
        <v>0.17443029228620299</v>
      </c>
      <c r="AO9" s="17">
        <v>0.267095757947445</v>
      </c>
      <c r="AP9" s="17">
        <v>0.35617736826649299</v>
      </c>
      <c r="AQ9" s="17">
        <v>0.43447905887462901</v>
      </c>
      <c r="AR9" s="17"/>
      <c r="AS9" s="17">
        <v>0.228440216211408</v>
      </c>
      <c r="AT9" s="17">
        <v>0.211223749489579</v>
      </c>
      <c r="AU9" s="17"/>
      <c r="AV9" s="17">
        <v>0.22224784588282301</v>
      </c>
      <c r="AW9" s="17">
        <v>0.245089217938461</v>
      </c>
      <c r="AX9" s="17"/>
      <c r="AY9" s="17">
        <v>0.24281890713641199</v>
      </c>
      <c r="AZ9" s="17">
        <v>0.20816298754179699</v>
      </c>
      <c r="BA9" s="17">
        <v>0.138998925381143</v>
      </c>
      <c r="BB9" s="17"/>
      <c r="BC9" s="17">
        <v>0.19773724250699501</v>
      </c>
      <c r="BD9" s="17">
        <v>0.215696847449416</v>
      </c>
      <c r="BE9" s="17">
        <v>0.23950069427220899</v>
      </c>
      <c r="BF9" s="17"/>
      <c r="BG9" s="17">
        <v>0.229142319651679</v>
      </c>
      <c r="BH9" s="17">
        <v>0.20609516521908799</v>
      </c>
      <c r="BI9" s="17"/>
      <c r="BJ9" s="17">
        <v>0.28087010724852601</v>
      </c>
      <c r="BK9" s="17">
        <v>0.19302281648082301</v>
      </c>
      <c r="BL9" s="17"/>
      <c r="BM9" s="17">
        <v>0.25589415136417498</v>
      </c>
      <c r="BN9" s="17">
        <v>0.20354491139917499</v>
      </c>
      <c r="BO9" s="17">
        <v>0.28510203837944198</v>
      </c>
      <c r="BP9" s="17">
        <v>0.13523833831545601</v>
      </c>
      <c r="BQ9" s="17">
        <v>0.22435531710116699</v>
      </c>
      <c r="BR9" s="17">
        <v>0.13001419163987399</v>
      </c>
      <c r="BS9" s="17">
        <v>0.19102639790898099</v>
      </c>
      <c r="BT9" s="17"/>
      <c r="BU9" s="17">
        <v>0.2012999442673</v>
      </c>
      <c r="BV9" s="17">
        <v>0.306794347768651</v>
      </c>
      <c r="BW9" s="17"/>
      <c r="BX9" s="17">
        <v>0.222685969983558</v>
      </c>
      <c r="BY9" s="17">
        <v>0.19129402112854599</v>
      </c>
      <c r="BZ9" s="17">
        <v>0.28107747429837598</v>
      </c>
      <c r="CA9" s="17">
        <v>0.20980417405326601</v>
      </c>
    </row>
    <row r="10" spans="1:79" ht="28.8" x14ac:dyDescent="0.3">
      <c r="B10" s="18" t="s">
        <v>172</v>
      </c>
      <c r="C10" s="17">
        <v>0.50372014327501002</v>
      </c>
      <c r="D10" s="17">
        <v>0.509420610438308</v>
      </c>
      <c r="E10" s="17">
        <v>0.49868332538315902</v>
      </c>
      <c r="F10" s="17"/>
      <c r="G10" s="17">
        <v>0.47175970336108602</v>
      </c>
      <c r="H10" s="17">
        <v>0.50865247774806299</v>
      </c>
      <c r="I10" s="17">
        <v>0.48894820229347302</v>
      </c>
      <c r="J10" s="17">
        <v>0.479665713577129</v>
      </c>
      <c r="K10" s="17">
        <v>0.50881600285253803</v>
      </c>
      <c r="L10" s="17">
        <v>0.54894963616047299</v>
      </c>
      <c r="M10" s="17"/>
      <c r="N10" s="17">
        <v>0.51635182872661101</v>
      </c>
      <c r="O10" s="17">
        <v>0.54027606028759101</v>
      </c>
      <c r="P10" s="17">
        <v>0.46796188922451498</v>
      </c>
      <c r="Q10" s="17">
        <v>0.48192236939973099</v>
      </c>
      <c r="R10" s="17"/>
      <c r="S10" s="17">
        <v>0.47854386950431499</v>
      </c>
      <c r="T10" s="17">
        <v>0.50749868654753705</v>
      </c>
      <c r="U10" s="17">
        <v>0.534829490696896</v>
      </c>
      <c r="V10" s="17">
        <v>0.56595215839081003</v>
      </c>
      <c r="W10" s="17">
        <v>0.47688759826613802</v>
      </c>
      <c r="X10" s="17">
        <v>0.47217342217978597</v>
      </c>
      <c r="Y10" s="17">
        <v>0.50133649598958396</v>
      </c>
      <c r="Z10" s="17">
        <v>0.40186620667459599</v>
      </c>
      <c r="AA10" s="17">
        <v>0.51726654140957395</v>
      </c>
      <c r="AB10" s="17">
        <v>0.53176879057022597</v>
      </c>
      <c r="AC10" s="17">
        <v>0.53713368518319204</v>
      </c>
      <c r="AD10" s="17">
        <v>0.44362596500998103</v>
      </c>
      <c r="AE10" s="17"/>
      <c r="AF10" s="17">
        <v>0.45453023454639002</v>
      </c>
      <c r="AG10" s="17">
        <v>0.54033155584708104</v>
      </c>
      <c r="AH10" s="17">
        <v>0.47140799365679498</v>
      </c>
      <c r="AI10" s="17">
        <v>0.53170020935005302</v>
      </c>
      <c r="AJ10" s="17">
        <v>0.51629502420564</v>
      </c>
      <c r="AK10" s="17">
        <v>0.49772624212090699</v>
      </c>
      <c r="AL10" s="17"/>
      <c r="AM10" s="17">
        <v>0.51754472830109599</v>
      </c>
      <c r="AN10" s="17">
        <v>0.51978067859168797</v>
      </c>
      <c r="AO10" s="17">
        <v>0.50229163087810103</v>
      </c>
      <c r="AP10" s="17">
        <v>0.46905595446822301</v>
      </c>
      <c r="AQ10" s="17">
        <v>0.40488011415699499</v>
      </c>
      <c r="AR10" s="17"/>
      <c r="AS10" s="17">
        <v>0.50095695097318904</v>
      </c>
      <c r="AT10" s="17">
        <v>0.50651263841382499</v>
      </c>
      <c r="AU10" s="17"/>
      <c r="AV10" s="17">
        <v>0.49901501719734498</v>
      </c>
      <c r="AW10" s="17">
        <v>0.48622492826145502</v>
      </c>
      <c r="AX10" s="17"/>
      <c r="AY10" s="17">
        <v>0.48328912050747203</v>
      </c>
      <c r="AZ10" s="17">
        <v>0.51102738407023496</v>
      </c>
      <c r="BA10" s="17">
        <v>0.52026055472681898</v>
      </c>
      <c r="BB10" s="17"/>
      <c r="BC10" s="17">
        <v>0.52331549521083798</v>
      </c>
      <c r="BD10" s="17">
        <v>0.48387216042571002</v>
      </c>
      <c r="BE10" s="17">
        <v>0.47675736272586899</v>
      </c>
      <c r="BF10" s="17"/>
      <c r="BG10" s="17">
        <v>0.50633344740628194</v>
      </c>
      <c r="BH10" s="17">
        <v>0.50331351736764496</v>
      </c>
      <c r="BI10" s="17"/>
      <c r="BJ10" s="17">
        <v>0.496260298460036</v>
      </c>
      <c r="BK10" s="17">
        <v>0.50731277960835597</v>
      </c>
      <c r="BL10" s="17"/>
      <c r="BM10" s="17">
        <v>0.506381345117071</v>
      </c>
      <c r="BN10" s="17">
        <v>0.47002960107901498</v>
      </c>
      <c r="BO10" s="17">
        <v>0.45054305216731499</v>
      </c>
      <c r="BP10" s="17">
        <v>0.47917588154219198</v>
      </c>
      <c r="BQ10" s="17">
        <v>0.55155851943769896</v>
      </c>
      <c r="BR10" s="17">
        <v>0.52502954082939102</v>
      </c>
      <c r="BS10" s="17">
        <v>0.51607747193320297</v>
      </c>
      <c r="BT10" s="17"/>
      <c r="BU10" s="17">
        <v>0.51032047694814398</v>
      </c>
      <c r="BV10" s="17">
        <v>0.51098504306492298</v>
      </c>
      <c r="BW10" s="17"/>
      <c r="BX10" s="17">
        <v>0.50130329005884999</v>
      </c>
      <c r="BY10" s="17">
        <v>0.48207717465626199</v>
      </c>
      <c r="BZ10" s="17">
        <v>0.53283214988121597</v>
      </c>
      <c r="CA10" s="17">
        <v>0.49736072718893198</v>
      </c>
    </row>
    <row r="11" spans="1:79" x14ac:dyDescent="0.3">
      <c r="B11" s="18" t="s">
        <v>173</v>
      </c>
      <c r="C11" s="17">
        <v>0.232063304659231</v>
      </c>
      <c r="D11" s="17">
        <v>0.21726002825815099</v>
      </c>
      <c r="E11" s="17">
        <v>0.246543480997646</v>
      </c>
      <c r="F11" s="17"/>
      <c r="G11" s="17">
        <v>0.20200261345561199</v>
      </c>
      <c r="H11" s="17">
        <v>0.14766860508879401</v>
      </c>
      <c r="I11" s="17">
        <v>0.21139984493471001</v>
      </c>
      <c r="J11" s="17">
        <v>0.25626379329117499</v>
      </c>
      <c r="K11" s="17">
        <v>0.30011178745655598</v>
      </c>
      <c r="L11" s="17">
        <v>0.27196642069729599</v>
      </c>
      <c r="M11" s="17"/>
      <c r="N11" s="17">
        <v>0.151642225037492</v>
      </c>
      <c r="O11" s="17">
        <v>0.228318646925848</v>
      </c>
      <c r="P11" s="17">
        <v>0.27412672692652401</v>
      </c>
      <c r="Q11" s="17">
        <v>0.28683776899042501</v>
      </c>
      <c r="R11" s="17"/>
      <c r="S11" s="17">
        <v>0.17577437148122199</v>
      </c>
      <c r="T11" s="17">
        <v>0.24787855373207199</v>
      </c>
      <c r="U11" s="17">
        <v>0.240156978918937</v>
      </c>
      <c r="V11" s="17">
        <v>0.17117084812726299</v>
      </c>
      <c r="W11" s="17">
        <v>0.30481932377056298</v>
      </c>
      <c r="X11" s="17">
        <v>0.27314327406550198</v>
      </c>
      <c r="Y11" s="17">
        <v>0.23448588981975399</v>
      </c>
      <c r="Z11" s="17">
        <v>0.31561000543592899</v>
      </c>
      <c r="AA11" s="17">
        <v>0.16365033827157799</v>
      </c>
      <c r="AB11" s="17">
        <v>0.243878116395425</v>
      </c>
      <c r="AC11" s="17">
        <v>0.27894861907017598</v>
      </c>
      <c r="AD11" s="17">
        <v>0.31350502650599299</v>
      </c>
      <c r="AE11" s="17"/>
      <c r="AF11" s="17">
        <v>0.15221998448228199</v>
      </c>
      <c r="AG11" s="17">
        <v>0.22439515693001699</v>
      </c>
      <c r="AH11" s="17">
        <v>0.28985660853004402</v>
      </c>
      <c r="AI11" s="17">
        <v>0.27331239066449697</v>
      </c>
      <c r="AJ11" s="17">
        <v>0.28190426736630902</v>
      </c>
      <c r="AK11" s="17">
        <v>0.24978583782966399</v>
      </c>
      <c r="AL11" s="17"/>
      <c r="AM11" s="17">
        <v>0.29092588009542297</v>
      </c>
      <c r="AN11" s="17">
        <v>0.25536792403971398</v>
      </c>
      <c r="AO11" s="17">
        <v>0.19310226962962099</v>
      </c>
      <c r="AP11" s="17">
        <v>0.14261671357977199</v>
      </c>
      <c r="AQ11" s="17">
        <v>0.11225769420795401</v>
      </c>
      <c r="AR11" s="17"/>
      <c r="AS11" s="17">
        <v>0.223375687705887</v>
      </c>
      <c r="AT11" s="17">
        <v>0.21765678610321201</v>
      </c>
      <c r="AU11" s="17"/>
      <c r="AV11" s="17">
        <v>0.227951547815919</v>
      </c>
      <c r="AW11" s="17">
        <v>0.211090999713028</v>
      </c>
      <c r="AX11" s="17"/>
      <c r="AY11" s="17">
        <v>0.20844711475723701</v>
      </c>
      <c r="AZ11" s="17">
        <v>0.24189440066113299</v>
      </c>
      <c r="BA11" s="17">
        <v>0.23521134593305901</v>
      </c>
      <c r="BB11" s="17"/>
      <c r="BC11" s="17">
        <v>0.233190626047101</v>
      </c>
      <c r="BD11" s="17">
        <v>0.25277563778801199</v>
      </c>
      <c r="BE11" s="17">
        <v>0.210627289557375</v>
      </c>
      <c r="BF11" s="17"/>
      <c r="BG11" s="17">
        <v>0.21028048364531199</v>
      </c>
      <c r="BH11" s="17">
        <v>0.23988447918269301</v>
      </c>
      <c r="BI11" s="17"/>
      <c r="BJ11" s="17">
        <v>0.18167101913082201</v>
      </c>
      <c r="BK11" s="17">
        <v>0.243903168821233</v>
      </c>
      <c r="BL11" s="17"/>
      <c r="BM11" s="17">
        <v>0.18365790823324299</v>
      </c>
      <c r="BN11" s="17">
        <v>0.274230761088124</v>
      </c>
      <c r="BO11" s="17">
        <v>0.22476559634457499</v>
      </c>
      <c r="BP11" s="17">
        <v>0.32694422337240597</v>
      </c>
      <c r="BQ11" s="17">
        <v>0.205720942248934</v>
      </c>
      <c r="BR11" s="17">
        <v>0.29607001775575897</v>
      </c>
      <c r="BS11" s="17">
        <v>0.21618857168436301</v>
      </c>
      <c r="BT11" s="17"/>
      <c r="BU11" s="17">
        <v>0.21731494347973401</v>
      </c>
      <c r="BV11" s="17">
        <v>0.13698999803758799</v>
      </c>
      <c r="BW11" s="17"/>
      <c r="BX11" s="17">
        <v>0.224019715797067</v>
      </c>
      <c r="BY11" s="17">
        <v>0.25007150133977901</v>
      </c>
      <c r="BZ11" s="17">
        <v>0.16279601223126799</v>
      </c>
      <c r="CA11" s="17">
        <v>0.236048071511787</v>
      </c>
    </row>
    <row r="12" spans="1:79" x14ac:dyDescent="0.3">
      <c r="B12" s="18" t="s">
        <v>174</v>
      </c>
      <c r="C12" s="19">
        <v>5.2102811733271803E-2</v>
      </c>
      <c r="D12" s="19">
        <v>5.4389888845952597E-2</v>
      </c>
      <c r="E12" s="19">
        <v>4.92309967148232E-2</v>
      </c>
      <c r="F12" s="19"/>
      <c r="G12" s="19">
        <v>3.4274437738025701E-2</v>
      </c>
      <c r="H12" s="19">
        <v>4.4477049097706098E-2</v>
      </c>
      <c r="I12" s="19">
        <v>6.1990656120283399E-2</v>
      </c>
      <c r="J12" s="19">
        <v>7.17455646923498E-2</v>
      </c>
      <c r="K12" s="19">
        <v>4.9900636848258899E-2</v>
      </c>
      <c r="L12" s="19">
        <v>4.7696296653555598E-2</v>
      </c>
      <c r="M12" s="19"/>
      <c r="N12" s="19">
        <v>3.5216685120463997E-2</v>
      </c>
      <c r="O12" s="19">
        <v>3.8995772113084699E-2</v>
      </c>
      <c r="P12" s="19">
        <v>6.5487387150993906E-2</v>
      </c>
      <c r="Q12" s="19">
        <v>7.3661502240418605E-2</v>
      </c>
      <c r="R12" s="19"/>
      <c r="S12" s="19">
        <v>4.7986384890537803E-2</v>
      </c>
      <c r="T12" s="19">
        <v>4.1682556388840802E-2</v>
      </c>
      <c r="U12" s="19">
        <v>3.48923259064245E-2</v>
      </c>
      <c r="V12" s="19">
        <v>7.9806364212585898E-2</v>
      </c>
      <c r="W12" s="19">
        <v>5.4593291142980699E-2</v>
      </c>
      <c r="X12" s="19">
        <v>5.7486818811228801E-2</v>
      </c>
      <c r="Y12" s="19">
        <v>6.7746710777519495E-2</v>
      </c>
      <c r="Z12" s="19">
        <v>6.3727840509059705E-2</v>
      </c>
      <c r="AA12" s="19">
        <v>4.29507074250675E-2</v>
      </c>
      <c r="AB12" s="19">
        <v>5.5057675322887203E-2</v>
      </c>
      <c r="AC12" s="19">
        <v>3.1134148872830499E-2</v>
      </c>
      <c r="AD12" s="19">
        <v>5.9833547552291498E-2</v>
      </c>
      <c r="AE12" s="19"/>
      <c r="AF12" s="19">
        <v>5.5492979885208897E-2</v>
      </c>
      <c r="AG12" s="19">
        <v>4.83207265160705E-2</v>
      </c>
      <c r="AH12" s="19">
        <v>6.5849933328233898E-2</v>
      </c>
      <c r="AI12" s="19">
        <v>4.2959516202520101E-2</v>
      </c>
      <c r="AJ12" s="19">
        <v>5.6162700058619397E-2</v>
      </c>
      <c r="AK12" s="19">
        <v>4.4361906890661898E-2</v>
      </c>
      <c r="AL12" s="19"/>
      <c r="AM12" s="19">
        <v>6.2781329380788495E-2</v>
      </c>
      <c r="AN12" s="19">
        <v>5.0421105082394703E-2</v>
      </c>
      <c r="AO12" s="19">
        <v>3.75103415448335E-2</v>
      </c>
      <c r="AP12" s="19">
        <v>3.2149963685512102E-2</v>
      </c>
      <c r="AQ12" s="19">
        <v>4.8383132760422103E-2</v>
      </c>
      <c r="AR12" s="19"/>
      <c r="AS12" s="19">
        <v>4.7227145109514701E-2</v>
      </c>
      <c r="AT12" s="19">
        <v>6.4606825993383604E-2</v>
      </c>
      <c r="AU12" s="19"/>
      <c r="AV12" s="19">
        <v>5.0785589103912801E-2</v>
      </c>
      <c r="AW12" s="19">
        <v>5.7594854087056099E-2</v>
      </c>
      <c r="AX12" s="19"/>
      <c r="AY12" s="19">
        <v>6.54448575988789E-2</v>
      </c>
      <c r="AZ12" s="19">
        <v>3.8915227726834603E-2</v>
      </c>
      <c r="BA12" s="19">
        <v>0.105529173958978</v>
      </c>
      <c r="BB12" s="19"/>
      <c r="BC12" s="19">
        <v>4.5756636235067101E-2</v>
      </c>
      <c r="BD12" s="19">
        <v>4.7655354336861799E-2</v>
      </c>
      <c r="BE12" s="19">
        <v>7.3114653444546193E-2</v>
      </c>
      <c r="BF12" s="19"/>
      <c r="BG12" s="19">
        <v>5.42437492967274E-2</v>
      </c>
      <c r="BH12" s="19">
        <v>5.0706838230574598E-2</v>
      </c>
      <c r="BI12" s="19"/>
      <c r="BJ12" s="19">
        <v>4.1198575160615598E-2</v>
      </c>
      <c r="BK12" s="19">
        <v>5.5761235089588398E-2</v>
      </c>
      <c r="BL12" s="19"/>
      <c r="BM12" s="19">
        <v>5.4066595285510798E-2</v>
      </c>
      <c r="BN12" s="19">
        <v>5.2194726433685702E-2</v>
      </c>
      <c r="BO12" s="19">
        <v>3.9589313108667902E-2</v>
      </c>
      <c r="BP12" s="19">
        <v>5.8641556769945799E-2</v>
      </c>
      <c r="BQ12" s="19">
        <v>1.83652212122003E-2</v>
      </c>
      <c r="BR12" s="19">
        <v>4.8886249774976298E-2</v>
      </c>
      <c r="BS12" s="19">
        <v>7.6707558473453993E-2</v>
      </c>
      <c r="BT12" s="19"/>
      <c r="BU12" s="19">
        <v>7.1064635304821197E-2</v>
      </c>
      <c r="BV12" s="19">
        <v>4.5230611128838402E-2</v>
      </c>
      <c r="BW12" s="19"/>
      <c r="BX12" s="19">
        <v>5.1991024160525E-2</v>
      </c>
      <c r="BY12" s="19">
        <v>7.6557302875412098E-2</v>
      </c>
      <c r="BZ12" s="19">
        <v>2.3294363589139101E-2</v>
      </c>
      <c r="CA12" s="19">
        <v>5.6787027246014699E-2</v>
      </c>
    </row>
    <row r="13" spans="1:79" x14ac:dyDescent="0.3">
      <c r="B13" s="16"/>
    </row>
    <row r="14" spans="1:79" x14ac:dyDescent="0.3">
      <c r="B14" t="s">
        <v>99</v>
      </c>
    </row>
    <row r="15" spans="1:79" x14ac:dyDescent="0.3">
      <c r="B15" t="s">
        <v>100</v>
      </c>
    </row>
    <row r="17" spans="2:2" x14ac:dyDescent="0.3">
      <c r="B17"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178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171</v>
      </c>
      <c r="C9" s="17">
        <v>0.10819431656022099</v>
      </c>
      <c r="D9" s="17">
        <v>0.10549349840646</v>
      </c>
      <c r="E9" s="17">
        <v>0.111361509960373</v>
      </c>
      <c r="F9" s="17"/>
      <c r="G9" s="17">
        <v>0.163556989985642</v>
      </c>
      <c r="H9" s="17">
        <v>0.18013570369497001</v>
      </c>
      <c r="I9" s="17">
        <v>0.141256323928797</v>
      </c>
      <c r="J9" s="17">
        <v>8.8937381411319599E-2</v>
      </c>
      <c r="K9" s="17">
        <v>6.0018740006118398E-2</v>
      </c>
      <c r="L9" s="17">
        <v>3.4201602386987502E-2</v>
      </c>
      <c r="M9" s="17"/>
      <c r="N9" s="17">
        <v>0.143849827836769</v>
      </c>
      <c r="O9" s="17">
        <v>9.3816658629488098E-2</v>
      </c>
      <c r="P9" s="17">
        <v>0.112865849579956</v>
      </c>
      <c r="Q9" s="17">
        <v>8.0253033030901505E-2</v>
      </c>
      <c r="R9" s="17"/>
      <c r="S9" s="17">
        <v>0.168507191374276</v>
      </c>
      <c r="T9" s="17">
        <v>7.67515036142941E-2</v>
      </c>
      <c r="U9" s="17">
        <v>0.106918102206359</v>
      </c>
      <c r="V9" s="17">
        <v>0.10051143330518</v>
      </c>
      <c r="W9" s="17">
        <v>6.5066595075995506E-2</v>
      </c>
      <c r="X9" s="17">
        <v>0.11739800223932099</v>
      </c>
      <c r="Y9" s="17">
        <v>6.7400818571672502E-2</v>
      </c>
      <c r="Z9" s="17">
        <v>7.5195018030911498E-2</v>
      </c>
      <c r="AA9" s="17">
        <v>0.17211766692098299</v>
      </c>
      <c r="AB9" s="17">
        <v>8.31689399926238E-2</v>
      </c>
      <c r="AC9" s="17">
        <v>7.6696602111120102E-2</v>
      </c>
      <c r="AD9" s="17">
        <v>0.109216682224795</v>
      </c>
      <c r="AE9" s="17"/>
      <c r="AF9" s="17">
        <v>0.21195601700696701</v>
      </c>
      <c r="AG9" s="17">
        <v>6.8318911209540201E-2</v>
      </c>
      <c r="AH9" s="17">
        <v>9.45020598492185E-2</v>
      </c>
      <c r="AI9" s="17">
        <v>5.8416545401154499E-2</v>
      </c>
      <c r="AJ9" s="17">
        <v>7.56425890128887E-2</v>
      </c>
      <c r="AK9" s="17">
        <v>0.11012943766422199</v>
      </c>
      <c r="AL9" s="17"/>
      <c r="AM9" s="17">
        <v>6.8296301656271693E-2</v>
      </c>
      <c r="AN9" s="17">
        <v>6.5878253853921501E-2</v>
      </c>
      <c r="AO9" s="17">
        <v>0.13798795879268899</v>
      </c>
      <c r="AP9" s="17">
        <v>0.194661813088364</v>
      </c>
      <c r="AQ9" s="17">
        <v>0.31879080098389501</v>
      </c>
      <c r="AR9" s="17"/>
      <c r="AS9" s="17">
        <v>0.118364520265276</v>
      </c>
      <c r="AT9" s="17">
        <v>0.116668540045928</v>
      </c>
      <c r="AU9" s="17"/>
      <c r="AV9" s="17">
        <v>0.122683309966662</v>
      </c>
      <c r="AW9" s="17">
        <v>9.8487933756729096E-2</v>
      </c>
      <c r="AX9" s="17"/>
      <c r="AY9" s="17">
        <v>0.15066405826864199</v>
      </c>
      <c r="AZ9" s="17">
        <v>9.6634096986974505E-2</v>
      </c>
      <c r="BA9" s="17">
        <v>4.7858297550136597E-2</v>
      </c>
      <c r="BB9" s="17"/>
      <c r="BC9" s="17">
        <v>0.102701194102926</v>
      </c>
      <c r="BD9" s="17">
        <v>0.100632558902438</v>
      </c>
      <c r="BE9" s="17">
        <v>0.124766015238851</v>
      </c>
      <c r="BF9" s="17"/>
      <c r="BG9" s="17">
        <v>0.10683276651290401</v>
      </c>
      <c r="BH9" s="17">
        <v>0.10873763782509301</v>
      </c>
      <c r="BI9" s="17"/>
      <c r="BJ9" s="17">
        <v>0.181135755172702</v>
      </c>
      <c r="BK9" s="17">
        <v>8.5166026284985902E-2</v>
      </c>
      <c r="BL9" s="17"/>
      <c r="BM9" s="17">
        <v>0.14672111098395799</v>
      </c>
      <c r="BN9" s="17">
        <v>0.11046674738639201</v>
      </c>
      <c r="BO9" s="17">
        <v>0.106625079958409</v>
      </c>
      <c r="BP9" s="17">
        <v>7.5606309105896996E-2</v>
      </c>
      <c r="BQ9" s="17">
        <v>9.5133525667428401E-2</v>
      </c>
      <c r="BR9" s="17">
        <v>3.7436381330169299E-2</v>
      </c>
      <c r="BS9" s="17">
        <v>0.10225817346512001</v>
      </c>
      <c r="BT9" s="17"/>
      <c r="BU9" s="17">
        <v>0.109848480620136</v>
      </c>
      <c r="BV9" s="17">
        <v>0.23546219989546099</v>
      </c>
      <c r="BW9" s="17"/>
      <c r="BX9" s="17">
        <v>0.141590209224844</v>
      </c>
      <c r="BY9" s="17">
        <v>0.12001679487700601</v>
      </c>
      <c r="BZ9" s="17">
        <v>0.153333745180252</v>
      </c>
      <c r="CA9" s="17">
        <v>0.117770992037371</v>
      </c>
    </row>
    <row r="10" spans="2:79" ht="28.8" x14ac:dyDescent="0.3">
      <c r="B10" s="18" t="s">
        <v>172</v>
      </c>
      <c r="C10" s="17">
        <v>0.43175288420538499</v>
      </c>
      <c r="D10" s="17">
        <v>0.419756542935386</v>
      </c>
      <c r="E10" s="17">
        <v>0.44265508781632501</v>
      </c>
      <c r="F10" s="17"/>
      <c r="G10" s="17">
        <v>0.45420225401923198</v>
      </c>
      <c r="H10" s="17">
        <v>0.51679933942654799</v>
      </c>
      <c r="I10" s="17">
        <v>0.46858546314913302</v>
      </c>
      <c r="J10" s="17">
        <v>0.40900163069048101</v>
      </c>
      <c r="K10" s="17">
        <v>0.38062750922092597</v>
      </c>
      <c r="L10" s="17">
        <v>0.37073312051232699</v>
      </c>
      <c r="M10" s="17"/>
      <c r="N10" s="17">
        <v>0.46719992743011701</v>
      </c>
      <c r="O10" s="17">
        <v>0.44027500647325202</v>
      </c>
      <c r="P10" s="17">
        <v>0.39152243132293502</v>
      </c>
      <c r="Q10" s="17">
        <v>0.41816185799095101</v>
      </c>
      <c r="R10" s="17"/>
      <c r="S10" s="17">
        <v>0.46849850461076298</v>
      </c>
      <c r="T10" s="17">
        <v>0.40730955737892399</v>
      </c>
      <c r="U10" s="17">
        <v>0.41045789117915499</v>
      </c>
      <c r="V10" s="17">
        <v>0.42166597325591998</v>
      </c>
      <c r="W10" s="17">
        <v>0.41449467936033102</v>
      </c>
      <c r="X10" s="17">
        <v>0.40530132381371398</v>
      </c>
      <c r="Y10" s="17">
        <v>0.47438067682188401</v>
      </c>
      <c r="Z10" s="17">
        <v>0.48898938824275501</v>
      </c>
      <c r="AA10" s="17">
        <v>0.44455841149516301</v>
      </c>
      <c r="AB10" s="17">
        <v>0.39990288054126799</v>
      </c>
      <c r="AC10" s="17">
        <v>0.42119072949382003</v>
      </c>
      <c r="AD10" s="17">
        <v>0.44990534943955002</v>
      </c>
      <c r="AE10" s="17"/>
      <c r="AF10" s="17">
        <v>0.46974348134035399</v>
      </c>
      <c r="AG10" s="17">
        <v>0.43784244316871301</v>
      </c>
      <c r="AH10" s="17">
        <v>0.40369287384414698</v>
      </c>
      <c r="AI10" s="17">
        <v>0.43239499728594799</v>
      </c>
      <c r="AJ10" s="17">
        <v>0.36305990012425998</v>
      </c>
      <c r="AK10" s="17">
        <v>0.42945253207487799</v>
      </c>
      <c r="AL10" s="17"/>
      <c r="AM10" s="17">
        <v>0.37944035463994003</v>
      </c>
      <c r="AN10" s="17">
        <v>0.40645504258319298</v>
      </c>
      <c r="AO10" s="17">
        <v>0.49825320233697101</v>
      </c>
      <c r="AP10" s="17">
        <v>0.49901185881315901</v>
      </c>
      <c r="AQ10" s="17">
        <v>0.368775853760755</v>
      </c>
      <c r="AR10" s="17"/>
      <c r="AS10" s="17">
        <v>0.43188685502770202</v>
      </c>
      <c r="AT10" s="17">
        <v>0.45535746008404598</v>
      </c>
      <c r="AU10" s="17"/>
      <c r="AV10" s="17">
        <v>0.417075334713436</v>
      </c>
      <c r="AW10" s="17">
        <v>0.45493491073853098</v>
      </c>
      <c r="AX10" s="17"/>
      <c r="AY10" s="17">
        <v>0.43282322567760101</v>
      </c>
      <c r="AZ10" s="17">
        <v>0.43552196192648701</v>
      </c>
      <c r="BA10" s="17">
        <v>0.40257010923089798</v>
      </c>
      <c r="BB10" s="17"/>
      <c r="BC10" s="17">
        <v>0.44344439118793499</v>
      </c>
      <c r="BD10" s="17">
        <v>0.39746237045573601</v>
      </c>
      <c r="BE10" s="17">
        <v>0.43147338623730802</v>
      </c>
      <c r="BF10" s="17"/>
      <c r="BG10" s="17">
        <v>0.45107149245700601</v>
      </c>
      <c r="BH10" s="17">
        <v>0.427386205811983</v>
      </c>
      <c r="BI10" s="17"/>
      <c r="BJ10" s="17">
        <v>0.44306237839694401</v>
      </c>
      <c r="BK10" s="17">
        <v>0.42562282100867199</v>
      </c>
      <c r="BL10" s="17"/>
      <c r="BM10" s="17">
        <v>0.470140357220039</v>
      </c>
      <c r="BN10" s="17">
        <v>0.39015407893577397</v>
      </c>
      <c r="BO10" s="17">
        <v>0.408776247804992</v>
      </c>
      <c r="BP10" s="17">
        <v>0.40891775536206798</v>
      </c>
      <c r="BQ10" s="17">
        <v>0.472302142377863</v>
      </c>
      <c r="BR10" s="17">
        <v>0.36571680920712701</v>
      </c>
      <c r="BS10" s="17">
        <v>0.47837604287225299</v>
      </c>
      <c r="BT10" s="17"/>
      <c r="BU10" s="17">
        <v>0.42948748189487301</v>
      </c>
      <c r="BV10" s="17">
        <v>0.41249008075791199</v>
      </c>
      <c r="BW10" s="17"/>
      <c r="BX10" s="17">
        <v>0.35734773812577802</v>
      </c>
      <c r="BY10" s="17">
        <v>0.373338173746247</v>
      </c>
      <c r="BZ10" s="17">
        <v>0.49080320893057899</v>
      </c>
      <c r="CA10" s="17">
        <v>0.42855484668216098</v>
      </c>
    </row>
    <row r="11" spans="2:79" x14ac:dyDescent="0.3">
      <c r="B11" s="18" t="s">
        <v>173</v>
      </c>
      <c r="C11" s="17">
        <v>0.372071207579248</v>
      </c>
      <c r="D11" s="17">
        <v>0.37204993485096399</v>
      </c>
      <c r="E11" s="17">
        <v>0.372822489583437</v>
      </c>
      <c r="F11" s="17"/>
      <c r="G11" s="17">
        <v>0.30190345586759099</v>
      </c>
      <c r="H11" s="17">
        <v>0.24743221660800399</v>
      </c>
      <c r="I11" s="17">
        <v>0.305068242687902</v>
      </c>
      <c r="J11" s="17">
        <v>0.40288944154927198</v>
      </c>
      <c r="K11" s="17">
        <v>0.46302660748665098</v>
      </c>
      <c r="L11" s="17">
        <v>0.48808812981565602</v>
      </c>
      <c r="M11" s="17"/>
      <c r="N11" s="17">
        <v>0.311274669791963</v>
      </c>
      <c r="O11" s="17">
        <v>0.38928029707754702</v>
      </c>
      <c r="P11" s="17">
        <v>0.40093229218791399</v>
      </c>
      <c r="Q11" s="17">
        <v>0.395778480866945</v>
      </c>
      <c r="R11" s="17"/>
      <c r="S11" s="17">
        <v>0.287549912728368</v>
      </c>
      <c r="T11" s="17">
        <v>0.446899480273103</v>
      </c>
      <c r="U11" s="17">
        <v>0.389056877914779</v>
      </c>
      <c r="V11" s="17">
        <v>0.35186036894627998</v>
      </c>
      <c r="W11" s="17">
        <v>0.40942334584583301</v>
      </c>
      <c r="X11" s="17">
        <v>0.40588547562802801</v>
      </c>
      <c r="Y11" s="17">
        <v>0.35724725269799401</v>
      </c>
      <c r="Z11" s="17">
        <v>0.31832794042731999</v>
      </c>
      <c r="AA11" s="17">
        <v>0.32339431067581298</v>
      </c>
      <c r="AB11" s="17">
        <v>0.42571375030033198</v>
      </c>
      <c r="AC11" s="17">
        <v>0.38368629386860498</v>
      </c>
      <c r="AD11" s="17">
        <v>0.37737781567578899</v>
      </c>
      <c r="AE11" s="17"/>
      <c r="AF11" s="17">
        <v>0.25133629812538699</v>
      </c>
      <c r="AG11" s="17">
        <v>0.40634505351412098</v>
      </c>
      <c r="AH11" s="17">
        <v>0.41063347424326202</v>
      </c>
      <c r="AI11" s="17">
        <v>0.419470493354337</v>
      </c>
      <c r="AJ11" s="17">
        <v>0.44013369963646498</v>
      </c>
      <c r="AK11" s="17">
        <v>0.35396393862513298</v>
      </c>
      <c r="AL11" s="17"/>
      <c r="AM11" s="17">
        <v>0.44293240155545199</v>
      </c>
      <c r="AN11" s="17">
        <v>0.41938941538735502</v>
      </c>
      <c r="AO11" s="17">
        <v>0.30597393720420402</v>
      </c>
      <c r="AP11" s="17">
        <v>0.267138912821557</v>
      </c>
      <c r="AQ11" s="17">
        <v>0.27154673882013097</v>
      </c>
      <c r="AR11" s="17"/>
      <c r="AS11" s="17">
        <v>0.364696548620282</v>
      </c>
      <c r="AT11" s="17">
        <v>0.33349708863246003</v>
      </c>
      <c r="AU11" s="17"/>
      <c r="AV11" s="17">
        <v>0.37619148792866902</v>
      </c>
      <c r="AW11" s="17">
        <v>0.35133917052736002</v>
      </c>
      <c r="AX11" s="17"/>
      <c r="AY11" s="17">
        <v>0.34010937439147199</v>
      </c>
      <c r="AZ11" s="17">
        <v>0.38180528220490401</v>
      </c>
      <c r="BA11" s="17">
        <v>0.41263687706567198</v>
      </c>
      <c r="BB11" s="17"/>
      <c r="BC11" s="17">
        <v>0.37269985090893099</v>
      </c>
      <c r="BD11" s="17">
        <v>0.40285036251614698</v>
      </c>
      <c r="BE11" s="17">
        <v>0.346143774628142</v>
      </c>
      <c r="BF11" s="17"/>
      <c r="BG11" s="17">
        <v>0.37261627051348101</v>
      </c>
      <c r="BH11" s="17">
        <v>0.37426851122478799</v>
      </c>
      <c r="BI11" s="17"/>
      <c r="BJ11" s="17">
        <v>0.30957496413966401</v>
      </c>
      <c r="BK11" s="17">
        <v>0.39570078569225497</v>
      </c>
      <c r="BL11" s="17"/>
      <c r="BM11" s="17">
        <v>0.31016123675436502</v>
      </c>
      <c r="BN11" s="17">
        <v>0.408275643077956</v>
      </c>
      <c r="BO11" s="17">
        <v>0.37352813363968701</v>
      </c>
      <c r="BP11" s="17">
        <v>0.41400051795119502</v>
      </c>
      <c r="BQ11" s="17">
        <v>0.32526240874201401</v>
      </c>
      <c r="BR11" s="17">
        <v>0.48761339771029499</v>
      </c>
      <c r="BS11" s="17">
        <v>0.34429132748455199</v>
      </c>
      <c r="BT11" s="17"/>
      <c r="BU11" s="17">
        <v>0.41069527213150703</v>
      </c>
      <c r="BV11" s="17">
        <v>0.31727688653236102</v>
      </c>
      <c r="BW11" s="17"/>
      <c r="BX11" s="17">
        <v>0.39031591879487498</v>
      </c>
      <c r="BY11" s="17">
        <v>0.41157775911150501</v>
      </c>
      <c r="BZ11" s="17">
        <v>0.310488958359046</v>
      </c>
      <c r="CA11" s="17">
        <v>0.364846541926162</v>
      </c>
    </row>
    <row r="12" spans="2:79" x14ac:dyDescent="0.3">
      <c r="B12" s="18" t="s">
        <v>174</v>
      </c>
      <c r="C12" s="19">
        <v>8.7981591655146102E-2</v>
      </c>
      <c r="D12" s="19">
        <v>0.10270002380719</v>
      </c>
      <c r="E12" s="19">
        <v>7.3160912639866099E-2</v>
      </c>
      <c r="F12" s="19"/>
      <c r="G12" s="19">
        <v>8.0337300127535302E-2</v>
      </c>
      <c r="H12" s="19">
        <v>5.5632740270477397E-2</v>
      </c>
      <c r="I12" s="19">
        <v>8.5089970234168394E-2</v>
      </c>
      <c r="J12" s="19">
        <v>9.9171546348927705E-2</v>
      </c>
      <c r="K12" s="19">
        <v>9.6327143286304498E-2</v>
      </c>
      <c r="L12" s="19">
        <v>0.106977147285029</v>
      </c>
      <c r="M12" s="19"/>
      <c r="N12" s="19">
        <v>7.7675574941151806E-2</v>
      </c>
      <c r="O12" s="19">
        <v>7.66280378197121E-2</v>
      </c>
      <c r="P12" s="19">
        <v>9.46794269091943E-2</v>
      </c>
      <c r="Q12" s="19">
        <v>0.10580662811120201</v>
      </c>
      <c r="R12" s="19"/>
      <c r="S12" s="19">
        <v>7.5444391286593998E-2</v>
      </c>
      <c r="T12" s="19">
        <v>6.9039458733678893E-2</v>
      </c>
      <c r="U12" s="19">
        <v>9.3567128699706195E-2</v>
      </c>
      <c r="V12" s="19">
        <v>0.12596222449262001</v>
      </c>
      <c r="W12" s="19">
        <v>0.11101537971784101</v>
      </c>
      <c r="X12" s="19">
        <v>7.1415198318936696E-2</v>
      </c>
      <c r="Y12" s="19">
        <v>0.10097125190844999</v>
      </c>
      <c r="Z12" s="19">
        <v>0.11748765329901301</v>
      </c>
      <c r="AA12" s="19">
        <v>5.9929610908040797E-2</v>
      </c>
      <c r="AB12" s="19">
        <v>9.1214429165775407E-2</v>
      </c>
      <c r="AC12" s="19">
        <v>0.11842637452645501</v>
      </c>
      <c r="AD12" s="19">
        <v>6.3500152659865305E-2</v>
      </c>
      <c r="AE12" s="19"/>
      <c r="AF12" s="19">
        <v>6.6964203527292002E-2</v>
      </c>
      <c r="AG12" s="19">
        <v>8.7493592107625195E-2</v>
      </c>
      <c r="AH12" s="19">
        <v>9.11715920633724E-2</v>
      </c>
      <c r="AI12" s="19">
        <v>8.9717963958561006E-2</v>
      </c>
      <c r="AJ12" s="19">
        <v>0.121163811226386</v>
      </c>
      <c r="AK12" s="19">
        <v>0.106454091635767</v>
      </c>
      <c r="AL12" s="19"/>
      <c r="AM12" s="19">
        <v>0.109330942148336</v>
      </c>
      <c r="AN12" s="19">
        <v>0.10827728817553001</v>
      </c>
      <c r="AO12" s="19">
        <v>5.7784901666136299E-2</v>
      </c>
      <c r="AP12" s="19">
        <v>3.91874152769194E-2</v>
      </c>
      <c r="AQ12" s="19">
        <v>4.0886606435218402E-2</v>
      </c>
      <c r="AR12" s="19"/>
      <c r="AS12" s="19">
        <v>8.5052076086739703E-2</v>
      </c>
      <c r="AT12" s="19">
        <v>9.4476911237566297E-2</v>
      </c>
      <c r="AU12" s="19"/>
      <c r="AV12" s="19">
        <v>8.4049867391233393E-2</v>
      </c>
      <c r="AW12" s="19">
        <v>9.5237984977380202E-2</v>
      </c>
      <c r="AX12" s="19"/>
      <c r="AY12" s="19">
        <v>7.6403341662285101E-2</v>
      </c>
      <c r="AZ12" s="19">
        <v>8.6038658881633895E-2</v>
      </c>
      <c r="BA12" s="19">
        <v>0.136934716153294</v>
      </c>
      <c r="BB12" s="19"/>
      <c r="BC12" s="19">
        <v>8.1154563800208399E-2</v>
      </c>
      <c r="BD12" s="19">
        <v>9.9054708125679E-2</v>
      </c>
      <c r="BE12" s="19">
        <v>9.7616823895698507E-2</v>
      </c>
      <c r="BF12" s="19"/>
      <c r="BG12" s="19">
        <v>6.9479470516608993E-2</v>
      </c>
      <c r="BH12" s="19">
        <v>8.9607645138135406E-2</v>
      </c>
      <c r="BI12" s="19"/>
      <c r="BJ12" s="19">
        <v>6.6226902290688797E-2</v>
      </c>
      <c r="BK12" s="19">
        <v>9.3510367014087603E-2</v>
      </c>
      <c r="BL12" s="19"/>
      <c r="BM12" s="19">
        <v>7.2977295041636803E-2</v>
      </c>
      <c r="BN12" s="19">
        <v>9.1103530599878205E-2</v>
      </c>
      <c r="BO12" s="19">
        <v>0.111070538596912</v>
      </c>
      <c r="BP12" s="19">
        <v>0.10147541758084</v>
      </c>
      <c r="BQ12" s="19">
        <v>0.10730192321269399</v>
      </c>
      <c r="BR12" s="19">
        <v>0.109233411752408</v>
      </c>
      <c r="BS12" s="19">
        <v>7.5074456178074997E-2</v>
      </c>
      <c r="BT12" s="19"/>
      <c r="BU12" s="19">
        <v>4.9968765353484698E-2</v>
      </c>
      <c r="BV12" s="19">
        <v>3.47708328142666E-2</v>
      </c>
      <c r="BW12" s="19"/>
      <c r="BX12" s="19">
        <v>0.11074613385450301</v>
      </c>
      <c r="BY12" s="19">
        <v>9.5067272265241698E-2</v>
      </c>
      <c r="BZ12" s="19">
        <v>4.5374087530122502E-2</v>
      </c>
      <c r="CA12" s="19">
        <v>8.8827619354305595E-2</v>
      </c>
    </row>
    <row r="13" spans="2:79" x14ac:dyDescent="0.3">
      <c r="B13" s="16"/>
    </row>
    <row r="14" spans="2:79" x14ac:dyDescent="0.3">
      <c r="B14" t="s">
        <v>99</v>
      </c>
    </row>
    <row r="15" spans="2:79" x14ac:dyDescent="0.3">
      <c r="B15" t="s">
        <v>100</v>
      </c>
    </row>
    <row r="17" spans="2:2" x14ac:dyDescent="0.3">
      <c r="B17"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179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171</v>
      </c>
      <c r="C9" s="17">
        <v>0.81690703196721204</v>
      </c>
      <c r="D9" s="17">
        <v>0.81527267144315296</v>
      </c>
      <c r="E9" s="17">
        <v>0.82047131024238495</v>
      </c>
      <c r="F9" s="17"/>
      <c r="G9" s="17">
        <v>0.67367505893269697</v>
      </c>
      <c r="H9" s="17">
        <v>0.75606861543373405</v>
      </c>
      <c r="I9" s="17">
        <v>0.81089567524286499</v>
      </c>
      <c r="J9" s="17">
        <v>0.83767088650563504</v>
      </c>
      <c r="K9" s="17">
        <v>0.87824769107235801</v>
      </c>
      <c r="L9" s="17">
        <v>0.90824036479137604</v>
      </c>
      <c r="M9" s="17"/>
      <c r="N9" s="17">
        <v>0.83591511544513097</v>
      </c>
      <c r="O9" s="17">
        <v>0.83112175680642297</v>
      </c>
      <c r="P9" s="17">
        <v>0.78731628341145699</v>
      </c>
      <c r="Q9" s="17">
        <v>0.80627533069225699</v>
      </c>
      <c r="R9" s="17"/>
      <c r="S9" s="17">
        <v>0.74179950009462303</v>
      </c>
      <c r="T9" s="17">
        <v>0.837370293381685</v>
      </c>
      <c r="U9" s="17">
        <v>0.864113827364835</v>
      </c>
      <c r="V9" s="17">
        <v>0.82778862877154802</v>
      </c>
      <c r="W9" s="17">
        <v>0.80707285585201005</v>
      </c>
      <c r="X9" s="17">
        <v>0.75471225674610398</v>
      </c>
      <c r="Y9" s="17">
        <v>0.89302319842156597</v>
      </c>
      <c r="Z9" s="17">
        <v>0.79124166803043605</v>
      </c>
      <c r="AA9" s="17">
        <v>0.82382925615135005</v>
      </c>
      <c r="AB9" s="17">
        <v>0.79754812819048904</v>
      </c>
      <c r="AC9" s="17">
        <v>0.88644977425790905</v>
      </c>
      <c r="AD9" s="17">
        <v>0.87666998857056899</v>
      </c>
      <c r="AE9" s="17"/>
      <c r="AF9" s="17">
        <v>0.78524789650402405</v>
      </c>
      <c r="AG9" s="17">
        <v>0.83947079666754898</v>
      </c>
      <c r="AH9" s="17">
        <v>0.78910702697494395</v>
      </c>
      <c r="AI9" s="17">
        <v>0.81446979158469301</v>
      </c>
      <c r="AJ9" s="17">
        <v>0.87614553457205901</v>
      </c>
      <c r="AK9" s="17">
        <v>0.80406254234855001</v>
      </c>
      <c r="AL9" s="17"/>
      <c r="AM9" s="17">
        <v>0.82249969102160003</v>
      </c>
      <c r="AN9" s="17">
        <v>0.81741306798007396</v>
      </c>
      <c r="AO9" s="17">
        <v>0.805951221413861</v>
      </c>
      <c r="AP9" s="17">
        <v>0.80832669409011104</v>
      </c>
      <c r="AQ9" s="17">
        <v>0.85647653429796999</v>
      </c>
      <c r="AR9" s="17"/>
      <c r="AS9" s="17">
        <v>0.84177233763715698</v>
      </c>
      <c r="AT9" s="17">
        <v>0.77582235460131999</v>
      </c>
      <c r="AU9" s="17"/>
      <c r="AV9" s="17">
        <v>0.84862052751342798</v>
      </c>
      <c r="AW9" s="17">
        <v>0.75904683626359504</v>
      </c>
      <c r="AX9" s="17"/>
      <c r="AY9" s="17">
        <v>0.79488549910560302</v>
      </c>
      <c r="AZ9" s="17">
        <v>0.81880917843395995</v>
      </c>
      <c r="BA9" s="17">
        <v>0.87577170965934803</v>
      </c>
      <c r="BB9" s="17"/>
      <c r="BC9" s="17">
        <v>0.828450003960994</v>
      </c>
      <c r="BD9" s="17">
        <v>0.81568349261948203</v>
      </c>
      <c r="BE9" s="17">
        <v>0.79515837482504204</v>
      </c>
      <c r="BF9" s="17"/>
      <c r="BG9" s="17">
        <v>0.80946656252336002</v>
      </c>
      <c r="BH9" s="17">
        <v>0.82988220958802605</v>
      </c>
      <c r="BI9" s="17"/>
      <c r="BJ9" s="17">
        <v>0.76956792386220796</v>
      </c>
      <c r="BK9" s="17">
        <v>0.84010503674195602</v>
      </c>
      <c r="BL9" s="17"/>
      <c r="BM9" s="17">
        <v>0.78546598778156995</v>
      </c>
      <c r="BN9" s="17">
        <v>0.83646293576836395</v>
      </c>
      <c r="BO9" s="17">
        <v>0.79957640717621503</v>
      </c>
      <c r="BP9" s="17">
        <v>0.80117556185646599</v>
      </c>
      <c r="BQ9" s="17">
        <v>0.73278825170583195</v>
      </c>
      <c r="BR9" s="17">
        <v>0.91847059750009796</v>
      </c>
      <c r="BS9" s="17">
        <v>0.74574251110574596</v>
      </c>
      <c r="BT9" s="17"/>
      <c r="BU9" s="17">
        <v>0.80288914093016095</v>
      </c>
      <c r="BV9" s="17">
        <v>0.77686566492752895</v>
      </c>
      <c r="BW9" s="17"/>
      <c r="BX9" s="17">
        <v>0.85285110327943703</v>
      </c>
      <c r="BY9" s="17">
        <v>0.83882673795851104</v>
      </c>
      <c r="BZ9" s="17">
        <v>0.76446968715080299</v>
      </c>
      <c r="CA9" s="17">
        <v>0.82387293018386099</v>
      </c>
    </row>
    <row r="10" spans="2:79" ht="28.8" x14ac:dyDescent="0.3">
      <c r="B10" s="18" t="s">
        <v>172</v>
      </c>
      <c r="C10" s="17">
        <v>0.1555901899312</v>
      </c>
      <c r="D10" s="17">
        <v>0.16375378979418101</v>
      </c>
      <c r="E10" s="17">
        <v>0.14641943060148899</v>
      </c>
      <c r="F10" s="17"/>
      <c r="G10" s="17">
        <v>0.27607373657212098</v>
      </c>
      <c r="H10" s="17">
        <v>0.20173985622127899</v>
      </c>
      <c r="I10" s="17">
        <v>0.16133177769833501</v>
      </c>
      <c r="J10" s="17">
        <v>0.13926871518120301</v>
      </c>
      <c r="K10" s="17">
        <v>0.10508973688206399</v>
      </c>
      <c r="L10" s="17">
        <v>8.0619220282069096E-2</v>
      </c>
      <c r="M10" s="17"/>
      <c r="N10" s="17">
        <v>0.142489798417817</v>
      </c>
      <c r="O10" s="17">
        <v>0.143213580425954</v>
      </c>
      <c r="P10" s="17">
        <v>0.18346796840822999</v>
      </c>
      <c r="Q10" s="17">
        <v>0.15866423017193801</v>
      </c>
      <c r="R10" s="17"/>
      <c r="S10" s="17">
        <v>0.22714320974569099</v>
      </c>
      <c r="T10" s="17">
        <v>0.12730663559359201</v>
      </c>
      <c r="U10" s="17">
        <v>0.113648417217478</v>
      </c>
      <c r="V10" s="17">
        <v>0.15130388259100999</v>
      </c>
      <c r="W10" s="17">
        <v>0.13860189804661899</v>
      </c>
      <c r="X10" s="17">
        <v>0.211448588550705</v>
      </c>
      <c r="Y10" s="17">
        <v>9.61818682058031E-2</v>
      </c>
      <c r="Z10" s="17">
        <v>0.186511458034334</v>
      </c>
      <c r="AA10" s="17">
        <v>0.14316319807428801</v>
      </c>
      <c r="AB10" s="17">
        <v>0.17858285545361599</v>
      </c>
      <c r="AC10" s="17">
        <v>0.103127856291419</v>
      </c>
      <c r="AD10" s="17">
        <v>0.12333001142943099</v>
      </c>
      <c r="AE10" s="17"/>
      <c r="AF10" s="17">
        <v>0.18517917438939399</v>
      </c>
      <c r="AG10" s="17">
        <v>0.138023283285931</v>
      </c>
      <c r="AH10" s="17">
        <v>0.17986236213561099</v>
      </c>
      <c r="AI10" s="17">
        <v>0.15657765936981999</v>
      </c>
      <c r="AJ10" s="17">
        <v>0.106710735574404</v>
      </c>
      <c r="AK10" s="17">
        <v>0.14508424845110901</v>
      </c>
      <c r="AL10" s="17"/>
      <c r="AM10" s="17">
        <v>0.14956101407559499</v>
      </c>
      <c r="AN10" s="17">
        <v>0.16147838205091</v>
      </c>
      <c r="AO10" s="17">
        <v>0.161038711725176</v>
      </c>
      <c r="AP10" s="17">
        <v>0.17528613612758301</v>
      </c>
      <c r="AQ10" s="17">
        <v>0.10577378618811099</v>
      </c>
      <c r="AR10" s="17"/>
      <c r="AS10" s="17">
        <v>0.137639477224692</v>
      </c>
      <c r="AT10" s="17">
        <v>0.209110383880413</v>
      </c>
      <c r="AU10" s="17"/>
      <c r="AV10" s="17">
        <v>0.13434460762113501</v>
      </c>
      <c r="AW10" s="17">
        <v>0.22058179436528</v>
      </c>
      <c r="AX10" s="17"/>
      <c r="AY10" s="17">
        <v>0.16953605383171999</v>
      </c>
      <c r="AZ10" s="17">
        <v>0.15478102019423201</v>
      </c>
      <c r="BA10" s="17">
        <v>0.114670563752333</v>
      </c>
      <c r="BB10" s="17"/>
      <c r="BC10" s="17">
        <v>0.143738039153848</v>
      </c>
      <c r="BD10" s="17">
        <v>0.15149314079607801</v>
      </c>
      <c r="BE10" s="17">
        <v>0.184929952509825</v>
      </c>
      <c r="BF10" s="17"/>
      <c r="BG10" s="17">
        <v>0.171596491561985</v>
      </c>
      <c r="BH10" s="17">
        <v>0.14374159151923499</v>
      </c>
      <c r="BI10" s="17"/>
      <c r="BJ10" s="17">
        <v>0.20386426120984799</v>
      </c>
      <c r="BK10" s="17">
        <v>0.13464014872470001</v>
      </c>
      <c r="BL10" s="17"/>
      <c r="BM10" s="17">
        <v>0.18155797470570101</v>
      </c>
      <c r="BN10" s="17">
        <v>0.13875632288036199</v>
      </c>
      <c r="BO10" s="17">
        <v>0.17200406741100099</v>
      </c>
      <c r="BP10" s="17">
        <v>0.16805097451054099</v>
      </c>
      <c r="BQ10" s="17">
        <v>0.247585116593181</v>
      </c>
      <c r="BR10" s="17">
        <v>6.7879098881185498E-2</v>
      </c>
      <c r="BS10" s="17">
        <v>0.21124300467132401</v>
      </c>
      <c r="BT10" s="17"/>
      <c r="BU10" s="17">
        <v>0.17616885591067999</v>
      </c>
      <c r="BV10" s="17">
        <v>0.193940866415134</v>
      </c>
      <c r="BW10" s="17"/>
      <c r="BX10" s="17">
        <v>0.11983884358279399</v>
      </c>
      <c r="BY10" s="17">
        <v>0.13462185702503601</v>
      </c>
      <c r="BZ10" s="17">
        <v>0.203599842912564</v>
      </c>
      <c r="CA10" s="17">
        <v>0.14801803110834899</v>
      </c>
    </row>
    <row r="11" spans="2:79" x14ac:dyDescent="0.3">
      <c r="B11" s="18" t="s">
        <v>173</v>
      </c>
      <c r="C11" s="17">
        <v>2.1912964489001398E-2</v>
      </c>
      <c r="D11" s="17">
        <v>1.36146769003787E-2</v>
      </c>
      <c r="E11" s="17">
        <v>2.9217448882362801E-2</v>
      </c>
      <c r="F11" s="17"/>
      <c r="G11" s="17">
        <v>4.0545687080711497E-2</v>
      </c>
      <c r="H11" s="17">
        <v>3.6762777673146799E-2</v>
      </c>
      <c r="I11" s="17">
        <v>2.4962774169533498E-2</v>
      </c>
      <c r="J11" s="17">
        <v>1.4700058014351E-2</v>
      </c>
      <c r="K11" s="17">
        <v>1.28921485397022E-2</v>
      </c>
      <c r="L11" s="17">
        <v>6.9166103115880099E-3</v>
      </c>
      <c r="M11" s="17"/>
      <c r="N11" s="17">
        <v>2.15950861370518E-2</v>
      </c>
      <c r="O11" s="17">
        <v>2.1927918125022001E-2</v>
      </c>
      <c r="P11" s="17">
        <v>1.6918686325513899E-2</v>
      </c>
      <c r="Q11" s="17">
        <v>2.72493274373443E-2</v>
      </c>
      <c r="R11" s="17"/>
      <c r="S11" s="17">
        <v>2.79016210532026E-2</v>
      </c>
      <c r="T11" s="17">
        <v>3.5323071024723499E-2</v>
      </c>
      <c r="U11" s="17">
        <v>1.1171064216292201E-2</v>
      </c>
      <c r="V11" s="17">
        <v>2.0907488637441601E-2</v>
      </c>
      <c r="W11" s="17">
        <v>4.67567150931779E-2</v>
      </c>
      <c r="X11" s="17">
        <v>1.7276200134628199E-2</v>
      </c>
      <c r="Y11" s="17">
        <v>1.07949333726306E-2</v>
      </c>
      <c r="Z11" s="17">
        <v>1.13882039957629E-2</v>
      </c>
      <c r="AA11" s="17">
        <v>2.1330338262034398E-2</v>
      </c>
      <c r="AB11" s="17">
        <v>2.3869016355895899E-2</v>
      </c>
      <c r="AC11" s="17">
        <v>0</v>
      </c>
      <c r="AD11" s="17">
        <v>0</v>
      </c>
      <c r="AE11" s="17"/>
      <c r="AF11" s="17">
        <v>2.0286210968979101E-2</v>
      </c>
      <c r="AG11" s="17">
        <v>1.7131501434260701E-2</v>
      </c>
      <c r="AH11" s="17">
        <v>3.1030610889445299E-2</v>
      </c>
      <c r="AI11" s="17">
        <v>2.1340145958184301E-2</v>
      </c>
      <c r="AJ11" s="17">
        <v>1.2913273209954401E-2</v>
      </c>
      <c r="AK11" s="17">
        <v>5.0853209200340699E-2</v>
      </c>
      <c r="AL11" s="17"/>
      <c r="AM11" s="17">
        <v>2.5999348832856799E-2</v>
      </c>
      <c r="AN11" s="17">
        <v>1.4838781549793199E-2</v>
      </c>
      <c r="AO11" s="17">
        <v>2.9180331614195702E-2</v>
      </c>
      <c r="AP11" s="17">
        <v>1.28479196119304E-2</v>
      </c>
      <c r="AQ11" s="17">
        <v>3.7749679513919103E-2</v>
      </c>
      <c r="AR11" s="17"/>
      <c r="AS11" s="17">
        <v>1.6983680348913999E-2</v>
      </c>
      <c r="AT11" s="17">
        <v>1.12911015800547E-2</v>
      </c>
      <c r="AU11" s="17"/>
      <c r="AV11" s="17">
        <v>1.3353332173358899E-2</v>
      </c>
      <c r="AW11" s="17">
        <v>1.7298253108395199E-2</v>
      </c>
      <c r="AX11" s="17"/>
      <c r="AY11" s="17">
        <v>2.86246004920119E-2</v>
      </c>
      <c r="AZ11" s="17">
        <v>2.1937215223540699E-2</v>
      </c>
      <c r="BA11" s="17">
        <v>0</v>
      </c>
      <c r="BB11" s="17"/>
      <c r="BC11" s="17">
        <v>2.2879286437826399E-2</v>
      </c>
      <c r="BD11" s="17">
        <v>2.6601523920627201E-2</v>
      </c>
      <c r="BE11" s="17">
        <v>1.30408257327045E-2</v>
      </c>
      <c r="BF11" s="17"/>
      <c r="BG11" s="17">
        <v>1.55764939902567E-2</v>
      </c>
      <c r="BH11" s="17">
        <v>2.1076899065610201E-2</v>
      </c>
      <c r="BI11" s="17"/>
      <c r="BJ11" s="17">
        <v>2.2428578983088501E-2</v>
      </c>
      <c r="BK11" s="17">
        <v>2.0472227116023301E-2</v>
      </c>
      <c r="BL11" s="17"/>
      <c r="BM11" s="17">
        <v>2.50918623920325E-2</v>
      </c>
      <c r="BN11" s="17">
        <v>1.6383012363817898E-2</v>
      </c>
      <c r="BO11" s="17">
        <v>2.84195254127836E-2</v>
      </c>
      <c r="BP11" s="17">
        <v>3.07734636329931E-2</v>
      </c>
      <c r="BQ11" s="17">
        <v>1.9626631700986798E-2</v>
      </c>
      <c r="BR11" s="17">
        <v>9.3391115451384298E-3</v>
      </c>
      <c r="BS11" s="17">
        <v>4.3014484222930999E-2</v>
      </c>
      <c r="BT11" s="17"/>
      <c r="BU11" s="17">
        <v>2.09420031591585E-2</v>
      </c>
      <c r="BV11" s="17">
        <v>2.2822837563756099E-2</v>
      </c>
      <c r="BW11" s="17"/>
      <c r="BX11" s="17">
        <v>1.9691334614446301E-2</v>
      </c>
      <c r="BY11" s="17">
        <v>2.0420197574887999E-2</v>
      </c>
      <c r="BZ11" s="17">
        <v>2.9649173644319599E-2</v>
      </c>
      <c r="CA11" s="17">
        <v>2.19214241850521E-2</v>
      </c>
    </row>
    <row r="12" spans="2:79" x14ac:dyDescent="0.3">
      <c r="B12" s="18" t="s">
        <v>174</v>
      </c>
      <c r="C12" s="19">
        <v>5.5898136125866202E-3</v>
      </c>
      <c r="D12" s="19">
        <v>7.3588618622876601E-3</v>
      </c>
      <c r="E12" s="19">
        <v>3.8918102737634701E-3</v>
      </c>
      <c r="F12" s="19"/>
      <c r="G12" s="19">
        <v>9.7055174144702605E-3</v>
      </c>
      <c r="H12" s="19">
        <v>5.4287506718402904E-3</v>
      </c>
      <c r="I12" s="19">
        <v>2.8097728892663302E-3</v>
      </c>
      <c r="J12" s="19">
        <v>8.3603402988118806E-3</v>
      </c>
      <c r="K12" s="19">
        <v>3.7704235058758501E-3</v>
      </c>
      <c r="L12" s="19">
        <v>4.2238046149664097E-3</v>
      </c>
      <c r="M12" s="19"/>
      <c r="N12" s="19">
        <v>0</v>
      </c>
      <c r="O12" s="19">
        <v>3.73674464260115E-3</v>
      </c>
      <c r="P12" s="19">
        <v>1.2297061854799601E-2</v>
      </c>
      <c r="Q12" s="19">
        <v>7.8111116984610901E-3</v>
      </c>
      <c r="R12" s="19"/>
      <c r="S12" s="19">
        <v>3.15566910648308E-3</v>
      </c>
      <c r="T12" s="19">
        <v>0</v>
      </c>
      <c r="U12" s="19">
        <v>1.1066691201395199E-2</v>
      </c>
      <c r="V12" s="19">
        <v>0</v>
      </c>
      <c r="W12" s="19">
        <v>7.5685310081933903E-3</v>
      </c>
      <c r="X12" s="19">
        <v>1.6562954568563298E-2</v>
      </c>
      <c r="Y12" s="19">
        <v>0</v>
      </c>
      <c r="Z12" s="19">
        <v>1.0858669939467E-2</v>
      </c>
      <c r="AA12" s="19">
        <v>1.16772075123275E-2</v>
      </c>
      <c r="AB12" s="19">
        <v>0</v>
      </c>
      <c r="AC12" s="19">
        <v>1.04223694506725E-2</v>
      </c>
      <c r="AD12" s="19">
        <v>0</v>
      </c>
      <c r="AE12" s="19"/>
      <c r="AF12" s="19">
        <v>9.2867181376022397E-3</v>
      </c>
      <c r="AG12" s="19">
        <v>5.3744186122588302E-3</v>
      </c>
      <c r="AH12" s="19">
        <v>0</v>
      </c>
      <c r="AI12" s="19">
        <v>7.6124030873029802E-3</v>
      </c>
      <c r="AJ12" s="19">
        <v>4.2304566435824396E-3</v>
      </c>
      <c r="AK12" s="19">
        <v>0</v>
      </c>
      <c r="AL12" s="19"/>
      <c r="AM12" s="19">
        <v>1.9399460699482101E-3</v>
      </c>
      <c r="AN12" s="19">
        <v>6.2697684192228103E-3</v>
      </c>
      <c r="AO12" s="19">
        <v>3.8297352467670399E-3</v>
      </c>
      <c r="AP12" s="19">
        <v>3.53925017037552E-3</v>
      </c>
      <c r="AQ12" s="19">
        <v>0</v>
      </c>
      <c r="AR12" s="19"/>
      <c r="AS12" s="19">
        <v>3.6045047892370001E-3</v>
      </c>
      <c r="AT12" s="19">
        <v>3.7761599382120799E-3</v>
      </c>
      <c r="AU12" s="19"/>
      <c r="AV12" s="19">
        <v>3.6815326920778498E-3</v>
      </c>
      <c r="AW12" s="19">
        <v>3.0731162627306201E-3</v>
      </c>
      <c r="AX12" s="19"/>
      <c r="AY12" s="19">
        <v>6.95384657066453E-3</v>
      </c>
      <c r="AZ12" s="19">
        <v>4.4725861482679003E-3</v>
      </c>
      <c r="BA12" s="19">
        <v>9.5577265883190193E-3</v>
      </c>
      <c r="BB12" s="19"/>
      <c r="BC12" s="19">
        <v>4.9326704473311002E-3</v>
      </c>
      <c r="BD12" s="19">
        <v>6.2218426638130202E-3</v>
      </c>
      <c r="BE12" s="19">
        <v>6.8708469324279698E-3</v>
      </c>
      <c r="BF12" s="19"/>
      <c r="BG12" s="19">
        <v>3.3604519243982901E-3</v>
      </c>
      <c r="BH12" s="19">
        <v>5.2992998271292396E-3</v>
      </c>
      <c r="BI12" s="19"/>
      <c r="BJ12" s="19">
        <v>4.1392359448558704E-3</v>
      </c>
      <c r="BK12" s="19">
        <v>4.7825874173211998E-3</v>
      </c>
      <c r="BL12" s="19"/>
      <c r="BM12" s="19">
        <v>7.8841751206972597E-3</v>
      </c>
      <c r="BN12" s="19">
        <v>8.3977289874553798E-3</v>
      </c>
      <c r="BO12" s="19">
        <v>0</v>
      </c>
      <c r="BP12" s="19">
        <v>0</v>
      </c>
      <c r="BQ12" s="19">
        <v>0</v>
      </c>
      <c r="BR12" s="19">
        <v>4.3111920735780197E-3</v>
      </c>
      <c r="BS12" s="19">
        <v>0</v>
      </c>
      <c r="BT12" s="19"/>
      <c r="BU12" s="19">
        <v>0</v>
      </c>
      <c r="BV12" s="19">
        <v>6.3706310935808998E-3</v>
      </c>
      <c r="BW12" s="19"/>
      <c r="BX12" s="19">
        <v>7.6187185233231296E-3</v>
      </c>
      <c r="BY12" s="19">
        <v>6.1312074415649101E-3</v>
      </c>
      <c r="BZ12" s="19">
        <v>2.2812962923138801E-3</v>
      </c>
      <c r="CA12" s="19">
        <v>6.1876145227380101E-3</v>
      </c>
    </row>
    <row r="13" spans="2:79" x14ac:dyDescent="0.3">
      <c r="B13" s="16"/>
    </row>
    <row r="14" spans="2:79" x14ac:dyDescent="0.3">
      <c r="B14" t="s">
        <v>99</v>
      </c>
    </row>
    <row r="15" spans="2:79" x14ac:dyDescent="0.3">
      <c r="B15" t="s">
        <v>100</v>
      </c>
    </row>
    <row r="17" spans="2:2" x14ac:dyDescent="0.3">
      <c r="B17"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180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171</v>
      </c>
      <c r="C9" s="17">
        <v>0.33599423213194402</v>
      </c>
      <c r="D9" s="17">
        <v>0.32656884942773301</v>
      </c>
      <c r="E9" s="17">
        <v>0.34473447609155999</v>
      </c>
      <c r="F9" s="17"/>
      <c r="G9" s="17">
        <v>0.40941425630675099</v>
      </c>
      <c r="H9" s="17">
        <v>0.45050339151650798</v>
      </c>
      <c r="I9" s="17">
        <v>0.35929612937665301</v>
      </c>
      <c r="J9" s="17">
        <v>0.276884283714182</v>
      </c>
      <c r="K9" s="17">
        <v>0.27389079714417502</v>
      </c>
      <c r="L9" s="17">
        <v>0.26499088796022202</v>
      </c>
      <c r="M9" s="17"/>
      <c r="N9" s="17">
        <v>0.41308879471446303</v>
      </c>
      <c r="O9" s="17">
        <v>0.31996074167466099</v>
      </c>
      <c r="P9" s="17">
        <v>0.30781988756835199</v>
      </c>
      <c r="Q9" s="17">
        <v>0.29823228223553599</v>
      </c>
      <c r="R9" s="17"/>
      <c r="S9" s="17">
        <v>0.397770492954998</v>
      </c>
      <c r="T9" s="17">
        <v>0.323038903855486</v>
      </c>
      <c r="U9" s="17">
        <v>0.34439623245838802</v>
      </c>
      <c r="V9" s="17">
        <v>0.354378892471017</v>
      </c>
      <c r="W9" s="17">
        <v>0.29543302366773</v>
      </c>
      <c r="X9" s="17">
        <v>0.33260912356651001</v>
      </c>
      <c r="Y9" s="17">
        <v>0.315655405084734</v>
      </c>
      <c r="Z9" s="17">
        <v>0.28950754628671899</v>
      </c>
      <c r="AA9" s="17">
        <v>0.36088205446771299</v>
      </c>
      <c r="AB9" s="17">
        <v>0.27097951445316099</v>
      </c>
      <c r="AC9" s="17">
        <v>0.299792418070984</v>
      </c>
      <c r="AD9" s="17">
        <v>0.41252700418372601</v>
      </c>
      <c r="AE9" s="17"/>
      <c r="AF9" s="17">
        <v>0.47296206220360598</v>
      </c>
      <c r="AG9" s="17">
        <v>0.28963946636969001</v>
      </c>
      <c r="AH9" s="17">
        <v>0.29054984753767199</v>
      </c>
      <c r="AI9" s="17">
        <v>0.27269976213460501</v>
      </c>
      <c r="AJ9" s="17">
        <v>0.307587547257196</v>
      </c>
      <c r="AK9" s="17">
        <v>0.33124570529828401</v>
      </c>
      <c r="AL9" s="17"/>
      <c r="AM9" s="17">
        <v>0.281661321887684</v>
      </c>
      <c r="AN9" s="17">
        <v>0.29750286169177098</v>
      </c>
      <c r="AO9" s="17">
        <v>0.38183628330387598</v>
      </c>
      <c r="AP9" s="17">
        <v>0.48709548649696799</v>
      </c>
      <c r="AQ9" s="17">
        <v>0.45765440510800298</v>
      </c>
      <c r="AR9" s="17"/>
      <c r="AS9" s="17">
        <v>0.35905054978077899</v>
      </c>
      <c r="AT9" s="17">
        <v>0.31835716537419101</v>
      </c>
      <c r="AU9" s="17"/>
      <c r="AV9" s="17">
        <v>0.35835612799692301</v>
      </c>
      <c r="AW9" s="17">
        <v>0.31829264321100498</v>
      </c>
      <c r="AX9" s="17"/>
      <c r="AY9" s="17">
        <v>0.39303981706992902</v>
      </c>
      <c r="AZ9" s="17">
        <v>0.32425743701006898</v>
      </c>
      <c r="BA9" s="17">
        <v>0.23503499146509299</v>
      </c>
      <c r="BB9" s="17"/>
      <c r="BC9" s="17">
        <v>0.35693392479305402</v>
      </c>
      <c r="BD9" s="17">
        <v>0.31157110479274203</v>
      </c>
      <c r="BE9" s="17">
        <v>0.30228601572792202</v>
      </c>
      <c r="BF9" s="17"/>
      <c r="BG9" s="17">
        <v>0.34433534317148301</v>
      </c>
      <c r="BH9" s="17">
        <v>0.33567471084207301</v>
      </c>
      <c r="BI9" s="17"/>
      <c r="BJ9" s="17">
        <v>0.41327919495707999</v>
      </c>
      <c r="BK9" s="17">
        <v>0.31389778785415401</v>
      </c>
      <c r="BL9" s="17"/>
      <c r="BM9" s="17">
        <v>0.37591737528811298</v>
      </c>
      <c r="BN9" s="17">
        <v>0.36331624929607198</v>
      </c>
      <c r="BO9" s="17">
        <v>0.25598334882916801</v>
      </c>
      <c r="BP9" s="17">
        <v>0.32849599901198101</v>
      </c>
      <c r="BQ9" s="17">
        <v>0.33643249429757499</v>
      </c>
      <c r="BR9" s="17">
        <v>0.27618642187672099</v>
      </c>
      <c r="BS9" s="17">
        <v>0.263297640278501</v>
      </c>
      <c r="BT9" s="17"/>
      <c r="BU9" s="17">
        <v>0.36582957221686102</v>
      </c>
      <c r="BV9" s="17">
        <v>0.43668239610111198</v>
      </c>
      <c r="BW9" s="17"/>
      <c r="BX9" s="17">
        <v>0.379784586195833</v>
      </c>
      <c r="BY9" s="17">
        <v>0.32913184319234401</v>
      </c>
      <c r="BZ9" s="17">
        <v>0.40662520629590299</v>
      </c>
      <c r="CA9" s="17">
        <v>0.33647514894041503</v>
      </c>
    </row>
    <row r="10" spans="2:79" ht="28.8" x14ac:dyDescent="0.3">
      <c r="B10" s="18" t="s">
        <v>172</v>
      </c>
      <c r="C10" s="17">
        <v>0.50219271598521897</v>
      </c>
      <c r="D10" s="17">
        <v>0.52164715169059395</v>
      </c>
      <c r="E10" s="17">
        <v>0.48473889445490898</v>
      </c>
      <c r="F10" s="17"/>
      <c r="G10" s="17">
        <v>0.45691387035055497</v>
      </c>
      <c r="H10" s="17">
        <v>0.40167839321892002</v>
      </c>
      <c r="I10" s="17">
        <v>0.46136328475592497</v>
      </c>
      <c r="J10" s="17">
        <v>0.54123143407212204</v>
      </c>
      <c r="K10" s="17">
        <v>0.54637166706333196</v>
      </c>
      <c r="L10" s="17">
        <v>0.58564064404482097</v>
      </c>
      <c r="M10" s="17"/>
      <c r="N10" s="17">
        <v>0.48952074001395801</v>
      </c>
      <c r="O10" s="17">
        <v>0.501170218101605</v>
      </c>
      <c r="P10" s="17">
        <v>0.50108434012075997</v>
      </c>
      <c r="Q10" s="17">
        <v>0.51645715559889604</v>
      </c>
      <c r="R10" s="17"/>
      <c r="S10" s="17">
        <v>0.46227560051804201</v>
      </c>
      <c r="T10" s="17">
        <v>0.52328418163662205</v>
      </c>
      <c r="U10" s="17">
        <v>0.50247840590356496</v>
      </c>
      <c r="V10" s="17">
        <v>0.49076349601497499</v>
      </c>
      <c r="W10" s="17">
        <v>0.54483388231749097</v>
      </c>
      <c r="X10" s="17">
        <v>0.47303656266211602</v>
      </c>
      <c r="Y10" s="17">
        <v>0.497421889038696</v>
      </c>
      <c r="Z10" s="17">
        <v>0.54380766629731603</v>
      </c>
      <c r="AA10" s="17">
        <v>0.51161152624829098</v>
      </c>
      <c r="AB10" s="17">
        <v>0.51399576638563904</v>
      </c>
      <c r="AC10" s="17">
        <v>0.50711441442360405</v>
      </c>
      <c r="AD10" s="17">
        <v>0.49757797964187001</v>
      </c>
      <c r="AE10" s="17"/>
      <c r="AF10" s="17">
        <v>0.37692074596775299</v>
      </c>
      <c r="AG10" s="17">
        <v>0.55739532016856697</v>
      </c>
      <c r="AH10" s="17">
        <v>0.49283965416289699</v>
      </c>
      <c r="AI10" s="17">
        <v>0.54252737829154196</v>
      </c>
      <c r="AJ10" s="17">
        <v>0.58932473575084698</v>
      </c>
      <c r="AK10" s="17">
        <v>0.50665623723715703</v>
      </c>
      <c r="AL10" s="17"/>
      <c r="AM10" s="17">
        <v>0.52088307706649795</v>
      </c>
      <c r="AN10" s="17">
        <v>0.53663607751398501</v>
      </c>
      <c r="AO10" s="17">
        <v>0.49720812201077902</v>
      </c>
      <c r="AP10" s="17">
        <v>0.38995976945368699</v>
      </c>
      <c r="AQ10" s="17">
        <v>0.37104482430150598</v>
      </c>
      <c r="AR10" s="17"/>
      <c r="AS10" s="17">
        <v>0.500425173769659</v>
      </c>
      <c r="AT10" s="17">
        <v>0.48288391756843202</v>
      </c>
      <c r="AU10" s="17"/>
      <c r="AV10" s="17">
        <v>0.498073622735484</v>
      </c>
      <c r="AW10" s="17">
        <v>0.47502519362972601</v>
      </c>
      <c r="AX10" s="17"/>
      <c r="AY10" s="17">
        <v>0.45572238778754398</v>
      </c>
      <c r="AZ10" s="17">
        <v>0.51061145696353805</v>
      </c>
      <c r="BA10" s="17">
        <v>0.58601528495774202</v>
      </c>
      <c r="BB10" s="17"/>
      <c r="BC10" s="17">
        <v>0.48749042650573798</v>
      </c>
      <c r="BD10" s="17">
        <v>0.52757673512612602</v>
      </c>
      <c r="BE10" s="17">
        <v>0.51530916483843503</v>
      </c>
      <c r="BF10" s="17"/>
      <c r="BG10" s="17">
        <v>0.49004333393216198</v>
      </c>
      <c r="BH10" s="17">
        <v>0.50461461159544596</v>
      </c>
      <c r="BI10" s="17"/>
      <c r="BJ10" s="17">
        <v>0.43875473408300097</v>
      </c>
      <c r="BK10" s="17">
        <v>0.52106272385104402</v>
      </c>
      <c r="BL10" s="17"/>
      <c r="BM10" s="17">
        <v>0.47531008127891899</v>
      </c>
      <c r="BN10" s="17">
        <v>0.46133929532435902</v>
      </c>
      <c r="BO10" s="17">
        <v>0.57823219550226801</v>
      </c>
      <c r="BP10" s="17">
        <v>0.437385121358498</v>
      </c>
      <c r="BQ10" s="17">
        <v>0.50262321829144996</v>
      </c>
      <c r="BR10" s="17">
        <v>0.57651678041203003</v>
      </c>
      <c r="BS10" s="17">
        <v>0.52668551522490703</v>
      </c>
      <c r="BT10" s="17"/>
      <c r="BU10" s="17">
        <v>0.42232797283252499</v>
      </c>
      <c r="BV10" s="17">
        <v>0.40649309470101702</v>
      </c>
      <c r="BW10" s="17"/>
      <c r="BX10" s="17">
        <v>0.44630154953232398</v>
      </c>
      <c r="BY10" s="17">
        <v>0.48503449587918201</v>
      </c>
      <c r="BZ10" s="17">
        <v>0.48119163598351899</v>
      </c>
      <c r="CA10" s="17">
        <v>0.515744514148747</v>
      </c>
    </row>
    <row r="11" spans="2:79" x14ac:dyDescent="0.3">
      <c r="B11" s="18" t="s">
        <v>173</v>
      </c>
      <c r="C11" s="17">
        <v>0.130293654291502</v>
      </c>
      <c r="D11" s="17">
        <v>0.127635146461548</v>
      </c>
      <c r="E11" s="17">
        <v>0.132560360266682</v>
      </c>
      <c r="F11" s="17"/>
      <c r="G11" s="17">
        <v>0.10765015858198</v>
      </c>
      <c r="H11" s="17">
        <v>0.111916614514272</v>
      </c>
      <c r="I11" s="17">
        <v>0.14921486209901599</v>
      </c>
      <c r="J11" s="17">
        <v>0.149506659533715</v>
      </c>
      <c r="K11" s="17">
        <v>0.133279064060733</v>
      </c>
      <c r="L11" s="17">
        <v>0.127338447996864</v>
      </c>
      <c r="M11" s="17"/>
      <c r="N11" s="17">
        <v>8.37818578922115E-2</v>
      </c>
      <c r="O11" s="17">
        <v>0.15076879440384999</v>
      </c>
      <c r="P11" s="17">
        <v>0.15869880754249799</v>
      </c>
      <c r="Q11" s="17">
        <v>0.130776184074862</v>
      </c>
      <c r="R11" s="17"/>
      <c r="S11" s="17">
        <v>0.10339686441147899</v>
      </c>
      <c r="T11" s="17">
        <v>0.136191163214681</v>
      </c>
      <c r="U11" s="17">
        <v>0.123705615446305</v>
      </c>
      <c r="V11" s="17">
        <v>0.12339686399918399</v>
      </c>
      <c r="W11" s="17">
        <v>0.12641827480163501</v>
      </c>
      <c r="X11" s="17">
        <v>0.177826563893275</v>
      </c>
      <c r="Y11" s="17">
        <v>0.123247079370533</v>
      </c>
      <c r="Z11" s="17">
        <v>0.13268118858411601</v>
      </c>
      <c r="AA11" s="17">
        <v>0.106223954566755</v>
      </c>
      <c r="AB11" s="17">
        <v>0.17085477994366099</v>
      </c>
      <c r="AC11" s="17">
        <v>0.160306779281535</v>
      </c>
      <c r="AD11" s="17">
        <v>6.6301001880513397E-2</v>
      </c>
      <c r="AE11" s="17"/>
      <c r="AF11" s="17">
        <v>0.109314232708662</v>
      </c>
      <c r="AG11" s="17">
        <v>0.124407361831281</v>
      </c>
      <c r="AH11" s="17">
        <v>0.177855764727295</v>
      </c>
      <c r="AI11" s="17">
        <v>0.164439509398075</v>
      </c>
      <c r="AJ11" s="17">
        <v>7.6899379497241002E-2</v>
      </c>
      <c r="AK11" s="17">
        <v>0.12714872298549301</v>
      </c>
      <c r="AL11" s="17"/>
      <c r="AM11" s="17">
        <v>0.16607117045694</v>
      </c>
      <c r="AN11" s="17">
        <v>0.13418113427886</v>
      </c>
      <c r="AO11" s="17">
        <v>9.4551834821269096E-2</v>
      </c>
      <c r="AP11" s="17">
        <v>0.105499124627655</v>
      </c>
      <c r="AQ11" s="17">
        <v>0.148281070419469</v>
      </c>
      <c r="AR11" s="17"/>
      <c r="AS11" s="17">
        <v>0.11080340080423499</v>
      </c>
      <c r="AT11" s="17">
        <v>0.16358435079060299</v>
      </c>
      <c r="AU11" s="17"/>
      <c r="AV11" s="17">
        <v>0.11381661718451599</v>
      </c>
      <c r="AW11" s="17">
        <v>0.171926711844855</v>
      </c>
      <c r="AX11" s="17"/>
      <c r="AY11" s="17">
        <v>0.115616235324185</v>
      </c>
      <c r="AZ11" s="17">
        <v>0.13692890393080301</v>
      </c>
      <c r="BA11" s="17">
        <v>0.14028474182414899</v>
      </c>
      <c r="BB11" s="17"/>
      <c r="BC11" s="17">
        <v>0.11780141087908</v>
      </c>
      <c r="BD11" s="17">
        <v>0.14362641992353301</v>
      </c>
      <c r="BE11" s="17">
        <v>0.151877772950816</v>
      </c>
      <c r="BF11" s="17"/>
      <c r="BG11" s="17">
        <v>0.13839427128680201</v>
      </c>
      <c r="BH11" s="17">
        <v>0.126829306529705</v>
      </c>
      <c r="BI11" s="17"/>
      <c r="BJ11" s="17">
        <v>0.122102190562902</v>
      </c>
      <c r="BK11" s="17">
        <v>0.13150096863430599</v>
      </c>
      <c r="BL11" s="17"/>
      <c r="BM11" s="17">
        <v>0.119106991646343</v>
      </c>
      <c r="BN11" s="17">
        <v>0.14871562717624701</v>
      </c>
      <c r="BO11" s="17">
        <v>0.15666148703169699</v>
      </c>
      <c r="BP11" s="17">
        <v>0.18363557596610999</v>
      </c>
      <c r="BQ11" s="17">
        <v>0.122791907297317</v>
      </c>
      <c r="BR11" s="17">
        <v>0.122056514709519</v>
      </c>
      <c r="BS11" s="17">
        <v>0.13740023013902899</v>
      </c>
      <c r="BT11" s="17"/>
      <c r="BU11" s="17">
        <v>0.17782209775817101</v>
      </c>
      <c r="BV11" s="17">
        <v>0.124859800551088</v>
      </c>
      <c r="BW11" s="17"/>
      <c r="BX11" s="17">
        <v>0.14010878224332701</v>
      </c>
      <c r="BY11" s="17">
        <v>0.15214565261813201</v>
      </c>
      <c r="BZ11" s="17">
        <v>9.31942871451866E-2</v>
      </c>
      <c r="CA11" s="17">
        <v>0.123193510362678</v>
      </c>
    </row>
    <row r="12" spans="2:79" x14ac:dyDescent="0.3">
      <c r="B12" s="18" t="s">
        <v>174</v>
      </c>
      <c r="C12" s="19">
        <v>3.1519397591335499E-2</v>
      </c>
      <c r="D12" s="19">
        <v>2.4148852420124999E-2</v>
      </c>
      <c r="E12" s="19">
        <v>3.7966269186848603E-2</v>
      </c>
      <c r="F12" s="19"/>
      <c r="G12" s="19">
        <v>2.60217147607135E-2</v>
      </c>
      <c r="H12" s="19">
        <v>3.5901600750299897E-2</v>
      </c>
      <c r="I12" s="19">
        <v>3.01257237684063E-2</v>
      </c>
      <c r="J12" s="19">
        <v>3.2377622679981198E-2</v>
      </c>
      <c r="K12" s="19">
        <v>4.6458471731759397E-2</v>
      </c>
      <c r="L12" s="19">
        <v>2.2030019998093699E-2</v>
      </c>
      <c r="M12" s="19"/>
      <c r="N12" s="19">
        <v>1.36086073793676E-2</v>
      </c>
      <c r="O12" s="19">
        <v>2.8100245819884202E-2</v>
      </c>
      <c r="P12" s="19">
        <v>3.2396964768389699E-2</v>
      </c>
      <c r="Q12" s="19">
        <v>5.4534378090705798E-2</v>
      </c>
      <c r="R12" s="19"/>
      <c r="S12" s="19">
        <v>3.6557042115480297E-2</v>
      </c>
      <c r="T12" s="19">
        <v>1.74857512932108E-2</v>
      </c>
      <c r="U12" s="19">
        <v>2.9419746191741002E-2</v>
      </c>
      <c r="V12" s="19">
        <v>3.14607475148245E-2</v>
      </c>
      <c r="W12" s="19">
        <v>3.3314819213144498E-2</v>
      </c>
      <c r="X12" s="19">
        <v>1.6527749878099001E-2</v>
      </c>
      <c r="Y12" s="19">
        <v>6.3675626506037294E-2</v>
      </c>
      <c r="Z12" s="19">
        <v>3.4003598831850203E-2</v>
      </c>
      <c r="AA12" s="19">
        <v>2.1282464717241101E-2</v>
      </c>
      <c r="AB12" s="19">
        <v>4.4169939217538999E-2</v>
      </c>
      <c r="AC12" s="19">
        <v>3.2786388223876702E-2</v>
      </c>
      <c r="AD12" s="19">
        <v>2.3594014293890599E-2</v>
      </c>
      <c r="AE12" s="19"/>
      <c r="AF12" s="19">
        <v>4.0802959119979103E-2</v>
      </c>
      <c r="AG12" s="19">
        <v>2.8557851630462702E-2</v>
      </c>
      <c r="AH12" s="19">
        <v>3.8754733572135797E-2</v>
      </c>
      <c r="AI12" s="19">
        <v>2.0333350175777701E-2</v>
      </c>
      <c r="AJ12" s="19">
        <v>2.6188337494716302E-2</v>
      </c>
      <c r="AK12" s="19">
        <v>3.4949334479065897E-2</v>
      </c>
      <c r="AL12" s="19"/>
      <c r="AM12" s="19">
        <v>3.1384430588878298E-2</v>
      </c>
      <c r="AN12" s="19">
        <v>3.16799265153834E-2</v>
      </c>
      <c r="AO12" s="19">
        <v>2.6403759864076001E-2</v>
      </c>
      <c r="AP12" s="19">
        <v>1.7445619421689301E-2</v>
      </c>
      <c r="AQ12" s="19">
        <v>2.3019700171021201E-2</v>
      </c>
      <c r="AR12" s="19"/>
      <c r="AS12" s="19">
        <v>2.9720875645326699E-2</v>
      </c>
      <c r="AT12" s="19">
        <v>3.5174566266774197E-2</v>
      </c>
      <c r="AU12" s="19"/>
      <c r="AV12" s="19">
        <v>2.97536320830772E-2</v>
      </c>
      <c r="AW12" s="19">
        <v>3.47554513144138E-2</v>
      </c>
      <c r="AX12" s="19"/>
      <c r="AY12" s="19">
        <v>3.5621559818341898E-2</v>
      </c>
      <c r="AZ12" s="19">
        <v>2.82022020955894E-2</v>
      </c>
      <c r="BA12" s="19">
        <v>3.8664981753015998E-2</v>
      </c>
      <c r="BB12" s="19"/>
      <c r="BC12" s="19">
        <v>3.7774237822128097E-2</v>
      </c>
      <c r="BD12" s="19">
        <v>1.7225740157599499E-2</v>
      </c>
      <c r="BE12" s="19">
        <v>3.05270464828265E-2</v>
      </c>
      <c r="BF12" s="19"/>
      <c r="BG12" s="19">
        <v>2.7227051609553101E-2</v>
      </c>
      <c r="BH12" s="19">
        <v>3.2881371032776899E-2</v>
      </c>
      <c r="BI12" s="19"/>
      <c r="BJ12" s="19">
        <v>2.5863880397016599E-2</v>
      </c>
      <c r="BK12" s="19">
        <v>3.3538519660495598E-2</v>
      </c>
      <c r="BL12" s="19"/>
      <c r="BM12" s="19">
        <v>2.9665551786624701E-2</v>
      </c>
      <c r="BN12" s="19">
        <v>2.66288282033217E-2</v>
      </c>
      <c r="BO12" s="19">
        <v>9.1229686368665304E-3</v>
      </c>
      <c r="BP12" s="19">
        <v>5.04833036634115E-2</v>
      </c>
      <c r="BQ12" s="19">
        <v>3.8152380113657999E-2</v>
      </c>
      <c r="BR12" s="19">
        <v>2.52402830017305E-2</v>
      </c>
      <c r="BS12" s="19">
        <v>7.2616614357562906E-2</v>
      </c>
      <c r="BT12" s="19"/>
      <c r="BU12" s="19">
        <v>3.4020357192443E-2</v>
      </c>
      <c r="BV12" s="19">
        <v>3.1964708646783399E-2</v>
      </c>
      <c r="BW12" s="19"/>
      <c r="BX12" s="19">
        <v>3.3805082028515801E-2</v>
      </c>
      <c r="BY12" s="19">
        <v>3.3688008310342597E-2</v>
      </c>
      <c r="BZ12" s="19">
        <v>1.8988870575391201E-2</v>
      </c>
      <c r="CA12" s="19">
        <v>2.45868265481601E-2</v>
      </c>
    </row>
    <row r="13" spans="2:79" x14ac:dyDescent="0.3">
      <c r="B13" s="16"/>
    </row>
    <row r="14" spans="2:79" x14ac:dyDescent="0.3">
      <c r="B14" t="s">
        <v>99</v>
      </c>
    </row>
    <row r="15" spans="2:79" x14ac:dyDescent="0.3">
      <c r="B15" t="s">
        <v>100</v>
      </c>
    </row>
    <row r="17" spans="2:2" x14ac:dyDescent="0.3">
      <c r="B17"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181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171</v>
      </c>
      <c r="C9" s="17">
        <v>0.102171494647654</v>
      </c>
      <c r="D9" s="17">
        <v>0.10518956022489501</v>
      </c>
      <c r="E9" s="17">
        <v>9.9730824817203606E-2</v>
      </c>
      <c r="F9" s="17"/>
      <c r="G9" s="17">
        <v>0.152030459451269</v>
      </c>
      <c r="H9" s="17">
        <v>0.17398770707345401</v>
      </c>
      <c r="I9" s="17">
        <v>0.14939535213903499</v>
      </c>
      <c r="J9" s="17">
        <v>7.5252451469305703E-2</v>
      </c>
      <c r="K9" s="17">
        <v>4.8605040953432897E-2</v>
      </c>
      <c r="L9" s="17">
        <v>3.0258951047864899E-2</v>
      </c>
      <c r="M9" s="17"/>
      <c r="N9" s="17">
        <v>0.153753512855788</v>
      </c>
      <c r="O9" s="17">
        <v>8.3286919274295296E-2</v>
      </c>
      <c r="P9" s="17">
        <v>9.97549958624636E-2</v>
      </c>
      <c r="Q9" s="17">
        <v>7.1088590231532398E-2</v>
      </c>
      <c r="R9" s="17"/>
      <c r="S9" s="17">
        <v>0.163103328205464</v>
      </c>
      <c r="T9" s="17">
        <v>8.3375951684609997E-2</v>
      </c>
      <c r="U9" s="17">
        <v>7.3339503284983801E-2</v>
      </c>
      <c r="V9" s="17">
        <v>9.0408186249167896E-2</v>
      </c>
      <c r="W9" s="17">
        <v>8.7670171129729593E-2</v>
      </c>
      <c r="X9" s="17">
        <v>0.122337418094082</v>
      </c>
      <c r="Y9" s="17">
        <v>6.9836223671846595E-2</v>
      </c>
      <c r="Z9" s="17">
        <v>7.6864897760336698E-2</v>
      </c>
      <c r="AA9" s="17">
        <v>0.11511481269361799</v>
      </c>
      <c r="AB9" s="17">
        <v>5.8071887991092697E-2</v>
      </c>
      <c r="AC9" s="17">
        <v>0.109500900847478</v>
      </c>
      <c r="AD9" s="17">
        <v>0.17821177843736999</v>
      </c>
      <c r="AE9" s="17"/>
      <c r="AF9" s="17">
        <v>0.19594460397059499</v>
      </c>
      <c r="AG9" s="17">
        <v>6.6752690933501904E-2</v>
      </c>
      <c r="AH9" s="17">
        <v>8.9500577164383505E-2</v>
      </c>
      <c r="AI9" s="17">
        <v>5.9295224472523403E-2</v>
      </c>
      <c r="AJ9" s="17">
        <v>6.1668411718278998E-2</v>
      </c>
      <c r="AK9" s="17">
        <v>0.116661685156008</v>
      </c>
      <c r="AL9" s="17"/>
      <c r="AM9" s="17">
        <v>6.4795892622815696E-2</v>
      </c>
      <c r="AN9" s="17">
        <v>7.0063224618458195E-2</v>
      </c>
      <c r="AO9" s="17">
        <v>0.13493518450285899</v>
      </c>
      <c r="AP9" s="17">
        <v>0.18397721229099701</v>
      </c>
      <c r="AQ9" s="17">
        <v>0.220785727327518</v>
      </c>
      <c r="AR9" s="17"/>
      <c r="AS9" s="17">
        <v>0.119142243315171</v>
      </c>
      <c r="AT9" s="17">
        <v>5.9062936071336301E-2</v>
      </c>
      <c r="AU9" s="17"/>
      <c r="AV9" s="17">
        <v>0.118829542296845</v>
      </c>
      <c r="AW9" s="17">
        <v>7.4137775424895497E-2</v>
      </c>
      <c r="AX9" s="17"/>
      <c r="AY9" s="17">
        <v>0.11895441201403401</v>
      </c>
      <c r="AZ9" s="17">
        <v>0.101554497015047</v>
      </c>
      <c r="BA9" s="17">
        <v>4.6621165573392201E-2</v>
      </c>
      <c r="BB9" s="17"/>
      <c r="BC9" s="17">
        <v>9.4608572148647305E-2</v>
      </c>
      <c r="BD9" s="17">
        <v>0.100633425003123</v>
      </c>
      <c r="BE9" s="17">
        <v>0.120067042817236</v>
      </c>
      <c r="BF9" s="17"/>
      <c r="BG9" s="17">
        <v>8.9267910144430501E-2</v>
      </c>
      <c r="BH9" s="17">
        <v>0.10653038258481699</v>
      </c>
      <c r="BI9" s="17"/>
      <c r="BJ9" s="17">
        <v>0.16598635611419099</v>
      </c>
      <c r="BK9" s="17">
        <v>8.0175923907599894E-2</v>
      </c>
      <c r="BL9" s="17"/>
      <c r="BM9" s="17">
        <v>0.15603233370507499</v>
      </c>
      <c r="BN9" s="17">
        <v>0.105880313857507</v>
      </c>
      <c r="BO9" s="17">
        <v>9.9519582041382199E-2</v>
      </c>
      <c r="BP9" s="17">
        <v>7.2553875708845098E-2</v>
      </c>
      <c r="BQ9" s="17">
        <v>4.66543894858652E-2</v>
      </c>
      <c r="BR9" s="17">
        <v>1.9150070367653801E-2</v>
      </c>
      <c r="BS9" s="17">
        <v>5.8323694291836502E-2</v>
      </c>
      <c r="BT9" s="17"/>
      <c r="BU9" s="17">
        <v>0.1238220526828</v>
      </c>
      <c r="BV9" s="17">
        <v>0.177435808979378</v>
      </c>
      <c r="BW9" s="17"/>
      <c r="BX9" s="17">
        <v>0.113717429033157</v>
      </c>
      <c r="BY9" s="17">
        <v>0.120666202154874</v>
      </c>
      <c r="BZ9" s="17">
        <v>0.13475657349522399</v>
      </c>
      <c r="CA9" s="17">
        <v>0.13643017742717101</v>
      </c>
    </row>
    <row r="10" spans="2:79" ht="28.8" x14ac:dyDescent="0.3">
      <c r="B10" s="18" t="s">
        <v>172</v>
      </c>
      <c r="C10" s="17">
        <v>0.39041374180254501</v>
      </c>
      <c r="D10" s="17">
        <v>0.379577827821036</v>
      </c>
      <c r="E10" s="17">
        <v>0.40083591392436602</v>
      </c>
      <c r="F10" s="17"/>
      <c r="G10" s="17">
        <v>0.42820736920704999</v>
      </c>
      <c r="H10" s="17">
        <v>0.45831968604879297</v>
      </c>
      <c r="I10" s="17">
        <v>0.38935265723846202</v>
      </c>
      <c r="J10" s="17">
        <v>0.36768677199835198</v>
      </c>
      <c r="K10" s="17">
        <v>0.313511658676074</v>
      </c>
      <c r="L10" s="17">
        <v>0.38111269399759801</v>
      </c>
      <c r="M10" s="17"/>
      <c r="N10" s="17">
        <v>0.43091118227071901</v>
      </c>
      <c r="O10" s="17">
        <v>0.40521007274968202</v>
      </c>
      <c r="P10" s="17">
        <v>0.38221099636280997</v>
      </c>
      <c r="Q10" s="17">
        <v>0.33774863733023602</v>
      </c>
      <c r="R10" s="17"/>
      <c r="S10" s="17">
        <v>0.42537759007926101</v>
      </c>
      <c r="T10" s="17">
        <v>0.421518825065609</v>
      </c>
      <c r="U10" s="17">
        <v>0.380973717371131</v>
      </c>
      <c r="V10" s="17">
        <v>0.38374863049659902</v>
      </c>
      <c r="W10" s="17">
        <v>0.40544727338587899</v>
      </c>
      <c r="X10" s="17">
        <v>0.35106863634586899</v>
      </c>
      <c r="Y10" s="17">
        <v>0.39720480615146803</v>
      </c>
      <c r="Z10" s="17">
        <v>0.407976291455521</v>
      </c>
      <c r="AA10" s="17">
        <v>0.405043532556571</v>
      </c>
      <c r="AB10" s="17">
        <v>0.38370501057489398</v>
      </c>
      <c r="AC10" s="17">
        <v>0.31318518545433199</v>
      </c>
      <c r="AD10" s="17">
        <v>0.274887341928434</v>
      </c>
      <c r="AE10" s="17"/>
      <c r="AF10" s="17">
        <v>0.416102679661843</v>
      </c>
      <c r="AG10" s="17">
        <v>0.40610783165694397</v>
      </c>
      <c r="AH10" s="17">
        <v>0.35709703463975001</v>
      </c>
      <c r="AI10" s="17">
        <v>0.368036979330296</v>
      </c>
      <c r="AJ10" s="17">
        <v>0.39436141888936699</v>
      </c>
      <c r="AK10" s="17">
        <v>0.34025193404528697</v>
      </c>
      <c r="AL10" s="17"/>
      <c r="AM10" s="17">
        <v>0.32771060988783601</v>
      </c>
      <c r="AN10" s="17">
        <v>0.35750464978159602</v>
      </c>
      <c r="AO10" s="17">
        <v>0.43852872288519901</v>
      </c>
      <c r="AP10" s="17">
        <v>0.47288507846952799</v>
      </c>
      <c r="AQ10" s="17">
        <v>0.41971573990257999</v>
      </c>
      <c r="AR10" s="17"/>
      <c r="AS10" s="17">
        <v>0.38864083712443398</v>
      </c>
      <c r="AT10" s="17">
        <v>0.43198141188760503</v>
      </c>
      <c r="AU10" s="17"/>
      <c r="AV10" s="17">
        <v>0.392994987224286</v>
      </c>
      <c r="AW10" s="17">
        <v>0.40704008033207201</v>
      </c>
      <c r="AX10" s="17"/>
      <c r="AY10" s="17">
        <v>0.39145260512972402</v>
      </c>
      <c r="AZ10" s="17">
        <v>0.39892949850179199</v>
      </c>
      <c r="BA10" s="17">
        <v>0.33643586215312599</v>
      </c>
      <c r="BB10" s="17"/>
      <c r="BC10" s="17">
        <v>0.40491295844798902</v>
      </c>
      <c r="BD10" s="17">
        <v>0.353222291723162</v>
      </c>
      <c r="BE10" s="17">
        <v>0.38192275547597299</v>
      </c>
      <c r="BF10" s="17"/>
      <c r="BG10" s="17">
        <v>0.39146779063058701</v>
      </c>
      <c r="BH10" s="17">
        <v>0.38756459354057399</v>
      </c>
      <c r="BI10" s="17"/>
      <c r="BJ10" s="17">
        <v>0.45571576658470098</v>
      </c>
      <c r="BK10" s="17">
        <v>0.36924906792944701</v>
      </c>
      <c r="BL10" s="17"/>
      <c r="BM10" s="17">
        <v>0.38771612771018599</v>
      </c>
      <c r="BN10" s="17">
        <v>0.40755588006858801</v>
      </c>
      <c r="BO10" s="17">
        <v>0.31284378708483301</v>
      </c>
      <c r="BP10" s="17">
        <v>0.32617085710855898</v>
      </c>
      <c r="BQ10" s="17">
        <v>0.47137718899787301</v>
      </c>
      <c r="BR10" s="17">
        <v>0.395488920679609</v>
      </c>
      <c r="BS10" s="17">
        <v>0.39535254980971202</v>
      </c>
      <c r="BT10" s="17"/>
      <c r="BU10" s="17">
        <v>0.34656383944705099</v>
      </c>
      <c r="BV10" s="17">
        <v>0.41140506348453998</v>
      </c>
      <c r="BW10" s="17"/>
      <c r="BX10" s="17">
        <v>0.36836223456803002</v>
      </c>
      <c r="BY10" s="17">
        <v>0.348578667780166</v>
      </c>
      <c r="BZ10" s="17">
        <v>0.48544635252256901</v>
      </c>
      <c r="CA10" s="17">
        <v>0.38502201797722602</v>
      </c>
    </row>
    <row r="11" spans="2:79" x14ac:dyDescent="0.3">
      <c r="B11" s="18" t="s">
        <v>173</v>
      </c>
      <c r="C11" s="17">
        <v>0.38349928157792401</v>
      </c>
      <c r="D11" s="17">
        <v>0.39258909435846001</v>
      </c>
      <c r="E11" s="17">
        <v>0.37456445421529799</v>
      </c>
      <c r="F11" s="17"/>
      <c r="G11" s="17">
        <v>0.31952613023794901</v>
      </c>
      <c r="H11" s="17">
        <v>0.27824587028634301</v>
      </c>
      <c r="I11" s="17">
        <v>0.35526682880919402</v>
      </c>
      <c r="J11" s="17">
        <v>0.39345767690141797</v>
      </c>
      <c r="K11" s="17">
        <v>0.492965991045135</v>
      </c>
      <c r="L11" s="17">
        <v>0.45268768559975497</v>
      </c>
      <c r="M11" s="17"/>
      <c r="N11" s="17">
        <v>0.31263719511076399</v>
      </c>
      <c r="O11" s="17">
        <v>0.39254733305783301</v>
      </c>
      <c r="P11" s="17">
        <v>0.40463952446673701</v>
      </c>
      <c r="Q11" s="17">
        <v>0.43199184355287601</v>
      </c>
      <c r="R11" s="17"/>
      <c r="S11" s="17">
        <v>0.31135893239920698</v>
      </c>
      <c r="T11" s="17">
        <v>0.389484971286016</v>
      </c>
      <c r="U11" s="17">
        <v>0.42761587775870902</v>
      </c>
      <c r="V11" s="17">
        <v>0.383758978818173</v>
      </c>
      <c r="W11" s="17">
        <v>0.35129742348940002</v>
      </c>
      <c r="X11" s="17">
        <v>0.39274043483076299</v>
      </c>
      <c r="Y11" s="17">
        <v>0.413963165521534</v>
      </c>
      <c r="Z11" s="17">
        <v>0.39898246711611401</v>
      </c>
      <c r="AA11" s="17">
        <v>0.36041055194327098</v>
      </c>
      <c r="AB11" s="17">
        <v>0.42985621463356199</v>
      </c>
      <c r="AC11" s="17">
        <v>0.43920424597812802</v>
      </c>
      <c r="AD11" s="17">
        <v>0.37296982473712598</v>
      </c>
      <c r="AE11" s="17"/>
      <c r="AF11" s="17">
        <v>0.29182184836729802</v>
      </c>
      <c r="AG11" s="17">
        <v>0.39635664245709501</v>
      </c>
      <c r="AH11" s="17">
        <v>0.41062773986248502</v>
      </c>
      <c r="AI11" s="17">
        <v>0.44845811886697401</v>
      </c>
      <c r="AJ11" s="17">
        <v>0.40341917255105098</v>
      </c>
      <c r="AK11" s="17">
        <v>0.409081380998704</v>
      </c>
      <c r="AL11" s="17"/>
      <c r="AM11" s="17">
        <v>0.43870090355723401</v>
      </c>
      <c r="AN11" s="17">
        <v>0.42272675130346199</v>
      </c>
      <c r="AO11" s="17">
        <v>0.34491833610547001</v>
      </c>
      <c r="AP11" s="17">
        <v>0.282823693042696</v>
      </c>
      <c r="AQ11" s="17">
        <v>0.23257327085770099</v>
      </c>
      <c r="AR11" s="17"/>
      <c r="AS11" s="17">
        <v>0.37405335137102702</v>
      </c>
      <c r="AT11" s="17">
        <v>0.36605722127199603</v>
      </c>
      <c r="AU11" s="17"/>
      <c r="AV11" s="17">
        <v>0.36771023318421098</v>
      </c>
      <c r="AW11" s="17">
        <v>0.366963768521121</v>
      </c>
      <c r="AX11" s="17"/>
      <c r="AY11" s="17">
        <v>0.36947614636620002</v>
      </c>
      <c r="AZ11" s="17">
        <v>0.37942452526893</v>
      </c>
      <c r="BA11" s="17">
        <v>0.45116104565454801</v>
      </c>
      <c r="BB11" s="17"/>
      <c r="BC11" s="17">
        <v>0.37568343270564097</v>
      </c>
      <c r="BD11" s="17">
        <v>0.43850738851537002</v>
      </c>
      <c r="BE11" s="17">
        <v>0.35577429837054098</v>
      </c>
      <c r="BF11" s="17"/>
      <c r="BG11" s="17">
        <v>0.38995150228041298</v>
      </c>
      <c r="BH11" s="17">
        <v>0.38582813472028799</v>
      </c>
      <c r="BI11" s="17"/>
      <c r="BJ11" s="17">
        <v>0.306646540483754</v>
      </c>
      <c r="BK11" s="17">
        <v>0.41117275732716402</v>
      </c>
      <c r="BL11" s="17"/>
      <c r="BM11" s="17">
        <v>0.34310184035194802</v>
      </c>
      <c r="BN11" s="17">
        <v>0.33339643084826798</v>
      </c>
      <c r="BO11" s="17">
        <v>0.499585766303352</v>
      </c>
      <c r="BP11" s="17">
        <v>0.45489484689861998</v>
      </c>
      <c r="BQ11" s="17">
        <v>0.33211030934365698</v>
      </c>
      <c r="BR11" s="17">
        <v>0.46588064778284899</v>
      </c>
      <c r="BS11" s="17">
        <v>0.41045813039478601</v>
      </c>
      <c r="BT11" s="17"/>
      <c r="BU11" s="17">
        <v>0.47937566122202402</v>
      </c>
      <c r="BV11" s="17">
        <v>0.34838501587647502</v>
      </c>
      <c r="BW11" s="17"/>
      <c r="BX11" s="17">
        <v>0.39209630763266101</v>
      </c>
      <c r="BY11" s="17">
        <v>0.39625352385017798</v>
      </c>
      <c r="BZ11" s="17">
        <v>0.31784694617499698</v>
      </c>
      <c r="CA11" s="17">
        <v>0.36478316502868302</v>
      </c>
    </row>
    <row r="12" spans="2:79" x14ac:dyDescent="0.3">
      <c r="B12" s="18" t="s">
        <v>174</v>
      </c>
      <c r="C12" s="19">
        <v>0.123915481971877</v>
      </c>
      <c r="D12" s="19">
        <v>0.122643517595608</v>
      </c>
      <c r="E12" s="19">
        <v>0.124868807043133</v>
      </c>
      <c r="F12" s="19"/>
      <c r="G12" s="19">
        <v>0.10023604110373199</v>
      </c>
      <c r="H12" s="19">
        <v>8.9446736591409906E-2</v>
      </c>
      <c r="I12" s="19">
        <v>0.105985161813308</v>
      </c>
      <c r="J12" s="19">
        <v>0.16360309963092401</v>
      </c>
      <c r="K12" s="19">
        <v>0.14491730932535801</v>
      </c>
      <c r="L12" s="19">
        <v>0.135940669354782</v>
      </c>
      <c r="M12" s="19"/>
      <c r="N12" s="19">
        <v>0.102698109762729</v>
      </c>
      <c r="O12" s="19">
        <v>0.11895567491818999</v>
      </c>
      <c r="P12" s="19">
        <v>0.113394483307989</v>
      </c>
      <c r="Q12" s="19">
        <v>0.159170928885355</v>
      </c>
      <c r="R12" s="19"/>
      <c r="S12" s="19">
        <v>0.100160149316067</v>
      </c>
      <c r="T12" s="19">
        <v>0.105620251963765</v>
      </c>
      <c r="U12" s="19">
        <v>0.118070901585177</v>
      </c>
      <c r="V12" s="19">
        <v>0.14208420443606001</v>
      </c>
      <c r="W12" s="19">
        <v>0.15558513199499199</v>
      </c>
      <c r="X12" s="19">
        <v>0.133853510729286</v>
      </c>
      <c r="Y12" s="19">
        <v>0.118995804655151</v>
      </c>
      <c r="Z12" s="19">
        <v>0.11617634366802899</v>
      </c>
      <c r="AA12" s="19">
        <v>0.119431102806541</v>
      </c>
      <c r="AB12" s="19">
        <v>0.128366886800451</v>
      </c>
      <c r="AC12" s="19">
        <v>0.138109667720062</v>
      </c>
      <c r="AD12" s="19">
        <v>0.173931054897071</v>
      </c>
      <c r="AE12" s="19"/>
      <c r="AF12" s="19">
        <v>9.6130868000264394E-2</v>
      </c>
      <c r="AG12" s="19">
        <v>0.13078283495245899</v>
      </c>
      <c r="AH12" s="19">
        <v>0.14277464833338099</v>
      </c>
      <c r="AI12" s="19">
        <v>0.12420967733020701</v>
      </c>
      <c r="AJ12" s="19">
        <v>0.14055099684130301</v>
      </c>
      <c r="AK12" s="19">
        <v>0.134004999800001</v>
      </c>
      <c r="AL12" s="19"/>
      <c r="AM12" s="19">
        <v>0.16879259393211399</v>
      </c>
      <c r="AN12" s="19">
        <v>0.14970537429648401</v>
      </c>
      <c r="AO12" s="19">
        <v>8.16177565064721E-2</v>
      </c>
      <c r="AP12" s="19">
        <v>6.0314016196779299E-2</v>
      </c>
      <c r="AQ12" s="19">
        <v>0.12692526191220099</v>
      </c>
      <c r="AR12" s="19"/>
      <c r="AS12" s="19">
        <v>0.118163568189369</v>
      </c>
      <c r="AT12" s="19">
        <v>0.142898430769063</v>
      </c>
      <c r="AU12" s="19"/>
      <c r="AV12" s="19">
        <v>0.120465237294658</v>
      </c>
      <c r="AW12" s="19">
        <v>0.15185837572191099</v>
      </c>
      <c r="AX12" s="19"/>
      <c r="AY12" s="19">
        <v>0.120116836490043</v>
      </c>
      <c r="AZ12" s="19">
        <v>0.120091479214231</v>
      </c>
      <c r="BA12" s="19">
        <v>0.16578192661893301</v>
      </c>
      <c r="BB12" s="19"/>
      <c r="BC12" s="19">
        <v>0.124795036697722</v>
      </c>
      <c r="BD12" s="19">
        <v>0.10763689475834599</v>
      </c>
      <c r="BE12" s="19">
        <v>0.14223590333625</v>
      </c>
      <c r="BF12" s="19"/>
      <c r="BG12" s="19">
        <v>0.12931279694457001</v>
      </c>
      <c r="BH12" s="19">
        <v>0.12007688915432101</v>
      </c>
      <c r="BI12" s="19"/>
      <c r="BJ12" s="19">
        <v>7.16513368173545E-2</v>
      </c>
      <c r="BK12" s="19">
        <v>0.139402250835789</v>
      </c>
      <c r="BL12" s="19"/>
      <c r="BM12" s="19">
        <v>0.113149698232791</v>
      </c>
      <c r="BN12" s="19">
        <v>0.153167375225636</v>
      </c>
      <c r="BO12" s="19">
        <v>8.8050864570433304E-2</v>
      </c>
      <c r="BP12" s="19">
        <v>0.14638042028397499</v>
      </c>
      <c r="BQ12" s="19">
        <v>0.149858112172605</v>
      </c>
      <c r="BR12" s="19">
        <v>0.119480361169888</v>
      </c>
      <c r="BS12" s="19">
        <v>0.13586562550366599</v>
      </c>
      <c r="BT12" s="19"/>
      <c r="BU12" s="19">
        <v>5.0238446648124803E-2</v>
      </c>
      <c r="BV12" s="19">
        <v>6.2774111659607001E-2</v>
      </c>
      <c r="BW12" s="19"/>
      <c r="BX12" s="19">
        <v>0.12582402876615101</v>
      </c>
      <c r="BY12" s="19">
        <v>0.13450160621478199</v>
      </c>
      <c r="BZ12" s="19">
        <v>6.1950127807210098E-2</v>
      </c>
      <c r="CA12" s="19">
        <v>0.11376463956692</v>
      </c>
    </row>
    <row r="13" spans="2:79" x14ac:dyDescent="0.3">
      <c r="B13" s="16"/>
    </row>
    <row r="14" spans="2:79" x14ac:dyDescent="0.3">
      <c r="B14" t="s">
        <v>99</v>
      </c>
    </row>
    <row r="15" spans="2:79" x14ac:dyDescent="0.3">
      <c r="B15" t="s">
        <v>100</v>
      </c>
    </row>
    <row r="17" spans="2:2" x14ac:dyDescent="0.3">
      <c r="B17"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O18"/>
  <sheetViews>
    <sheetView showGridLines="0" workbookViewId="0">
      <pane xSplit="2" topLeftCell="C1" activePane="topRight" state="frozen"/>
      <selection pane="topRight" activeCell="C12" sqref="C12:N12"/>
    </sheetView>
  </sheetViews>
  <sheetFormatPr defaultColWidth="11.5546875" defaultRowHeight="14.4" x14ac:dyDescent="0.3"/>
  <cols>
    <col min="2" max="2" width="25.6640625" customWidth="1"/>
    <col min="3" max="15" width="20.6640625" customWidth="1"/>
  </cols>
  <sheetData>
    <row r="2" spans="2:15" ht="40.049999999999997" customHeight="1" x14ac:dyDescent="0.3">
      <c r="D2" s="35" t="s">
        <v>197</v>
      </c>
      <c r="E2" s="31"/>
      <c r="F2" s="31"/>
      <c r="G2" s="31"/>
      <c r="H2" s="31"/>
      <c r="I2" s="31"/>
      <c r="J2" s="31"/>
      <c r="K2" s="31"/>
      <c r="L2" s="31"/>
      <c r="M2" s="31"/>
      <c r="N2" s="31"/>
      <c r="O2" s="31"/>
    </row>
    <row r="6" spans="2:15" ht="49.95" customHeight="1" x14ac:dyDescent="0.3">
      <c r="B6" s="20" t="s">
        <v>15</v>
      </c>
      <c r="C6" s="20" t="s">
        <v>182</v>
      </c>
      <c r="D6" s="20" t="s">
        <v>183</v>
      </c>
      <c r="E6" s="20" t="s">
        <v>184</v>
      </c>
      <c r="F6" s="20" t="s">
        <v>185</v>
      </c>
      <c r="G6" s="20" t="s">
        <v>186</v>
      </c>
      <c r="H6" s="20" t="s">
        <v>170</v>
      </c>
      <c r="I6" s="20" t="s">
        <v>187</v>
      </c>
      <c r="J6" s="20" t="s">
        <v>188</v>
      </c>
      <c r="K6" s="20" t="s">
        <v>189</v>
      </c>
      <c r="L6" s="20" t="s">
        <v>190</v>
      </c>
      <c r="M6" s="20" t="s">
        <v>191</v>
      </c>
      <c r="N6" s="20" t="s">
        <v>192</v>
      </c>
    </row>
    <row r="7" spans="2:15" x14ac:dyDescent="0.3">
      <c r="B7" s="18" t="s">
        <v>193</v>
      </c>
      <c r="C7" s="17">
        <v>0.23899704118538001</v>
      </c>
      <c r="D7" s="17">
        <v>0.12915929662499701</v>
      </c>
      <c r="E7" s="17">
        <v>0.69162473044089401</v>
      </c>
      <c r="F7" s="17">
        <v>0.30831757177056601</v>
      </c>
      <c r="G7" s="17">
        <v>0.30599162082236098</v>
      </c>
      <c r="H7" s="17">
        <v>0.103657749637736</v>
      </c>
      <c r="I7" s="17">
        <v>0.193896289081367</v>
      </c>
      <c r="J7" s="17">
        <v>0.34595106941424802</v>
      </c>
      <c r="K7" s="17">
        <v>6.9746061848147106E-2</v>
      </c>
      <c r="L7" s="17">
        <v>0.18921717829871401</v>
      </c>
      <c r="M7" s="17">
        <v>0.17588117121975599</v>
      </c>
      <c r="N7" s="17">
        <v>0.293891112852184</v>
      </c>
    </row>
    <row r="8" spans="2:15" x14ac:dyDescent="0.3">
      <c r="B8" s="18" t="s">
        <v>194</v>
      </c>
      <c r="C8" s="17">
        <v>0.35672942896293802</v>
      </c>
      <c r="D8" s="17">
        <v>0.31699675240750602</v>
      </c>
      <c r="E8" s="17">
        <v>0.21196946818287399</v>
      </c>
      <c r="F8" s="17">
        <v>0.39071563744117399</v>
      </c>
      <c r="G8" s="17">
        <v>0.420818775504881</v>
      </c>
      <c r="H8" s="17">
        <v>0.28773292363372999</v>
      </c>
      <c r="I8" s="17">
        <v>0.31306774332652898</v>
      </c>
      <c r="J8" s="17">
        <v>0.39651830444451203</v>
      </c>
      <c r="K8" s="17">
        <v>0.24527523537034801</v>
      </c>
      <c r="L8" s="17">
        <v>0.43031699821448799</v>
      </c>
      <c r="M8" s="17">
        <v>0.27918616992402301</v>
      </c>
      <c r="N8" s="17">
        <v>0.36095945176562899</v>
      </c>
    </row>
    <row r="9" spans="2:15" x14ac:dyDescent="0.3">
      <c r="B9" s="18" t="s">
        <v>195</v>
      </c>
      <c r="C9" s="17">
        <v>0.284997018194039</v>
      </c>
      <c r="D9" s="17">
        <v>0.37043054469634401</v>
      </c>
      <c r="E9" s="17">
        <v>5.7530405883105998E-2</v>
      </c>
      <c r="F9" s="17">
        <v>0.21513059277125501</v>
      </c>
      <c r="G9" s="17">
        <v>0.201111041465454</v>
      </c>
      <c r="H9" s="17">
        <v>0.37188341255681501</v>
      </c>
      <c r="I9" s="17">
        <v>0.28713701140273401</v>
      </c>
      <c r="J9" s="17">
        <v>0.18256535226773801</v>
      </c>
      <c r="K9" s="17">
        <v>0.37609353782214999</v>
      </c>
      <c r="L9" s="17">
        <v>0.266095988327677</v>
      </c>
      <c r="M9" s="17">
        <v>0.25803601981426599</v>
      </c>
      <c r="N9" s="17">
        <v>0.234257273253281</v>
      </c>
    </row>
    <row r="10" spans="2:15" x14ac:dyDescent="0.3">
      <c r="B10" s="18" t="s">
        <v>196</v>
      </c>
      <c r="C10" s="17">
        <v>8.8553379972077406E-2</v>
      </c>
      <c r="D10" s="17">
        <v>0.14381456997809</v>
      </c>
      <c r="E10" s="17">
        <v>1.8160788535037099E-2</v>
      </c>
      <c r="F10" s="17">
        <v>5.8720088009457098E-2</v>
      </c>
      <c r="G10" s="17">
        <v>4.84806618909688E-2</v>
      </c>
      <c r="H10" s="17">
        <v>0.19060899776430601</v>
      </c>
      <c r="I10" s="17">
        <v>0.14675916693431501</v>
      </c>
      <c r="J10" s="17">
        <v>4.60314096754934E-2</v>
      </c>
      <c r="K10" s="17">
        <v>0.21708640647980201</v>
      </c>
      <c r="L10" s="17">
        <v>7.4110206013250399E-2</v>
      </c>
      <c r="M10" s="17">
        <v>0.203771292116913</v>
      </c>
      <c r="N10" s="17">
        <v>7.6364334860907296E-2</v>
      </c>
    </row>
    <row r="11" spans="2:15" x14ac:dyDescent="0.3">
      <c r="B11" s="18" t="s">
        <v>101</v>
      </c>
      <c r="C11" s="17">
        <v>3.0723131685565199E-2</v>
      </c>
      <c r="D11" s="17">
        <v>3.9598836293063898E-2</v>
      </c>
      <c r="E11" s="17">
        <v>2.0714606958089101E-2</v>
      </c>
      <c r="F11" s="17">
        <v>2.7116110007548499E-2</v>
      </c>
      <c r="G11" s="17">
        <v>2.3597900316335001E-2</v>
      </c>
      <c r="H11" s="17">
        <v>4.6116916407413201E-2</v>
      </c>
      <c r="I11" s="17">
        <v>5.9139789255054601E-2</v>
      </c>
      <c r="J11" s="17">
        <v>2.8933864198008599E-2</v>
      </c>
      <c r="K11" s="17">
        <v>9.1798758479552794E-2</v>
      </c>
      <c r="L11" s="17">
        <v>4.0259629145871799E-2</v>
      </c>
      <c r="M11" s="17">
        <v>8.3125346925042504E-2</v>
      </c>
      <c r="N11" s="17">
        <v>3.4527827267998697E-2</v>
      </c>
    </row>
    <row r="12" spans="2:15" x14ac:dyDescent="0.3">
      <c r="B12" s="16"/>
      <c r="C12" s="25"/>
      <c r="D12" s="25"/>
      <c r="E12" s="25"/>
      <c r="F12" s="25"/>
      <c r="G12" s="25"/>
      <c r="H12" s="25"/>
      <c r="I12" s="25"/>
      <c r="J12" s="25"/>
      <c r="K12" s="25"/>
      <c r="L12" s="25"/>
      <c r="M12" s="25"/>
      <c r="N12" s="25"/>
    </row>
    <row r="13" spans="2:15" x14ac:dyDescent="0.3">
      <c r="B13" t="s">
        <v>99</v>
      </c>
    </row>
    <row r="14" spans="2:15" x14ac:dyDescent="0.3">
      <c r="B14" t="s">
        <v>100</v>
      </c>
    </row>
    <row r="18" spans="2:2" x14ac:dyDescent="0.3">
      <c r="B18" s="8" t="str">
        <f>HYPERLINK("#'Contents'!A1", "Return to Contents")</f>
        <v>Return to Contents</v>
      </c>
    </row>
  </sheetData>
  <mergeCells count="1">
    <mergeCell ref="D2:O2"/>
  </mergeCells>
  <pageMargins left="0.7" right="0.7" top="0.75" bottom="0.75" header="0.3" footer="0.3"/>
  <pageSetup paperSize="9"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198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193</v>
      </c>
      <c r="C9" s="17">
        <v>0.23899704118538001</v>
      </c>
      <c r="D9" s="17">
        <v>0.236767507595913</v>
      </c>
      <c r="E9" s="17">
        <v>0.24042959773342701</v>
      </c>
      <c r="F9" s="17"/>
      <c r="G9" s="17">
        <v>0.301791005850786</v>
      </c>
      <c r="H9" s="17">
        <v>0.36610008427978402</v>
      </c>
      <c r="I9" s="17">
        <v>0.28148879073525401</v>
      </c>
      <c r="J9" s="17">
        <v>0.19992021035501001</v>
      </c>
      <c r="K9" s="17">
        <v>0.15466104029152999</v>
      </c>
      <c r="L9" s="17">
        <v>0.14799483383427101</v>
      </c>
      <c r="M9" s="17"/>
      <c r="N9" s="17">
        <v>0.29145071308118198</v>
      </c>
      <c r="O9" s="17">
        <v>0.228370069930877</v>
      </c>
      <c r="P9" s="17">
        <v>0.222916283957906</v>
      </c>
      <c r="Q9" s="17">
        <v>0.21229335073246899</v>
      </c>
      <c r="R9" s="17"/>
      <c r="S9" s="17">
        <v>0.33533069759141498</v>
      </c>
      <c r="T9" s="17">
        <v>0.18586256725920999</v>
      </c>
      <c r="U9" s="17">
        <v>0.21978331978716201</v>
      </c>
      <c r="V9" s="17">
        <v>0.25810549484606299</v>
      </c>
      <c r="W9" s="17">
        <v>0.17779085465911301</v>
      </c>
      <c r="X9" s="17">
        <v>0.26259558945024902</v>
      </c>
      <c r="Y9" s="17">
        <v>0.199271403726928</v>
      </c>
      <c r="Z9" s="17">
        <v>0.24066189058262399</v>
      </c>
      <c r="AA9" s="17">
        <v>0.26992002549608501</v>
      </c>
      <c r="AB9" s="17">
        <v>0.18893771749766899</v>
      </c>
      <c r="AC9" s="17">
        <v>0.21605205495004601</v>
      </c>
      <c r="AD9" s="17">
        <v>0.26565309051001201</v>
      </c>
      <c r="AE9" s="17"/>
      <c r="AF9" s="17">
        <v>0.36900237568815403</v>
      </c>
      <c r="AG9" s="17">
        <v>0.22563872046212599</v>
      </c>
      <c r="AH9" s="17">
        <v>0.20499849736700301</v>
      </c>
      <c r="AI9" s="17">
        <v>0.15448877275157</v>
      </c>
      <c r="AJ9" s="17">
        <v>0.144716681162538</v>
      </c>
      <c r="AK9" s="17">
        <v>0.28044112671959998</v>
      </c>
      <c r="AL9" s="17"/>
      <c r="AM9" s="17">
        <v>0.16904192664363399</v>
      </c>
      <c r="AN9" s="17">
        <v>0.202644228272644</v>
      </c>
      <c r="AO9" s="17">
        <v>0.285306351454572</v>
      </c>
      <c r="AP9" s="17">
        <v>0.35808018669159702</v>
      </c>
      <c r="AQ9" s="17">
        <v>0.43117970250286197</v>
      </c>
      <c r="AR9" s="17"/>
      <c r="AS9" s="17">
        <v>0.25085932419328699</v>
      </c>
      <c r="AT9" s="17">
        <v>0.26233004424686401</v>
      </c>
      <c r="AU9" s="17"/>
      <c r="AV9" s="17">
        <v>0.23971988847816</v>
      </c>
      <c r="AW9" s="17">
        <v>0.287246010531441</v>
      </c>
      <c r="AX9" s="17"/>
      <c r="AY9" s="17">
        <v>0.291878373611486</v>
      </c>
      <c r="AZ9" s="17">
        <v>0.22209024525950699</v>
      </c>
      <c r="BA9" s="17">
        <v>0.18988049387524</v>
      </c>
      <c r="BB9" s="17"/>
      <c r="BC9" s="17">
        <v>0.22306633160156</v>
      </c>
      <c r="BD9" s="17">
        <v>0.22687696885420999</v>
      </c>
      <c r="BE9" s="17">
        <v>0.283207160086965</v>
      </c>
      <c r="BF9" s="17"/>
      <c r="BG9" s="17">
        <v>0.24588548705969701</v>
      </c>
      <c r="BH9" s="17">
        <v>0.23873065406091601</v>
      </c>
      <c r="BI9" s="17"/>
      <c r="BJ9" s="17">
        <v>0.29196794923458302</v>
      </c>
      <c r="BK9" s="17">
        <v>0.22507540683046701</v>
      </c>
      <c r="BL9" s="17"/>
      <c r="BM9" s="17">
        <v>0.29148583561411601</v>
      </c>
      <c r="BN9" s="17">
        <v>0.23805682090118799</v>
      </c>
      <c r="BO9" s="17">
        <v>0.305826288597848</v>
      </c>
      <c r="BP9" s="17">
        <v>0.21787631611852201</v>
      </c>
      <c r="BQ9" s="17">
        <v>0.21422520155789601</v>
      </c>
      <c r="BR9" s="17">
        <v>0.12786188159423401</v>
      </c>
      <c r="BS9" s="17">
        <v>0.22460080009075001</v>
      </c>
      <c r="BT9" s="17"/>
      <c r="BU9" s="17">
        <v>0.26296094488676203</v>
      </c>
      <c r="BV9" s="17">
        <v>0.359179536516394</v>
      </c>
      <c r="BW9" s="17"/>
      <c r="BX9" s="17">
        <v>0.29932158466281999</v>
      </c>
      <c r="BY9" s="17">
        <v>0.23640400992934499</v>
      </c>
      <c r="BZ9" s="17">
        <v>0.28516657268476697</v>
      </c>
      <c r="CA9" s="17">
        <v>0.24633629065964199</v>
      </c>
    </row>
    <row r="10" spans="2:79" x14ac:dyDescent="0.3">
      <c r="B10" s="18" t="s">
        <v>194</v>
      </c>
      <c r="C10" s="17">
        <v>0.35672942896293802</v>
      </c>
      <c r="D10" s="17">
        <v>0.36494559590481501</v>
      </c>
      <c r="E10" s="17">
        <v>0.34946597369236998</v>
      </c>
      <c r="F10" s="17"/>
      <c r="G10" s="17">
        <v>0.40321358249735201</v>
      </c>
      <c r="H10" s="17">
        <v>0.33498319248465003</v>
      </c>
      <c r="I10" s="17">
        <v>0.33024336370469298</v>
      </c>
      <c r="J10" s="17">
        <v>0.35685438901872502</v>
      </c>
      <c r="K10" s="17">
        <v>0.36193957968027901</v>
      </c>
      <c r="L10" s="17">
        <v>0.36138398511012398</v>
      </c>
      <c r="M10" s="17"/>
      <c r="N10" s="17">
        <v>0.39585143750424401</v>
      </c>
      <c r="O10" s="17">
        <v>0.36046184333742198</v>
      </c>
      <c r="P10" s="17">
        <v>0.321377217552546</v>
      </c>
      <c r="Q10" s="17">
        <v>0.33813758739422001</v>
      </c>
      <c r="R10" s="17"/>
      <c r="S10" s="17">
        <v>0.36323063437610298</v>
      </c>
      <c r="T10" s="17">
        <v>0.37483597535330099</v>
      </c>
      <c r="U10" s="17">
        <v>0.38185114297163297</v>
      </c>
      <c r="V10" s="17">
        <v>0.33936812508512698</v>
      </c>
      <c r="W10" s="17">
        <v>0.39141355593614902</v>
      </c>
      <c r="X10" s="17">
        <v>0.340008611737244</v>
      </c>
      <c r="Y10" s="17">
        <v>0.31318785793285597</v>
      </c>
      <c r="Z10" s="17">
        <v>0.33715609353176901</v>
      </c>
      <c r="AA10" s="17">
        <v>0.38245412274882301</v>
      </c>
      <c r="AB10" s="17">
        <v>0.347190299957291</v>
      </c>
      <c r="AC10" s="17">
        <v>0.33355872239633499</v>
      </c>
      <c r="AD10" s="17">
        <v>0.31739066597265397</v>
      </c>
      <c r="AE10" s="17"/>
      <c r="AF10" s="17">
        <v>0.34734553224687498</v>
      </c>
      <c r="AG10" s="17">
        <v>0.35429536007822698</v>
      </c>
      <c r="AH10" s="17">
        <v>0.35128372827929299</v>
      </c>
      <c r="AI10" s="17">
        <v>0.36446373282316402</v>
      </c>
      <c r="AJ10" s="17">
        <v>0.371387909349223</v>
      </c>
      <c r="AK10" s="17">
        <v>0.36421450344867901</v>
      </c>
      <c r="AL10" s="17"/>
      <c r="AM10" s="17">
        <v>0.36510082591315901</v>
      </c>
      <c r="AN10" s="17">
        <v>0.360237345193401</v>
      </c>
      <c r="AO10" s="17">
        <v>0.36719045374291298</v>
      </c>
      <c r="AP10" s="17">
        <v>0.33264939178226299</v>
      </c>
      <c r="AQ10" s="17">
        <v>0.44772289185870701</v>
      </c>
      <c r="AR10" s="17"/>
      <c r="AS10" s="17">
        <v>0.35578632282484202</v>
      </c>
      <c r="AT10" s="17">
        <v>0.39954169564900499</v>
      </c>
      <c r="AU10" s="17"/>
      <c r="AV10" s="17">
        <v>0.35547366403423197</v>
      </c>
      <c r="AW10" s="17">
        <v>0.36525263600008301</v>
      </c>
      <c r="AX10" s="17"/>
      <c r="AY10" s="17">
        <v>0.32482236330861602</v>
      </c>
      <c r="AZ10" s="17">
        <v>0.373967855985051</v>
      </c>
      <c r="BA10" s="17">
        <v>0.33156049249784902</v>
      </c>
      <c r="BB10" s="17"/>
      <c r="BC10" s="17">
        <v>0.37431088519684902</v>
      </c>
      <c r="BD10" s="17">
        <v>0.33366534167246098</v>
      </c>
      <c r="BE10" s="17">
        <v>0.33788138338694301</v>
      </c>
      <c r="BF10" s="17"/>
      <c r="BG10" s="17">
        <v>0.384506901088843</v>
      </c>
      <c r="BH10" s="17">
        <v>0.34242676586278098</v>
      </c>
      <c r="BI10" s="17"/>
      <c r="BJ10" s="17">
        <v>0.37179924183118901</v>
      </c>
      <c r="BK10" s="17">
        <v>0.34882329899926501</v>
      </c>
      <c r="BL10" s="17"/>
      <c r="BM10" s="17">
        <v>0.35259727275469199</v>
      </c>
      <c r="BN10" s="17">
        <v>0.35443000299059402</v>
      </c>
      <c r="BO10" s="17">
        <v>0.30816365242589799</v>
      </c>
      <c r="BP10" s="17">
        <v>0.329610902390788</v>
      </c>
      <c r="BQ10" s="17">
        <v>0.54881727048195506</v>
      </c>
      <c r="BR10" s="17">
        <v>0.33617913619628698</v>
      </c>
      <c r="BS10" s="17">
        <v>0.37106900116783598</v>
      </c>
      <c r="BT10" s="17"/>
      <c r="BU10" s="17">
        <v>0.337610779546416</v>
      </c>
      <c r="BV10" s="17">
        <v>0.40642181226890201</v>
      </c>
      <c r="BW10" s="17"/>
      <c r="BX10" s="17">
        <v>0.29899646642668798</v>
      </c>
      <c r="BY10" s="17">
        <v>0.35560221679714299</v>
      </c>
      <c r="BZ10" s="17">
        <v>0.39246120196027101</v>
      </c>
      <c r="CA10" s="17">
        <v>0.33019600589953502</v>
      </c>
    </row>
    <row r="11" spans="2:79" x14ac:dyDescent="0.3">
      <c r="B11" s="18" t="s">
        <v>195</v>
      </c>
      <c r="C11" s="17">
        <v>0.284997018194039</v>
      </c>
      <c r="D11" s="17">
        <v>0.287514853165034</v>
      </c>
      <c r="E11" s="17">
        <v>0.28194526366513001</v>
      </c>
      <c r="F11" s="17"/>
      <c r="G11" s="17">
        <v>0.22913039647407199</v>
      </c>
      <c r="H11" s="17">
        <v>0.215665160300583</v>
      </c>
      <c r="I11" s="17">
        <v>0.25891284273281501</v>
      </c>
      <c r="J11" s="17">
        <v>0.27565096104910503</v>
      </c>
      <c r="K11" s="17">
        <v>0.32408843656550002</v>
      </c>
      <c r="L11" s="17">
        <v>0.38076953674675801</v>
      </c>
      <c r="M11" s="17"/>
      <c r="N11" s="17">
        <v>0.26248373460750701</v>
      </c>
      <c r="O11" s="17">
        <v>0.297694948946713</v>
      </c>
      <c r="P11" s="17">
        <v>0.30619065024979802</v>
      </c>
      <c r="Q11" s="17">
        <v>0.27622179498327398</v>
      </c>
      <c r="R11" s="17"/>
      <c r="S11" s="17">
        <v>0.221184432244104</v>
      </c>
      <c r="T11" s="17">
        <v>0.27639203065330098</v>
      </c>
      <c r="U11" s="17">
        <v>0.31535623044133398</v>
      </c>
      <c r="V11" s="17">
        <v>0.27891603937319298</v>
      </c>
      <c r="W11" s="17">
        <v>0.33047224853735402</v>
      </c>
      <c r="X11" s="17">
        <v>0.25759043430210599</v>
      </c>
      <c r="Y11" s="17">
        <v>0.32837235773460199</v>
      </c>
      <c r="Z11" s="17">
        <v>0.30533238691201903</v>
      </c>
      <c r="AA11" s="17">
        <v>0.25343726064093097</v>
      </c>
      <c r="AB11" s="17">
        <v>0.32947521458732998</v>
      </c>
      <c r="AC11" s="17">
        <v>0.33325382137913301</v>
      </c>
      <c r="AD11" s="17">
        <v>0.291286157909185</v>
      </c>
      <c r="AE11" s="17"/>
      <c r="AF11" s="17">
        <v>0.21278183765490499</v>
      </c>
      <c r="AG11" s="17">
        <v>0.29252622579035797</v>
      </c>
      <c r="AH11" s="17">
        <v>0.29838181793709001</v>
      </c>
      <c r="AI11" s="17">
        <v>0.360539794475421</v>
      </c>
      <c r="AJ11" s="17">
        <v>0.30336178204967801</v>
      </c>
      <c r="AK11" s="17">
        <v>0.25038075669334497</v>
      </c>
      <c r="AL11" s="17"/>
      <c r="AM11" s="17">
        <v>0.30163411230534898</v>
      </c>
      <c r="AN11" s="17">
        <v>0.33510800914552902</v>
      </c>
      <c r="AO11" s="17">
        <v>0.25362130061659299</v>
      </c>
      <c r="AP11" s="17">
        <v>0.24119832976789499</v>
      </c>
      <c r="AQ11" s="17">
        <v>5.6163914358655899E-2</v>
      </c>
      <c r="AR11" s="17"/>
      <c r="AS11" s="17">
        <v>0.287030877825247</v>
      </c>
      <c r="AT11" s="17">
        <v>0.21083835850728599</v>
      </c>
      <c r="AU11" s="17"/>
      <c r="AV11" s="17">
        <v>0.29396476592936799</v>
      </c>
      <c r="AW11" s="17">
        <v>0.24646754803618801</v>
      </c>
      <c r="AX11" s="17"/>
      <c r="AY11" s="17">
        <v>0.26289274202360602</v>
      </c>
      <c r="AZ11" s="17">
        <v>0.29330996057887798</v>
      </c>
      <c r="BA11" s="17">
        <v>0.304830026027259</v>
      </c>
      <c r="BB11" s="17"/>
      <c r="BC11" s="17">
        <v>0.29351049556688003</v>
      </c>
      <c r="BD11" s="17">
        <v>0.28821943013395401</v>
      </c>
      <c r="BE11" s="17">
        <v>0.26368417248633302</v>
      </c>
      <c r="BF11" s="17"/>
      <c r="BG11" s="17">
        <v>0.24112148254516699</v>
      </c>
      <c r="BH11" s="17">
        <v>0.304028394248676</v>
      </c>
      <c r="BI11" s="17"/>
      <c r="BJ11" s="17">
        <v>0.251798218832883</v>
      </c>
      <c r="BK11" s="17">
        <v>0.29829577235480098</v>
      </c>
      <c r="BL11" s="17"/>
      <c r="BM11" s="17">
        <v>0.24660412816087399</v>
      </c>
      <c r="BN11" s="17">
        <v>0.26486850125665101</v>
      </c>
      <c r="BO11" s="17">
        <v>0.24858771312821201</v>
      </c>
      <c r="BP11" s="17">
        <v>0.27368723668601203</v>
      </c>
      <c r="BQ11" s="17">
        <v>0.20739363697733701</v>
      </c>
      <c r="BR11" s="17">
        <v>0.416192161593332</v>
      </c>
      <c r="BS11" s="17">
        <v>0.26641252115269198</v>
      </c>
      <c r="BT11" s="17"/>
      <c r="BU11" s="17">
        <v>0.29722606746159502</v>
      </c>
      <c r="BV11" s="17">
        <v>0.184893346086137</v>
      </c>
      <c r="BW11" s="17"/>
      <c r="BX11" s="17">
        <v>0.28926323941347198</v>
      </c>
      <c r="BY11" s="17">
        <v>0.27958725395561101</v>
      </c>
      <c r="BZ11" s="17">
        <v>0.26310565659847401</v>
      </c>
      <c r="CA11" s="17">
        <v>0.31219415192682098</v>
      </c>
    </row>
    <row r="12" spans="2:79" x14ac:dyDescent="0.3">
      <c r="B12" s="18" t="s">
        <v>196</v>
      </c>
      <c r="C12" s="17">
        <v>8.8553379972077406E-2</v>
      </c>
      <c r="D12" s="17">
        <v>8.1855653909537404E-2</v>
      </c>
      <c r="E12" s="17">
        <v>9.5522436482495796E-2</v>
      </c>
      <c r="F12" s="17"/>
      <c r="G12" s="17">
        <v>4.0743672887362997E-2</v>
      </c>
      <c r="H12" s="17">
        <v>5.3624541591939197E-2</v>
      </c>
      <c r="I12" s="17">
        <v>9.1742689324202403E-2</v>
      </c>
      <c r="J12" s="17">
        <v>0.12441621237665</v>
      </c>
      <c r="K12" s="17">
        <v>0.124367174723351</v>
      </c>
      <c r="L12" s="17">
        <v>9.2994561492709807E-2</v>
      </c>
      <c r="M12" s="17"/>
      <c r="N12" s="17">
        <v>4.2643787112596102E-2</v>
      </c>
      <c r="O12" s="17">
        <v>9.1403528146331903E-2</v>
      </c>
      <c r="P12" s="17">
        <v>0.11971103393180201</v>
      </c>
      <c r="Q12" s="17">
        <v>0.106945168338904</v>
      </c>
      <c r="R12" s="17"/>
      <c r="S12" s="17">
        <v>6.6269478551061703E-2</v>
      </c>
      <c r="T12" s="17">
        <v>0.117066737284809</v>
      </c>
      <c r="U12" s="17">
        <v>4.6592222757783602E-2</v>
      </c>
      <c r="V12" s="17">
        <v>9.1671330185628994E-2</v>
      </c>
      <c r="W12" s="17">
        <v>8.1123202495689495E-2</v>
      </c>
      <c r="X12" s="17">
        <v>8.3415426622819394E-2</v>
      </c>
      <c r="Y12" s="17">
        <v>0.14147994228515201</v>
      </c>
      <c r="Z12" s="17">
        <v>0.10686450277923699</v>
      </c>
      <c r="AA12" s="17">
        <v>6.9767418668157596E-2</v>
      </c>
      <c r="AB12" s="17">
        <v>9.6926406417221805E-2</v>
      </c>
      <c r="AC12" s="17">
        <v>6.29259134023719E-2</v>
      </c>
      <c r="AD12" s="17">
        <v>0.12567008560814999</v>
      </c>
      <c r="AE12" s="17"/>
      <c r="AF12" s="17">
        <v>5.6653260186967098E-2</v>
      </c>
      <c r="AG12" s="17">
        <v>9.6807459774983895E-2</v>
      </c>
      <c r="AH12" s="17">
        <v>0.106143073640521</v>
      </c>
      <c r="AI12" s="17">
        <v>8.0878711256342301E-2</v>
      </c>
      <c r="AJ12" s="17">
        <v>0.13705097561801399</v>
      </c>
      <c r="AK12" s="17">
        <v>7.6265026812880402E-2</v>
      </c>
      <c r="AL12" s="17"/>
      <c r="AM12" s="17">
        <v>0.117833377098247</v>
      </c>
      <c r="AN12" s="17">
        <v>7.4170904648264896E-2</v>
      </c>
      <c r="AO12" s="17">
        <v>7.64777649666252E-2</v>
      </c>
      <c r="AP12" s="17">
        <v>4.7933662993102998E-2</v>
      </c>
      <c r="AQ12" s="17">
        <v>4.5421213445091702E-2</v>
      </c>
      <c r="AR12" s="17"/>
      <c r="AS12" s="17">
        <v>8.0943520476282199E-2</v>
      </c>
      <c r="AT12" s="17">
        <v>0.104739432382536</v>
      </c>
      <c r="AU12" s="17"/>
      <c r="AV12" s="17">
        <v>8.4517299415705099E-2</v>
      </c>
      <c r="AW12" s="17">
        <v>7.3010723835754202E-2</v>
      </c>
      <c r="AX12" s="17"/>
      <c r="AY12" s="17">
        <v>8.3351128735218702E-2</v>
      </c>
      <c r="AZ12" s="17">
        <v>8.3083587169310302E-2</v>
      </c>
      <c r="BA12" s="17">
        <v>0.14201779678291199</v>
      </c>
      <c r="BB12" s="17"/>
      <c r="BC12" s="17">
        <v>7.6746705854538702E-2</v>
      </c>
      <c r="BD12" s="17">
        <v>0.12487844818968299</v>
      </c>
      <c r="BE12" s="17">
        <v>8.5554667340893897E-2</v>
      </c>
      <c r="BF12" s="17"/>
      <c r="BG12" s="17">
        <v>9.0138730637305403E-2</v>
      </c>
      <c r="BH12" s="17">
        <v>8.9287579437902595E-2</v>
      </c>
      <c r="BI12" s="17"/>
      <c r="BJ12" s="17">
        <v>6.9482268981096398E-2</v>
      </c>
      <c r="BK12" s="17">
        <v>9.3225704056391606E-2</v>
      </c>
      <c r="BL12" s="17"/>
      <c r="BM12" s="17">
        <v>8.6797060401974005E-2</v>
      </c>
      <c r="BN12" s="17">
        <v>9.0999941922935298E-2</v>
      </c>
      <c r="BO12" s="17">
        <v>9.6014387929240802E-2</v>
      </c>
      <c r="BP12" s="17">
        <v>0.110231312199414</v>
      </c>
      <c r="BQ12" s="17">
        <v>9.87445343350234E-3</v>
      </c>
      <c r="BR12" s="17">
        <v>9.9555751764810296E-2</v>
      </c>
      <c r="BS12" s="17">
        <v>9.4414261616585296E-2</v>
      </c>
      <c r="BT12" s="17"/>
      <c r="BU12" s="17">
        <v>7.8457044142983698E-2</v>
      </c>
      <c r="BV12" s="17">
        <v>3.0829814020528999E-2</v>
      </c>
      <c r="BW12" s="17"/>
      <c r="BX12" s="17">
        <v>6.8522306134990996E-2</v>
      </c>
      <c r="BY12" s="17">
        <v>0.106490303263543</v>
      </c>
      <c r="BZ12" s="17">
        <v>4.1623207617125298E-2</v>
      </c>
      <c r="CA12" s="17">
        <v>9.7890310588627599E-2</v>
      </c>
    </row>
    <row r="13" spans="2:79" x14ac:dyDescent="0.3">
      <c r="B13" s="18" t="s">
        <v>101</v>
      </c>
      <c r="C13" s="19">
        <v>3.0723131685565199E-2</v>
      </c>
      <c r="D13" s="19">
        <v>2.89163894247014E-2</v>
      </c>
      <c r="E13" s="19">
        <v>3.2636728426576403E-2</v>
      </c>
      <c r="F13" s="19"/>
      <c r="G13" s="19">
        <v>2.51213422904265E-2</v>
      </c>
      <c r="H13" s="19">
        <v>2.9627021343043999E-2</v>
      </c>
      <c r="I13" s="19">
        <v>3.7612313503035497E-2</v>
      </c>
      <c r="J13" s="19">
        <v>4.3158227200510303E-2</v>
      </c>
      <c r="K13" s="19">
        <v>3.4943768739340401E-2</v>
      </c>
      <c r="L13" s="19">
        <v>1.6857082816136799E-2</v>
      </c>
      <c r="M13" s="19"/>
      <c r="N13" s="19">
        <v>7.5703276944706702E-3</v>
      </c>
      <c r="O13" s="19">
        <v>2.2069609638655899E-2</v>
      </c>
      <c r="P13" s="19">
        <v>2.98048143079476E-2</v>
      </c>
      <c r="Q13" s="19">
        <v>6.6402098551132299E-2</v>
      </c>
      <c r="R13" s="19"/>
      <c r="S13" s="19">
        <v>1.39847572373165E-2</v>
      </c>
      <c r="T13" s="19">
        <v>4.5842689449378797E-2</v>
      </c>
      <c r="U13" s="19">
        <v>3.64170840420866E-2</v>
      </c>
      <c r="V13" s="19">
        <v>3.1939010509987903E-2</v>
      </c>
      <c r="W13" s="19">
        <v>1.9200138371693799E-2</v>
      </c>
      <c r="X13" s="19">
        <v>5.63899378875811E-2</v>
      </c>
      <c r="Y13" s="19">
        <v>1.7688438320463001E-2</v>
      </c>
      <c r="Z13" s="19">
        <v>9.9851261943508691E-3</v>
      </c>
      <c r="AA13" s="19">
        <v>2.4421172446003701E-2</v>
      </c>
      <c r="AB13" s="19">
        <v>3.7470361540488599E-2</v>
      </c>
      <c r="AC13" s="19">
        <v>5.42094878721135E-2</v>
      </c>
      <c r="AD13" s="19">
        <v>0</v>
      </c>
      <c r="AE13" s="19"/>
      <c r="AF13" s="19">
        <v>1.4216994223099201E-2</v>
      </c>
      <c r="AG13" s="19">
        <v>3.0732233894305499E-2</v>
      </c>
      <c r="AH13" s="19">
        <v>3.9192882776093597E-2</v>
      </c>
      <c r="AI13" s="19">
        <v>3.9628988693502697E-2</v>
      </c>
      <c r="AJ13" s="19">
        <v>4.3482651820545802E-2</v>
      </c>
      <c r="AK13" s="19">
        <v>2.8698586325495299E-2</v>
      </c>
      <c r="AL13" s="19"/>
      <c r="AM13" s="19">
        <v>4.6389758039611102E-2</v>
      </c>
      <c r="AN13" s="19">
        <v>2.7839512740161301E-2</v>
      </c>
      <c r="AO13" s="19">
        <v>1.7404129219297002E-2</v>
      </c>
      <c r="AP13" s="19">
        <v>2.0138428765141599E-2</v>
      </c>
      <c r="AQ13" s="19">
        <v>1.9512277834682699E-2</v>
      </c>
      <c r="AR13" s="19"/>
      <c r="AS13" s="19">
        <v>2.53799546803412E-2</v>
      </c>
      <c r="AT13" s="19">
        <v>2.2550469214309001E-2</v>
      </c>
      <c r="AU13" s="19"/>
      <c r="AV13" s="19">
        <v>2.6324382142535602E-2</v>
      </c>
      <c r="AW13" s="19">
        <v>2.8023081596534001E-2</v>
      </c>
      <c r="AX13" s="19"/>
      <c r="AY13" s="19">
        <v>3.7055392321074201E-2</v>
      </c>
      <c r="AZ13" s="19">
        <v>2.75483510072548E-2</v>
      </c>
      <c r="BA13" s="19">
        <v>3.1711190816740002E-2</v>
      </c>
      <c r="BB13" s="19"/>
      <c r="BC13" s="19">
        <v>3.2365581780172598E-2</v>
      </c>
      <c r="BD13" s="19">
        <v>2.63598111496917E-2</v>
      </c>
      <c r="BE13" s="19">
        <v>2.9672616698866099E-2</v>
      </c>
      <c r="BF13" s="19"/>
      <c r="BG13" s="19">
        <v>3.83473986689883E-2</v>
      </c>
      <c r="BH13" s="19">
        <v>2.5526606389724201E-2</v>
      </c>
      <c r="BI13" s="19"/>
      <c r="BJ13" s="19">
        <v>1.4952321120248699E-2</v>
      </c>
      <c r="BK13" s="19">
        <v>3.4579817759075399E-2</v>
      </c>
      <c r="BL13" s="19"/>
      <c r="BM13" s="19">
        <v>2.2515703068343999E-2</v>
      </c>
      <c r="BN13" s="19">
        <v>5.1644732928632801E-2</v>
      </c>
      <c r="BO13" s="19">
        <v>4.1407957918800697E-2</v>
      </c>
      <c r="BP13" s="19">
        <v>6.8594232605262401E-2</v>
      </c>
      <c r="BQ13" s="19">
        <v>1.9689437549310199E-2</v>
      </c>
      <c r="BR13" s="19">
        <v>2.0211068851336798E-2</v>
      </c>
      <c r="BS13" s="19">
        <v>4.3503415972136299E-2</v>
      </c>
      <c r="BT13" s="19"/>
      <c r="BU13" s="19">
        <v>2.37451639622435E-2</v>
      </c>
      <c r="BV13" s="19">
        <v>1.86754911080384E-2</v>
      </c>
      <c r="BW13" s="19"/>
      <c r="BX13" s="19">
        <v>4.3896403362029199E-2</v>
      </c>
      <c r="BY13" s="19">
        <v>2.19162160543587E-2</v>
      </c>
      <c r="BZ13" s="19">
        <v>1.7643361139362799E-2</v>
      </c>
      <c r="CA13" s="19">
        <v>1.33832409253736E-2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199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193</v>
      </c>
      <c r="C9" s="17">
        <v>0.12915929662499701</v>
      </c>
      <c r="D9" s="17">
        <v>0.11964381910175199</v>
      </c>
      <c r="E9" s="17">
        <v>0.13812570963905199</v>
      </c>
      <c r="F9" s="17"/>
      <c r="G9" s="17">
        <v>0.154355822227041</v>
      </c>
      <c r="H9" s="17">
        <v>0.194463960338006</v>
      </c>
      <c r="I9" s="17">
        <v>0.19000767292903001</v>
      </c>
      <c r="J9" s="17">
        <v>0.12943218669034401</v>
      </c>
      <c r="K9" s="17">
        <v>6.3703898309129897E-2</v>
      </c>
      <c r="L9" s="17">
        <v>5.3839040370965603E-2</v>
      </c>
      <c r="M9" s="17"/>
      <c r="N9" s="17">
        <v>0.15707542125319801</v>
      </c>
      <c r="O9" s="17">
        <v>0.112384713389946</v>
      </c>
      <c r="P9" s="17">
        <v>0.112511287866566</v>
      </c>
      <c r="Q9" s="17">
        <v>0.13277152519690699</v>
      </c>
      <c r="R9" s="17"/>
      <c r="S9" s="17">
        <v>0.16260439509454999</v>
      </c>
      <c r="T9" s="17">
        <v>0.10578442570996199</v>
      </c>
      <c r="U9" s="17">
        <v>0.101154012307168</v>
      </c>
      <c r="V9" s="17">
        <v>0.127912414301807</v>
      </c>
      <c r="W9" s="17">
        <v>8.440457480112E-2</v>
      </c>
      <c r="X9" s="17">
        <v>0.168078246207995</v>
      </c>
      <c r="Y9" s="17">
        <v>0.13367733462037701</v>
      </c>
      <c r="Z9" s="17">
        <v>0.11654571510385101</v>
      </c>
      <c r="AA9" s="17">
        <v>0.14871221792870001</v>
      </c>
      <c r="AB9" s="17">
        <v>0.121247006333205</v>
      </c>
      <c r="AC9" s="17">
        <v>8.9671682297008407E-2</v>
      </c>
      <c r="AD9" s="17">
        <v>0.163892260331963</v>
      </c>
      <c r="AE9" s="17"/>
      <c r="AF9" s="17">
        <v>0.23070984434021599</v>
      </c>
      <c r="AG9" s="17">
        <v>9.0382955305156998E-2</v>
      </c>
      <c r="AH9" s="17">
        <v>0.120035247831191</v>
      </c>
      <c r="AI9" s="17">
        <v>8.8320393207771297E-2</v>
      </c>
      <c r="AJ9" s="17">
        <v>7.77759847629719E-2</v>
      </c>
      <c r="AK9" s="17">
        <v>0.13151792951392699</v>
      </c>
      <c r="AL9" s="17"/>
      <c r="AM9" s="17">
        <v>8.4408057170756307E-2</v>
      </c>
      <c r="AN9" s="17">
        <v>9.4523740227530198E-2</v>
      </c>
      <c r="AO9" s="17">
        <v>0.16657232391087801</v>
      </c>
      <c r="AP9" s="17">
        <v>0.20721498635164501</v>
      </c>
      <c r="AQ9" s="17">
        <v>0.25464033555892601</v>
      </c>
      <c r="AR9" s="17"/>
      <c r="AS9" s="17">
        <v>0.13499604869695001</v>
      </c>
      <c r="AT9" s="17">
        <v>0.115429638489151</v>
      </c>
      <c r="AU9" s="17"/>
      <c r="AV9" s="17">
        <v>0.14088490713033</v>
      </c>
      <c r="AW9" s="17">
        <v>0.128151085831652</v>
      </c>
      <c r="AX9" s="17"/>
      <c r="AY9" s="17">
        <v>0.15131158005892201</v>
      </c>
      <c r="AZ9" s="17">
        <v>0.12743921691787499</v>
      </c>
      <c r="BA9" s="17">
        <v>8.0059547991257501E-2</v>
      </c>
      <c r="BB9" s="17"/>
      <c r="BC9" s="17">
        <v>0.12201742491281301</v>
      </c>
      <c r="BD9" s="17">
        <v>0.12564923966646999</v>
      </c>
      <c r="BE9" s="17">
        <v>0.14913440791573401</v>
      </c>
      <c r="BF9" s="17"/>
      <c r="BG9" s="17">
        <v>0.117629553614856</v>
      </c>
      <c r="BH9" s="17">
        <v>0.13444114259317999</v>
      </c>
      <c r="BI9" s="17"/>
      <c r="BJ9" s="17">
        <v>0.19606110965889101</v>
      </c>
      <c r="BK9" s="17">
        <v>0.10979686406056401</v>
      </c>
      <c r="BL9" s="17"/>
      <c r="BM9" s="17">
        <v>0.17138586382378501</v>
      </c>
      <c r="BN9" s="17">
        <v>0.15183977655377101</v>
      </c>
      <c r="BO9" s="17">
        <v>0.10338041261108399</v>
      </c>
      <c r="BP9" s="17">
        <v>0.121761064602569</v>
      </c>
      <c r="BQ9" s="17">
        <v>8.1625333957601201E-2</v>
      </c>
      <c r="BR9" s="17">
        <v>4.3653432584168199E-2</v>
      </c>
      <c r="BS9" s="17">
        <v>0.12239976220076</v>
      </c>
      <c r="BT9" s="17"/>
      <c r="BU9" s="17">
        <v>0.175347542497967</v>
      </c>
      <c r="BV9" s="17">
        <v>0.25101673933479401</v>
      </c>
      <c r="BW9" s="17"/>
      <c r="BX9" s="17">
        <v>0.18577617503105301</v>
      </c>
      <c r="BY9" s="17">
        <v>0.14124029802139201</v>
      </c>
      <c r="BZ9" s="17">
        <v>0.16224425262077399</v>
      </c>
      <c r="CA9" s="17">
        <v>0.14356419003714899</v>
      </c>
    </row>
    <row r="10" spans="2:79" x14ac:dyDescent="0.3">
      <c r="B10" s="18" t="s">
        <v>194</v>
      </c>
      <c r="C10" s="17">
        <v>0.31699675240750602</v>
      </c>
      <c r="D10" s="17">
        <v>0.321240557086448</v>
      </c>
      <c r="E10" s="17">
        <v>0.31441842369688999</v>
      </c>
      <c r="F10" s="17"/>
      <c r="G10" s="17">
        <v>0.385599462465677</v>
      </c>
      <c r="H10" s="17">
        <v>0.39743048208896198</v>
      </c>
      <c r="I10" s="17">
        <v>0.31861214451076397</v>
      </c>
      <c r="J10" s="17">
        <v>0.27425483050495802</v>
      </c>
      <c r="K10" s="17">
        <v>0.29114766532822101</v>
      </c>
      <c r="L10" s="17">
        <v>0.25684450226559902</v>
      </c>
      <c r="M10" s="17"/>
      <c r="N10" s="17">
        <v>0.35670573992884702</v>
      </c>
      <c r="O10" s="17">
        <v>0.33356787480121203</v>
      </c>
      <c r="P10" s="17">
        <v>0.28591350372199298</v>
      </c>
      <c r="Q10" s="17">
        <v>0.28980164640551698</v>
      </c>
      <c r="R10" s="17"/>
      <c r="S10" s="17">
        <v>0.41032817957213003</v>
      </c>
      <c r="T10" s="17">
        <v>0.29065864685285098</v>
      </c>
      <c r="U10" s="17">
        <v>0.35040536025955099</v>
      </c>
      <c r="V10" s="17">
        <v>0.25973258596075</v>
      </c>
      <c r="W10" s="17">
        <v>0.35614164513163599</v>
      </c>
      <c r="X10" s="17">
        <v>0.30501448482322302</v>
      </c>
      <c r="Y10" s="17">
        <v>0.26756695719873003</v>
      </c>
      <c r="Z10" s="17">
        <v>0.31920641236625802</v>
      </c>
      <c r="AA10" s="17">
        <v>0.31418595208502897</v>
      </c>
      <c r="AB10" s="17">
        <v>0.26038024034837598</v>
      </c>
      <c r="AC10" s="17">
        <v>0.35339372631319999</v>
      </c>
      <c r="AD10" s="17">
        <v>0.27133292083048799</v>
      </c>
      <c r="AE10" s="17"/>
      <c r="AF10" s="17">
        <v>0.38900952856410997</v>
      </c>
      <c r="AG10" s="17">
        <v>0.34169300457470902</v>
      </c>
      <c r="AH10" s="17">
        <v>0.28797802863291599</v>
      </c>
      <c r="AI10" s="17">
        <v>0.25074837010482598</v>
      </c>
      <c r="AJ10" s="17">
        <v>0.26119523129005001</v>
      </c>
      <c r="AK10" s="17">
        <v>0.26698107090045498</v>
      </c>
      <c r="AL10" s="17"/>
      <c r="AM10" s="17">
        <v>0.29237819459605202</v>
      </c>
      <c r="AN10" s="17">
        <v>0.28486216602354197</v>
      </c>
      <c r="AO10" s="17">
        <v>0.35039676747064802</v>
      </c>
      <c r="AP10" s="17">
        <v>0.39765012686386703</v>
      </c>
      <c r="AQ10" s="17">
        <v>0.33979607175396698</v>
      </c>
      <c r="AR10" s="17"/>
      <c r="AS10" s="17">
        <v>0.32522581234578302</v>
      </c>
      <c r="AT10" s="17">
        <v>0.33949343958751399</v>
      </c>
      <c r="AU10" s="17"/>
      <c r="AV10" s="17">
        <v>0.30504679244752098</v>
      </c>
      <c r="AW10" s="17">
        <v>0.37459628237308001</v>
      </c>
      <c r="AX10" s="17"/>
      <c r="AY10" s="17">
        <v>0.31352261433324702</v>
      </c>
      <c r="AZ10" s="17">
        <v>0.31869292638937902</v>
      </c>
      <c r="BA10" s="17">
        <v>0.29768032534920402</v>
      </c>
      <c r="BB10" s="17"/>
      <c r="BC10" s="17">
        <v>0.32288074155908902</v>
      </c>
      <c r="BD10" s="17">
        <v>0.29323398422083402</v>
      </c>
      <c r="BE10" s="17">
        <v>0.319812042763294</v>
      </c>
      <c r="BF10" s="17"/>
      <c r="BG10" s="17">
        <v>0.32120105388029602</v>
      </c>
      <c r="BH10" s="17">
        <v>0.31587275578328</v>
      </c>
      <c r="BI10" s="17"/>
      <c r="BJ10" s="17">
        <v>0.36473362983708302</v>
      </c>
      <c r="BK10" s="17">
        <v>0.30167024200251502</v>
      </c>
      <c r="BL10" s="17"/>
      <c r="BM10" s="17">
        <v>0.35941239581242002</v>
      </c>
      <c r="BN10" s="17">
        <v>0.28969001064767802</v>
      </c>
      <c r="BO10" s="17">
        <v>0.38808745399370398</v>
      </c>
      <c r="BP10" s="17">
        <v>0.27029447073999002</v>
      </c>
      <c r="BQ10" s="17">
        <v>0.34462878382044498</v>
      </c>
      <c r="BR10" s="17">
        <v>0.236229750522752</v>
      </c>
      <c r="BS10" s="17">
        <v>0.313545328735364</v>
      </c>
      <c r="BT10" s="17"/>
      <c r="BU10" s="17">
        <v>0.28593011244183197</v>
      </c>
      <c r="BV10" s="17">
        <v>0.35828647243005501</v>
      </c>
      <c r="BW10" s="17"/>
      <c r="BX10" s="17">
        <v>0.267888097693321</v>
      </c>
      <c r="BY10" s="17">
        <v>0.30009930943956697</v>
      </c>
      <c r="BZ10" s="17">
        <v>0.38407394523293498</v>
      </c>
      <c r="CA10" s="17">
        <v>0.31296092001512898</v>
      </c>
    </row>
    <row r="11" spans="2:79" x14ac:dyDescent="0.3">
      <c r="B11" s="18" t="s">
        <v>195</v>
      </c>
      <c r="C11" s="17">
        <v>0.37043054469634401</v>
      </c>
      <c r="D11" s="17">
        <v>0.38112172318551601</v>
      </c>
      <c r="E11" s="17">
        <v>0.35875061729458801</v>
      </c>
      <c r="F11" s="17"/>
      <c r="G11" s="17">
        <v>0.35746897803576699</v>
      </c>
      <c r="H11" s="17">
        <v>0.30029424643413399</v>
      </c>
      <c r="I11" s="17">
        <v>0.31772091358634602</v>
      </c>
      <c r="J11" s="17">
        <v>0.36090857257103798</v>
      </c>
      <c r="K11" s="17">
        <v>0.39970210393924699</v>
      </c>
      <c r="L11" s="17">
        <v>0.46669908452165498</v>
      </c>
      <c r="M11" s="17"/>
      <c r="N11" s="17">
        <v>0.35972404378174999</v>
      </c>
      <c r="O11" s="17">
        <v>0.38311778905402</v>
      </c>
      <c r="P11" s="17">
        <v>0.38450681198491998</v>
      </c>
      <c r="Q11" s="17">
        <v>0.35271380758534499</v>
      </c>
      <c r="R11" s="17"/>
      <c r="S11" s="17">
        <v>0.31092338118247698</v>
      </c>
      <c r="T11" s="17">
        <v>0.40172299019515201</v>
      </c>
      <c r="U11" s="17">
        <v>0.36577484374119201</v>
      </c>
      <c r="V11" s="17">
        <v>0.42109208715070401</v>
      </c>
      <c r="W11" s="17">
        <v>0.37866614674938098</v>
      </c>
      <c r="X11" s="17">
        <v>0.35088958232585099</v>
      </c>
      <c r="Y11" s="17">
        <v>0.36758945794077402</v>
      </c>
      <c r="Z11" s="17">
        <v>0.39291631415711697</v>
      </c>
      <c r="AA11" s="17">
        <v>0.35860137781481599</v>
      </c>
      <c r="AB11" s="17">
        <v>0.39511279245972403</v>
      </c>
      <c r="AC11" s="17">
        <v>0.37345389878233598</v>
      </c>
      <c r="AD11" s="17">
        <v>0.35391288928210701</v>
      </c>
      <c r="AE11" s="17"/>
      <c r="AF11" s="17">
        <v>0.25916498575568903</v>
      </c>
      <c r="AG11" s="17">
        <v>0.379989032227876</v>
      </c>
      <c r="AH11" s="17">
        <v>0.40512641172861602</v>
      </c>
      <c r="AI11" s="17">
        <v>0.44123677680057699</v>
      </c>
      <c r="AJ11" s="17">
        <v>0.42337379639212402</v>
      </c>
      <c r="AK11" s="17">
        <v>0.39659704474867102</v>
      </c>
      <c r="AL11" s="17"/>
      <c r="AM11" s="17">
        <v>0.37809815298550498</v>
      </c>
      <c r="AN11" s="17">
        <v>0.433847637785719</v>
      </c>
      <c r="AO11" s="17">
        <v>0.35197257447728703</v>
      </c>
      <c r="AP11" s="17">
        <v>0.26595154913394298</v>
      </c>
      <c r="AQ11" s="17">
        <v>0.25309932440411398</v>
      </c>
      <c r="AR11" s="17"/>
      <c r="AS11" s="17">
        <v>0.36580396057403802</v>
      </c>
      <c r="AT11" s="17">
        <v>0.36819998178276703</v>
      </c>
      <c r="AU11" s="17"/>
      <c r="AV11" s="17">
        <v>0.36888772136933301</v>
      </c>
      <c r="AW11" s="17">
        <v>0.34163339044334501</v>
      </c>
      <c r="AX11" s="17"/>
      <c r="AY11" s="17">
        <v>0.36402285584630101</v>
      </c>
      <c r="AZ11" s="17">
        <v>0.375655748583472</v>
      </c>
      <c r="BA11" s="17">
        <v>0.36228895623787899</v>
      </c>
      <c r="BB11" s="17"/>
      <c r="BC11" s="17">
        <v>0.37932810591932398</v>
      </c>
      <c r="BD11" s="17">
        <v>0.38062627139722699</v>
      </c>
      <c r="BE11" s="17">
        <v>0.34109139509554098</v>
      </c>
      <c r="BF11" s="17"/>
      <c r="BG11" s="17">
        <v>0.37234288437132701</v>
      </c>
      <c r="BH11" s="17">
        <v>0.36963918543454999</v>
      </c>
      <c r="BI11" s="17"/>
      <c r="BJ11" s="17">
        <v>0.31469970198311797</v>
      </c>
      <c r="BK11" s="17">
        <v>0.38613986548553197</v>
      </c>
      <c r="BL11" s="17"/>
      <c r="BM11" s="17">
        <v>0.31377128633624002</v>
      </c>
      <c r="BN11" s="17">
        <v>0.34316039090567901</v>
      </c>
      <c r="BO11" s="17">
        <v>0.32565976204368202</v>
      </c>
      <c r="BP11" s="17">
        <v>0.38792792864458803</v>
      </c>
      <c r="BQ11" s="17">
        <v>0.46577393889749102</v>
      </c>
      <c r="BR11" s="17">
        <v>0.50101920801618705</v>
      </c>
      <c r="BS11" s="17">
        <v>0.35167062779582697</v>
      </c>
      <c r="BT11" s="17"/>
      <c r="BU11" s="17">
        <v>0.373640344772322</v>
      </c>
      <c r="BV11" s="17">
        <v>0.28966939034330702</v>
      </c>
      <c r="BW11" s="17"/>
      <c r="BX11" s="17">
        <v>0.37292458849394799</v>
      </c>
      <c r="BY11" s="17">
        <v>0.34793942644390402</v>
      </c>
      <c r="BZ11" s="17">
        <v>0.33602459037147703</v>
      </c>
      <c r="CA11" s="17">
        <v>0.38663303034725</v>
      </c>
    </row>
    <row r="12" spans="2:79" x14ac:dyDescent="0.3">
      <c r="B12" s="18" t="s">
        <v>196</v>
      </c>
      <c r="C12" s="17">
        <v>0.14381456997809</v>
      </c>
      <c r="D12" s="17">
        <v>0.14669607975370799</v>
      </c>
      <c r="E12" s="17">
        <v>0.14171217215516299</v>
      </c>
      <c r="F12" s="17"/>
      <c r="G12" s="17">
        <v>6.8376823536045905E-2</v>
      </c>
      <c r="H12" s="17">
        <v>6.6857437636042696E-2</v>
      </c>
      <c r="I12" s="17">
        <v>0.12806776566501199</v>
      </c>
      <c r="J12" s="17">
        <v>0.19028658296641399</v>
      </c>
      <c r="K12" s="17">
        <v>0.19684974495188101</v>
      </c>
      <c r="L12" s="17">
        <v>0.19589194171572</v>
      </c>
      <c r="M12" s="17"/>
      <c r="N12" s="17">
        <v>0.11527468942702</v>
      </c>
      <c r="O12" s="17">
        <v>0.143663719152405</v>
      </c>
      <c r="P12" s="17">
        <v>0.18142151097380099</v>
      </c>
      <c r="Q12" s="17">
        <v>0.13704561130860499</v>
      </c>
      <c r="R12" s="17"/>
      <c r="S12" s="17">
        <v>8.1761182597108004E-2</v>
      </c>
      <c r="T12" s="17">
        <v>0.15211661147609801</v>
      </c>
      <c r="U12" s="17">
        <v>0.15188885562173199</v>
      </c>
      <c r="V12" s="17">
        <v>0.148241589778218</v>
      </c>
      <c r="W12" s="17">
        <v>0.14199520124398399</v>
      </c>
      <c r="X12" s="17">
        <v>0.114663783894887</v>
      </c>
      <c r="Y12" s="17">
        <v>0.18478592792889101</v>
      </c>
      <c r="Z12" s="17">
        <v>0.14925858165154501</v>
      </c>
      <c r="AA12" s="17">
        <v>0.140561689257763</v>
      </c>
      <c r="AB12" s="17">
        <v>0.19755686049604801</v>
      </c>
      <c r="AC12" s="17">
        <v>0.13031663642934599</v>
      </c>
      <c r="AD12" s="17">
        <v>0.210861929555442</v>
      </c>
      <c r="AE12" s="17"/>
      <c r="AF12" s="17">
        <v>9.1134731351703593E-2</v>
      </c>
      <c r="AG12" s="17">
        <v>0.15030239258418199</v>
      </c>
      <c r="AH12" s="17">
        <v>0.137262210791987</v>
      </c>
      <c r="AI12" s="17">
        <v>0.18517136554031999</v>
      </c>
      <c r="AJ12" s="17">
        <v>0.173477184638761</v>
      </c>
      <c r="AK12" s="17">
        <v>0.16864000012963501</v>
      </c>
      <c r="AL12" s="17"/>
      <c r="AM12" s="17">
        <v>0.18501482762534599</v>
      </c>
      <c r="AN12" s="17">
        <v>0.14883438747688399</v>
      </c>
      <c r="AO12" s="17">
        <v>0.110408868681558</v>
      </c>
      <c r="AP12" s="17">
        <v>0.112888744703479</v>
      </c>
      <c r="AQ12" s="17">
        <v>0.13295199044831099</v>
      </c>
      <c r="AR12" s="17"/>
      <c r="AS12" s="17">
        <v>0.14046098925602499</v>
      </c>
      <c r="AT12" s="17">
        <v>0.13288008824026001</v>
      </c>
      <c r="AU12" s="17"/>
      <c r="AV12" s="17">
        <v>0.151418395880215</v>
      </c>
      <c r="AW12" s="17">
        <v>0.110619858135782</v>
      </c>
      <c r="AX12" s="17"/>
      <c r="AY12" s="17">
        <v>0.113255553846415</v>
      </c>
      <c r="AZ12" s="17">
        <v>0.14459262125366201</v>
      </c>
      <c r="BA12" s="17">
        <v>0.22952310827780201</v>
      </c>
      <c r="BB12" s="17"/>
      <c r="BC12" s="17">
        <v>0.129290849309081</v>
      </c>
      <c r="BD12" s="17">
        <v>0.172145806481875</v>
      </c>
      <c r="BE12" s="17">
        <v>0.15802784030688799</v>
      </c>
      <c r="BF12" s="17"/>
      <c r="BG12" s="17">
        <v>0.13733654141058299</v>
      </c>
      <c r="BH12" s="17">
        <v>0.148971720381226</v>
      </c>
      <c r="BI12" s="17"/>
      <c r="BJ12" s="17">
        <v>0.101568843723346</v>
      </c>
      <c r="BK12" s="17">
        <v>0.15838826820448601</v>
      </c>
      <c r="BL12" s="17"/>
      <c r="BM12" s="17">
        <v>0.13206116451883201</v>
      </c>
      <c r="BN12" s="17">
        <v>0.147071334331174</v>
      </c>
      <c r="BO12" s="17">
        <v>0.13559105069040001</v>
      </c>
      <c r="BP12" s="17">
        <v>0.150241940675891</v>
      </c>
      <c r="BQ12" s="17">
        <v>6.8160293985561907E-2</v>
      </c>
      <c r="BR12" s="17">
        <v>0.19395469893930101</v>
      </c>
      <c r="BS12" s="17">
        <v>0.11314664615626201</v>
      </c>
      <c r="BT12" s="17"/>
      <c r="BU12" s="17">
        <v>0.14133683632563501</v>
      </c>
      <c r="BV12" s="17">
        <v>7.1189963323747593E-2</v>
      </c>
      <c r="BW12" s="17"/>
      <c r="BX12" s="17">
        <v>0.124375750683708</v>
      </c>
      <c r="BY12" s="17">
        <v>0.17569629353188501</v>
      </c>
      <c r="BZ12" s="17">
        <v>9.6795409024109894E-2</v>
      </c>
      <c r="CA12" s="17">
        <v>0.13651587584552999</v>
      </c>
    </row>
    <row r="13" spans="2:79" x14ac:dyDescent="0.3">
      <c r="B13" s="18" t="s">
        <v>101</v>
      </c>
      <c r="C13" s="19">
        <v>3.9598836293063898E-2</v>
      </c>
      <c r="D13" s="19">
        <v>3.1297820872576002E-2</v>
      </c>
      <c r="E13" s="19">
        <v>4.6993077214306497E-2</v>
      </c>
      <c r="F13" s="19"/>
      <c r="G13" s="19">
        <v>3.4198913735468801E-2</v>
      </c>
      <c r="H13" s="19">
        <v>4.0953873502855502E-2</v>
      </c>
      <c r="I13" s="19">
        <v>4.55915033088478E-2</v>
      </c>
      <c r="J13" s="19">
        <v>4.5117827267245898E-2</v>
      </c>
      <c r="K13" s="19">
        <v>4.8596587471521097E-2</v>
      </c>
      <c r="L13" s="19">
        <v>2.6725431126059601E-2</v>
      </c>
      <c r="M13" s="19"/>
      <c r="N13" s="19">
        <v>1.12201056091852E-2</v>
      </c>
      <c r="O13" s="19">
        <v>2.7265903602416802E-2</v>
      </c>
      <c r="P13" s="19">
        <v>3.5646885452719601E-2</v>
      </c>
      <c r="Q13" s="19">
        <v>8.7667409503626004E-2</v>
      </c>
      <c r="R13" s="19"/>
      <c r="S13" s="19">
        <v>3.43828615537351E-2</v>
      </c>
      <c r="T13" s="19">
        <v>4.9717325765937299E-2</v>
      </c>
      <c r="U13" s="19">
        <v>3.07769280703581E-2</v>
      </c>
      <c r="V13" s="19">
        <v>4.3021322808520099E-2</v>
      </c>
      <c r="W13" s="19">
        <v>3.8792432073880299E-2</v>
      </c>
      <c r="X13" s="19">
        <v>6.1353902748044198E-2</v>
      </c>
      <c r="Y13" s="19">
        <v>4.6380322311228399E-2</v>
      </c>
      <c r="Z13" s="19">
        <v>2.2072976721228699E-2</v>
      </c>
      <c r="AA13" s="19">
        <v>3.7938762913691797E-2</v>
      </c>
      <c r="AB13" s="19">
        <v>2.5703100362646801E-2</v>
      </c>
      <c r="AC13" s="19">
        <v>5.3164056178109799E-2</v>
      </c>
      <c r="AD13" s="19">
        <v>0</v>
      </c>
      <c r="AE13" s="19"/>
      <c r="AF13" s="19">
        <v>2.99809099882812E-2</v>
      </c>
      <c r="AG13" s="19">
        <v>3.7632615308076003E-2</v>
      </c>
      <c r="AH13" s="19">
        <v>4.9598101015289303E-2</v>
      </c>
      <c r="AI13" s="19">
        <v>3.4523094346505398E-2</v>
      </c>
      <c r="AJ13" s="19">
        <v>6.4177802916092902E-2</v>
      </c>
      <c r="AK13" s="19">
        <v>3.6263954707311398E-2</v>
      </c>
      <c r="AL13" s="19"/>
      <c r="AM13" s="19">
        <v>6.0100767622339901E-2</v>
      </c>
      <c r="AN13" s="19">
        <v>3.79320684863243E-2</v>
      </c>
      <c r="AO13" s="19">
        <v>2.06494654596284E-2</v>
      </c>
      <c r="AP13" s="19">
        <v>1.62945929470668E-2</v>
      </c>
      <c r="AQ13" s="19">
        <v>1.9512277834682699E-2</v>
      </c>
      <c r="AR13" s="19"/>
      <c r="AS13" s="19">
        <v>3.3513189127204197E-2</v>
      </c>
      <c r="AT13" s="19">
        <v>4.39968519003082E-2</v>
      </c>
      <c r="AU13" s="19"/>
      <c r="AV13" s="19">
        <v>3.37621831726021E-2</v>
      </c>
      <c r="AW13" s="19">
        <v>4.4999383216141497E-2</v>
      </c>
      <c r="AX13" s="19"/>
      <c r="AY13" s="19">
        <v>5.7887395915114701E-2</v>
      </c>
      <c r="AZ13" s="19">
        <v>3.36194868556123E-2</v>
      </c>
      <c r="BA13" s="19">
        <v>3.0448062143857101E-2</v>
      </c>
      <c r="BB13" s="19"/>
      <c r="BC13" s="19">
        <v>4.6482878299692602E-2</v>
      </c>
      <c r="BD13" s="19">
        <v>2.83446982335941E-2</v>
      </c>
      <c r="BE13" s="19">
        <v>3.19343139185439E-2</v>
      </c>
      <c r="BF13" s="19"/>
      <c r="BG13" s="19">
        <v>5.1489966722938603E-2</v>
      </c>
      <c r="BH13" s="19">
        <v>3.1075195807764501E-2</v>
      </c>
      <c r="BI13" s="19"/>
      <c r="BJ13" s="19">
        <v>2.2936714797561299E-2</v>
      </c>
      <c r="BK13" s="19">
        <v>4.40047602469038E-2</v>
      </c>
      <c r="BL13" s="19"/>
      <c r="BM13" s="19">
        <v>2.33692895087231E-2</v>
      </c>
      <c r="BN13" s="19">
        <v>6.8238487561697495E-2</v>
      </c>
      <c r="BO13" s="19">
        <v>4.7281320661130798E-2</v>
      </c>
      <c r="BP13" s="19">
        <v>6.9774595336962994E-2</v>
      </c>
      <c r="BQ13" s="19">
        <v>3.98116493389013E-2</v>
      </c>
      <c r="BR13" s="19">
        <v>2.5142909937592699E-2</v>
      </c>
      <c r="BS13" s="19">
        <v>9.9237635111788097E-2</v>
      </c>
      <c r="BT13" s="19"/>
      <c r="BU13" s="19">
        <v>2.37451639622435E-2</v>
      </c>
      <c r="BV13" s="19">
        <v>2.9837434568095698E-2</v>
      </c>
      <c r="BW13" s="19"/>
      <c r="BX13" s="19">
        <v>4.9035388097969403E-2</v>
      </c>
      <c r="BY13" s="19">
        <v>3.5024672563252798E-2</v>
      </c>
      <c r="BZ13" s="19">
        <v>2.08618027507038E-2</v>
      </c>
      <c r="CA13" s="19">
        <v>2.0325983754942299E-2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200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193</v>
      </c>
      <c r="C9" s="17">
        <v>0.69162473044089401</v>
      </c>
      <c r="D9" s="17">
        <v>0.69146048644121905</v>
      </c>
      <c r="E9" s="17">
        <v>0.69313809111347402</v>
      </c>
      <c r="F9" s="17"/>
      <c r="G9" s="17">
        <v>0.58589880746921097</v>
      </c>
      <c r="H9" s="17">
        <v>0.68133756208205498</v>
      </c>
      <c r="I9" s="17">
        <v>0.65968141261759505</v>
      </c>
      <c r="J9" s="17">
        <v>0.69805526125183204</v>
      </c>
      <c r="K9" s="17">
        <v>0.73069587430185701</v>
      </c>
      <c r="L9" s="17">
        <v>0.76464635889296695</v>
      </c>
      <c r="M9" s="17"/>
      <c r="N9" s="17">
        <v>0.71998894550442905</v>
      </c>
      <c r="O9" s="17">
        <v>0.69027706642185704</v>
      </c>
      <c r="P9" s="17">
        <v>0.69158297159238002</v>
      </c>
      <c r="Q9" s="17">
        <v>0.66226351115872095</v>
      </c>
      <c r="R9" s="17"/>
      <c r="S9" s="17">
        <v>0.65842539058554905</v>
      </c>
      <c r="T9" s="17">
        <v>0.71844430163898698</v>
      </c>
      <c r="U9" s="17">
        <v>0.71866409322162295</v>
      </c>
      <c r="V9" s="17">
        <v>0.68544920268029097</v>
      </c>
      <c r="W9" s="17">
        <v>0.64988106966666903</v>
      </c>
      <c r="X9" s="17">
        <v>0.65291365738491003</v>
      </c>
      <c r="Y9" s="17">
        <v>0.69232338474053601</v>
      </c>
      <c r="Z9" s="17">
        <v>0.70092094815244799</v>
      </c>
      <c r="AA9" s="17">
        <v>0.69127649132359004</v>
      </c>
      <c r="AB9" s="17">
        <v>0.732489184339296</v>
      </c>
      <c r="AC9" s="17">
        <v>0.67433600583242004</v>
      </c>
      <c r="AD9" s="17">
        <v>0.78422046356947295</v>
      </c>
      <c r="AE9" s="17"/>
      <c r="AF9" s="17">
        <v>0.67240243144850698</v>
      </c>
      <c r="AG9" s="17">
        <v>0.69822853764067905</v>
      </c>
      <c r="AH9" s="17">
        <v>0.69983998413123705</v>
      </c>
      <c r="AI9" s="17">
        <v>0.68018110667502896</v>
      </c>
      <c r="AJ9" s="17">
        <v>0.71443759093345105</v>
      </c>
      <c r="AK9" s="17">
        <v>0.71470007569392402</v>
      </c>
      <c r="AL9" s="17"/>
      <c r="AM9" s="17">
        <v>0.65224558358307505</v>
      </c>
      <c r="AN9" s="17">
        <v>0.70299598660904195</v>
      </c>
      <c r="AO9" s="17">
        <v>0.70584529326845902</v>
      </c>
      <c r="AP9" s="17">
        <v>0.69676430320788096</v>
      </c>
      <c r="AQ9" s="17">
        <v>0.75647866103828199</v>
      </c>
      <c r="AR9" s="17"/>
      <c r="AS9" s="17">
        <v>0.703873800513234</v>
      </c>
      <c r="AT9" s="17">
        <v>0.70124474066977105</v>
      </c>
      <c r="AU9" s="17"/>
      <c r="AV9" s="17">
        <v>0.724441461606396</v>
      </c>
      <c r="AW9" s="17">
        <v>0.61006933893151505</v>
      </c>
      <c r="AX9" s="17"/>
      <c r="AY9" s="17">
        <v>0.70213327556014504</v>
      </c>
      <c r="AZ9" s="17">
        <v>0.68258909187193995</v>
      </c>
      <c r="BA9" s="17">
        <v>0.72888422528760999</v>
      </c>
      <c r="BB9" s="17"/>
      <c r="BC9" s="17">
        <v>0.70536175840633097</v>
      </c>
      <c r="BD9" s="17">
        <v>0.68964307204905295</v>
      </c>
      <c r="BE9" s="17">
        <v>0.65864171221823498</v>
      </c>
      <c r="BF9" s="17"/>
      <c r="BG9" s="17">
        <v>0.66466747421391104</v>
      </c>
      <c r="BH9" s="17">
        <v>0.71078300653576798</v>
      </c>
      <c r="BI9" s="17"/>
      <c r="BJ9" s="17">
        <v>0.69208479532929001</v>
      </c>
      <c r="BK9" s="17">
        <v>0.69948060976797199</v>
      </c>
      <c r="BL9" s="17"/>
      <c r="BM9" s="17">
        <v>0.68559241586577702</v>
      </c>
      <c r="BN9" s="17">
        <v>0.64073661943003402</v>
      </c>
      <c r="BO9" s="17">
        <v>0.65826108393536698</v>
      </c>
      <c r="BP9" s="17">
        <v>0.67341201718425003</v>
      </c>
      <c r="BQ9" s="17">
        <v>0.68688741053977898</v>
      </c>
      <c r="BR9" s="17">
        <v>0.75727005968345595</v>
      </c>
      <c r="BS9" s="17">
        <v>0.68138759093075596</v>
      </c>
      <c r="BT9" s="17"/>
      <c r="BU9" s="17">
        <v>0.71194517074434904</v>
      </c>
      <c r="BV9" s="17">
        <v>0.69194867618482303</v>
      </c>
      <c r="BW9" s="17"/>
      <c r="BX9" s="17">
        <v>0.74810612889043704</v>
      </c>
      <c r="BY9" s="17">
        <v>0.699534212781312</v>
      </c>
      <c r="BZ9" s="17">
        <v>0.66989676269696197</v>
      </c>
      <c r="CA9" s="17">
        <v>0.671242075394482</v>
      </c>
    </row>
    <row r="10" spans="2:79" x14ac:dyDescent="0.3">
      <c r="B10" s="18" t="s">
        <v>194</v>
      </c>
      <c r="C10" s="17">
        <v>0.21196946818287399</v>
      </c>
      <c r="D10" s="17">
        <v>0.22386007940803801</v>
      </c>
      <c r="E10" s="17">
        <v>0.19944102456908699</v>
      </c>
      <c r="F10" s="17"/>
      <c r="G10" s="17">
        <v>0.28165845374707499</v>
      </c>
      <c r="H10" s="17">
        <v>0.2012328370592</v>
      </c>
      <c r="I10" s="17">
        <v>0.23232038003974501</v>
      </c>
      <c r="J10" s="17">
        <v>0.222289578322556</v>
      </c>
      <c r="K10" s="17">
        <v>0.16961862039669601</v>
      </c>
      <c r="L10" s="17">
        <v>0.17797368010346801</v>
      </c>
      <c r="M10" s="17"/>
      <c r="N10" s="17">
        <v>0.22304205828009399</v>
      </c>
      <c r="O10" s="17">
        <v>0.22368732000606401</v>
      </c>
      <c r="P10" s="17">
        <v>0.201114666632531</v>
      </c>
      <c r="Q10" s="17">
        <v>0.19666628879881001</v>
      </c>
      <c r="R10" s="17"/>
      <c r="S10" s="17">
        <v>0.247069235097296</v>
      </c>
      <c r="T10" s="17">
        <v>0.204133296483576</v>
      </c>
      <c r="U10" s="17">
        <v>0.161793267582445</v>
      </c>
      <c r="V10" s="17">
        <v>0.22028540062499999</v>
      </c>
      <c r="W10" s="17">
        <v>0.23747373720537501</v>
      </c>
      <c r="X10" s="17">
        <v>0.24372218743287399</v>
      </c>
      <c r="Y10" s="17">
        <v>0.220570357749417</v>
      </c>
      <c r="Z10" s="17">
        <v>0.19864661333422301</v>
      </c>
      <c r="AA10" s="17">
        <v>0.21830144723785699</v>
      </c>
      <c r="AB10" s="17">
        <v>0.18208147781328199</v>
      </c>
      <c r="AC10" s="17">
        <v>0.220298145916098</v>
      </c>
      <c r="AD10" s="17">
        <v>8.3019168138862301E-2</v>
      </c>
      <c r="AE10" s="17"/>
      <c r="AF10" s="17">
        <v>0.23919872106451101</v>
      </c>
      <c r="AG10" s="17">
        <v>0.20846533743493501</v>
      </c>
      <c r="AH10" s="17">
        <v>0.19102202152657899</v>
      </c>
      <c r="AI10" s="17">
        <v>0.202305516962069</v>
      </c>
      <c r="AJ10" s="17">
        <v>0.196398888574772</v>
      </c>
      <c r="AK10" s="17">
        <v>0.225347224578371</v>
      </c>
      <c r="AL10" s="17"/>
      <c r="AM10" s="17">
        <v>0.22977859239759699</v>
      </c>
      <c r="AN10" s="17">
        <v>0.17577292228150701</v>
      </c>
      <c r="AO10" s="17">
        <v>0.22114340417401601</v>
      </c>
      <c r="AP10" s="17">
        <v>0.236518265914932</v>
      </c>
      <c r="AQ10" s="17">
        <v>0.15035698757559801</v>
      </c>
      <c r="AR10" s="17"/>
      <c r="AS10" s="17">
        <v>0.213062561737907</v>
      </c>
      <c r="AT10" s="17">
        <v>0.174027685159902</v>
      </c>
      <c r="AU10" s="17"/>
      <c r="AV10" s="17">
        <v>0.20450695962044199</v>
      </c>
      <c r="AW10" s="17">
        <v>0.27170114524612199</v>
      </c>
      <c r="AX10" s="17"/>
      <c r="AY10" s="17">
        <v>0.17893905824478201</v>
      </c>
      <c r="AZ10" s="17">
        <v>0.222984254511047</v>
      </c>
      <c r="BA10" s="17">
        <v>0.22735448125298399</v>
      </c>
      <c r="BB10" s="17"/>
      <c r="BC10" s="17">
        <v>0.193693848459355</v>
      </c>
      <c r="BD10" s="17">
        <v>0.20707579580400701</v>
      </c>
      <c r="BE10" s="17">
        <v>0.26543513264674201</v>
      </c>
      <c r="BF10" s="17"/>
      <c r="BG10" s="17">
        <v>0.22285370723211401</v>
      </c>
      <c r="BH10" s="17">
        <v>0.205615259283836</v>
      </c>
      <c r="BI10" s="17"/>
      <c r="BJ10" s="17">
        <v>0.233086097268178</v>
      </c>
      <c r="BK10" s="17">
        <v>0.20270120281374601</v>
      </c>
      <c r="BL10" s="17"/>
      <c r="BM10" s="17">
        <v>0.229628174282063</v>
      </c>
      <c r="BN10" s="17">
        <v>0.22991221985551999</v>
      </c>
      <c r="BO10" s="17">
        <v>0.17093960848067299</v>
      </c>
      <c r="BP10" s="17">
        <v>0.216960512168866</v>
      </c>
      <c r="BQ10" s="17">
        <v>0.219884914379948</v>
      </c>
      <c r="BR10" s="17">
        <v>0.18536233632406399</v>
      </c>
      <c r="BS10" s="17">
        <v>0.16076256058647601</v>
      </c>
      <c r="BT10" s="17"/>
      <c r="BU10" s="17">
        <v>0.22873922933608601</v>
      </c>
      <c r="BV10" s="17">
        <v>0.20409448084765899</v>
      </c>
      <c r="BW10" s="17"/>
      <c r="BX10" s="17">
        <v>0.176614986326181</v>
      </c>
      <c r="BY10" s="17">
        <v>0.210367930453046</v>
      </c>
      <c r="BZ10" s="17">
        <v>0.24968890935656601</v>
      </c>
      <c r="CA10" s="17">
        <v>0.247744629066975</v>
      </c>
    </row>
    <row r="11" spans="2:79" x14ac:dyDescent="0.3">
      <c r="B11" s="18" t="s">
        <v>195</v>
      </c>
      <c r="C11" s="17">
        <v>5.7530405883105998E-2</v>
      </c>
      <c r="D11" s="17">
        <v>5.5229776457922597E-2</v>
      </c>
      <c r="E11" s="17">
        <v>6.00577555488232E-2</v>
      </c>
      <c r="F11" s="17"/>
      <c r="G11" s="17">
        <v>0.103292875820445</v>
      </c>
      <c r="H11" s="17">
        <v>6.5760743263326094E-2</v>
      </c>
      <c r="I11" s="17">
        <v>6.2252088209428097E-2</v>
      </c>
      <c r="J11" s="17">
        <v>4.2163357472768503E-2</v>
      </c>
      <c r="K11" s="17">
        <v>5.1202102735598602E-2</v>
      </c>
      <c r="L11" s="17">
        <v>3.3319280969090301E-2</v>
      </c>
      <c r="M11" s="17"/>
      <c r="N11" s="17">
        <v>4.1120422179355597E-2</v>
      </c>
      <c r="O11" s="17">
        <v>5.4263023208748901E-2</v>
      </c>
      <c r="P11" s="17">
        <v>6.0439671647540903E-2</v>
      </c>
      <c r="Q11" s="17">
        <v>7.5870865030140497E-2</v>
      </c>
      <c r="R11" s="17"/>
      <c r="S11" s="17">
        <v>4.9746544896181001E-2</v>
      </c>
      <c r="T11" s="17">
        <v>4.1434043557528603E-2</v>
      </c>
      <c r="U11" s="17">
        <v>8.9314241720212795E-2</v>
      </c>
      <c r="V11" s="17">
        <v>6.84840515630213E-2</v>
      </c>
      <c r="W11" s="17">
        <v>7.2173515782332401E-2</v>
      </c>
      <c r="X11" s="17">
        <v>5.1971604034582897E-2</v>
      </c>
      <c r="Y11" s="17">
        <v>5.6989570976219303E-2</v>
      </c>
      <c r="Z11" s="17">
        <v>5.5348484124082699E-2</v>
      </c>
      <c r="AA11" s="17">
        <v>5.3472844146012798E-2</v>
      </c>
      <c r="AB11" s="17">
        <v>6.0873940903953101E-2</v>
      </c>
      <c r="AC11" s="17">
        <v>4.1051276173675599E-2</v>
      </c>
      <c r="AD11" s="17">
        <v>6.4986866931291298E-2</v>
      </c>
      <c r="AE11" s="17"/>
      <c r="AF11" s="17">
        <v>6.0342845481749702E-2</v>
      </c>
      <c r="AG11" s="17">
        <v>4.22035845174972E-2</v>
      </c>
      <c r="AH11" s="17">
        <v>6.4256249250226299E-2</v>
      </c>
      <c r="AI11" s="17">
        <v>8.4982419099809803E-2</v>
      </c>
      <c r="AJ11" s="17">
        <v>4.7851102553098698E-2</v>
      </c>
      <c r="AK11" s="17">
        <v>3.2756737105255299E-2</v>
      </c>
      <c r="AL11" s="17"/>
      <c r="AM11" s="17">
        <v>5.5584676728723199E-2</v>
      </c>
      <c r="AN11" s="17">
        <v>9.4788173841008502E-2</v>
      </c>
      <c r="AO11" s="17">
        <v>4.13497180511967E-2</v>
      </c>
      <c r="AP11" s="17">
        <v>4.7963724179563801E-2</v>
      </c>
      <c r="AQ11" s="17">
        <v>4.96972239500462E-2</v>
      </c>
      <c r="AR11" s="17"/>
      <c r="AS11" s="17">
        <v>4.9527908653382198E-2</v>
      </c>
      <c r="AT11" s="17">
        <v>7.5623877170247406E-2</v>
      </c>
      <c r="AU11" s="17"/>
      <c r="AV11" s="17">
        <v>4.0643010379073197E-2</v>
      </c>
      <c r="AW11" s="17">
        <v>8.4034162617252897E-2</v>
      </c>
      <c r="AX11" s="17"/>
      <c r="AY11" s="17">
        <v>6.53617955641808E-2</v>
      </c>
      <c r="AZ11" s="17">
        <v>6.0154434900914197E-2</v>
      </c>
      <c r="BA11" s="17">
        <v>2.3227454826675799E-2</v>
      </c>
      <c r="BB11" s="17"/>
      <c r="BC11" s="17">
        <v>5.4775215970745E-2</v>
      </c>
      <c r="BD11" s="17">
        <v>7.4591722358937698E-2</v>
      </c>
      <c r="BE11" s="17">
        <v>4.47921316046304E-2</v>
      </c>
      <c r="BF11" s="17"/>
      <c r="BG11" s="17">
        <v>7.2972862467190397E-2</v>
      </c>
      <c r="BH11" s="17">
        <v>4.9289680276039603E-2</v>
      </c>
      <c r="BI11" s="17"/>
      <c r="BJ11" s="17">
        <v>4.5517616714778997E-2</v>
      </c>
      <c r="BK11" s="17">
        <v>5.7445870981469901E-2</v>
      </c>
      <c r="BL11" s="17"/>
      <c r="BM11" s="17">
        <v>5.2711682255516701E-2</v>
      </c>
      <c r="BN11" s="17">
        <v>6.41106587332851E-2</v>
      </c>
      <c r="BO11" s="17">
        <v>0.123870381281148</v>
      </c>
      <c r="BP11" s="17">
        <v>4.89134621337814E-2</v>
      </c>
      <c r="BQ11" s="17">
        <v>7.2712794363181302E-2</v>
      </c>
      <c r="BR11" s="17">
        <v>3.0333518680949099E-2</v>
      </c>
      <c r="BS11" s="17">
        <v>0.105493137964601</v>
      </c>
      <c r="BT11" s="17"/>
      <c r="BU11" s="17">
        <v>2.6271188992631998E-2</v>
      </c>
      <c r="BV11" s="17">
        <v>4.29797970397768E-2</v>
      </c>
      <c r="BW11" s="17"/>
      <c r="BX11" s="17">
        <v>3.4139159199134801E-2</v>
      </c>
      <c r="BY11" s="17">
        <v>5.7800551539684802E-2</v>
      </c>
      <c r="BZ11" s="17">
        <v>6.0181586001447199E-2</v>
      </c>
      <c r="CA11" s="17">
        <v>4.5983744491386598E-2</v>
      </c>
    </row>
    <row r="12" spans="2:79" x14ac:dyDescent="0.3">
      <c r="B12" s="18" t="s">
        <v>196</v>
      </c>
      <c r="C12" s="17">
        <v>1.8160788535037099E-2</v>
      </c>
      <c r="D12" s="17">
        <v>1.50413679078282E-2</v>
      </c>
      <c r="E12" s="17">
        <v>2.12929082051624E-2</v>
      </c>
      <c r="F12" s="17"/>
      <c r="G12" s="17">
        <v>2.6012201747516301E-2</v>
      </c>
      <c r="H12" s="17">
        <v>2.80492487174159E-2</v>
      </c>
      <c r="I12" s="17">
        <v>1.6632896290053201E-2</v>
      </c>
      <c r="J12" s="17">
        <v>8.6901226281497195E-3</v>
      </c>
      <c r="K12" s="17">
        <v>2.4087894367861601E-2</v>
      </c>
      <c r="L12" s="17">
        <v>9.8523946955180897E-3</v>
      </c>
      <c r="M12" s="17"/>
      <c r="N12" s="17">
        <v>7.6714981447321001E-3</v>
      </c>
      <c r="O12" s="17">
        <v>1.8695946724652201E-2</v>
      </c>
      <c r="P12" s="17">
        <v>1.90251255996749E-2</v>
      </c>
      <c r="Q12" s="17">
        <v>2.8683408751627601E-2</v>
      </c>
      <c r="R12" s="17"/>
      <c r="S12" s="17">
        <v>2.42886792015835E-2</v>
      </c>
      <c r="T12" s="17">
        <v>1.12310325683117E-2</v>
      </c>
      <c r="U12" s="17">
        <v>0</v>
      </c>
      <c r="V12" s="17">
        <v>2.0069428897050001E-2</v>
      </c>
      <c r="W12" s="17">
        <v>2.7361067917794302E-2</v>
      </c>
      <c r="X12" s="17">
        <v>2.28863107699664E-2</v>
      </c>
      <c r="Y12" s="17">
        <v>1.2697999575120101E-2</v>
      </c>
      <c r="Z12" s="17">
        <v>3.3695750393483402E-2</v>
      </c>
      <c r="AA12" s="17">
        <v>2.0037641365019801E-2</v>
      </c>
      <c r="AB12" s="17">
        <v>1.2169930526451799E-2</v>
      </c>
      <c r="AC12" s="17">
        <v>1.06482221542061E-2</v>
      </c>
      <c r="AD12" s="17">
        <v>4.4456310513251801E-2</v>
      </c>
      <c r="AE12" s="17"/>
      <c r="AF12" s="17">
        <v>1.6070689042390798E-2</v>
      </c>
      <c r="AG12" s="17">
        <v>2.1953189998658799E-2</v>
      </c>
      <c r="AH12" s="17">
        <v>2.0855582635644101E-2</v>
      </c>
      <c r="AI12" s="17">
        <v>1.3152372356548E-2</v>
      </c>
      <c r="AJ12" s="17">
        <v>1.8659337256524099E-2</v>
      </c>
      <c r="AK12" s="17">
        <v>1.7559290985923098E-2</v>
      </c>
      <c r="AL12" s="17"/>
      <c r="AM12" s="17">
        <v>2.0800343284881301E-2</v>
      </c>
      <c r="AN12" s="17">
        <v>1.6279295484518799E-2</v>
      </c>
      <c r="AO12" s="17">
        <v>1.3402416133224E-2</v>
      </c>
      <c r="AP12" s="17">
        <v>1.08269958284844E-2</v>
      </c>
      <c r="AQ12" s="17">
        <v>4.3467127436073102E-2</v>
      </c>
      <c r="AR12" s="17"/>
      <c r="AS12" s="17">
        <v>1.5993742564137398E-2</v>
      </c>
      <c r="AT12" s="17">
        <v>2.624408753795E-2</v>
      </c>
      <c r="AU12" s="17"/>
      <c r="AV12" s="17">
        <v>1.2923198176635601E-2</v>
      </c>
      <c r="AW12" s="17">
        <v>2.2042688648917699E-2</v>
      </c>
      <c r="AX12" s="17"/>
      <c r="AY12" s="17">
        <v>2.4288115248287601E-2</v>
      </c>
      <c r="AZ12" s="17">
        <v>1.6248238986630501E-2</v>
      </c>
      <c r="BA12" s="17">
        <v>4.6230975806844203E-3</v>
      </c>
      <c r="BB12" s="17"/>
      <c r="BC12" s="17">
        <v>1.9685661391595499E-2</v>
      </c>
      <c r="BD12" s="17">
        <v>1.74396942153363E-2</v>
      </c>
      <c r="BE12" s="17">
        <v>1.5415687980646599E-2</v>
      </c>
      <c r="BF12" s="17"/>
      <c r="BG12" s="17">
        <v>1.57790364776558E-2</v>
      </c>
      <c r="BH12" s="17">
        <v>1.6368250903292698E-2</v>
      </c>
      <c r="BI12" s="17"/>
      <c r="BJ12" s="17">
        <v>1.8885831046712799E-2</v>
      </c>
      <c r="BK12" s="17">
        <v>1.71565621819375E-2</v>
      </c>
      <c r="BL12" s="17"/>
      <c r="BM12" s="17">
        <v>1.4876981276445499E-2</v>
      </c>
      <c r="BN12" s="17">
        <v>3.2058897002382097E-2</v>
      </c>
      <c r="BO12" s="17">
        <v>2.8853272409928198E-2</v>
      </c>
      <c r="BP12" s="17">
        <v>3.0334357230446401E-2</v>
      </c>
      <c r="BQ12" s="17">
        <v>2.05148807170921E-2</v>
      </c>
      <c r="BR12" s="17">
        <v>9.8931734685718201E-3</v>
      </c>
      <c r="BS12" s="17">
        <v>1.6218440259083099E-2</v>
      </c>
      <c r="BT12" s="17"/>
      <c r="BU12" s="17">
        <v>9.2992469646897193E-3</v>
      </c>
      <c r="BV12" s="17">
        <v>4.7505222479201102E-2</v>
      </c>
      <c r="BW12" s="17"/>
      <c r="BX12" s="17">
        <v>1.6935692181906301E-2</v>
      </c>
      <c r="BY12" s="17">
        <v>2.38626684811254E-2</v>
      </c>
      <c r="BZ12" s="17">
        <v>1.25598253759471E-2</v>
      </c>
      <c r="CA12" s="17">
        <v>2.3870157651129899E-2</v>
      </c>
    </row>
    <row r="13" spans="2:79" x14ac:dyDescent="0.3">
      <c r="B13" s="18" t="s">
        <v>101</v>
      </c>
      <c r="C13" s="19">
        <v>2.0714606958089101E-2</v>
      </c>
      <c r="D13" s="19">
        <v>1.44082897849923E-2</v>
      </c>
      <c r="E13" s="19">
        <v>2.6070220563453098E-2</v>
      </c>
      <c r="F13" s="19"/>
      <c r="G13" s="19">
        <v>3.13766121575282E-3</v>
      </c>
      <c r="H13" s="19">
        <v>2.3619608878002699E-2</v>
      </c>
      <c r="I13" s="19">
        <v>2.9113222843178101E-2</v>
      </c>
      <c r="J13" s="19">
        <v>2.88016803246934E-2</v>
      </c>
      <c r="K13" s="19">
        <v>2.4395508197986901E-2</v>
      </c>
      <c r="L13" s="19">
        <v>1.42082853389561E-2</v>
      </c>
      <c r="M13" s="19"/>
      <c r="N13" s="19">
        <v>8.1770758913894005E-3</v>
      </c>
      <c r="O13" s="19">
        <v>1.3076643638677801E-2</v>
      </c>
      <c r="P13" s="19">
        <v>2.7837564527873601E-2</v>
      </c>
      <c r="Q13" s="19">
        <v>3.6515926260701E-2</v>
      </c>
      <c r="R13" s="19"/>
      <c r="S13" s="19">
        <v>2.0470150219390901E-2</v>
      </c>
      <c r="T13" s="19">
        <v>2.4757325751596601E-2</v>
      </c>
      <c r="U13" s="19">
        <v>3.0228397475719301E-2</v>
      </c>
      <c r="V13" s="19">
        <v>5.71191623463751E-3</v>
      </c>
      <c r="W13" s="19">
        <v>1.31106094278292E-2</v>
      </c>
      <c r="X13" s="19">
        <v>2.8506240377667001E-2</v>
      </c>
      <c r="Y13" s="19">
        <v>1.7418686958707501E-2</v>
      </c>
      <c r="Z13" s="19">
        <v>1.13882039957629E-2</v>
      </c>
      <c r="AA13" s="19">
        <v>1.6911575927520101E-2</v>
      </c>
      <c r="AB13" s="19">
        <v>1.23854664170166E-2</v>
      </c>
      <c r="AC13" s="19">
        <v>5.3666349923599997E-2</v>
      </c>
      <c r="AD13" s="19">
        <v>2.3317190847121801E-2</v>
      </c>
      <c r="AE13" s="19"/>
      <c r="AF13" s="19">
        <v>1.19853129628414E-2</v>
      </c>
      <c r="AG13" s="19">
        <v>2.9149350408230499E-2</v>
      </c>
      <c r="AH13" s="19">
        <v>2.40261624563139E-2</v>
      </c>
      <c r="AI13" s="19">
        <v>1.93785849065439E-2</v>
      </c>
      <c r="AJ13" s="19">
        <v>2.2653080682154401E-2</v>
      </c>
      <c r="AK13" s="19">
        <v>9.6366716365273806E-3</v>
      </c>
      <c r="AL13" s="19"/>
      <c r="AM13" s="19">
        <v>4.1590804005723701E-2</v>
      </c>
      <c r="AN13" s="19">
        <v>1.0163621783923601E-2</v>
      </c>
      <c r="AO13" s="19">
        <v>1.8259168373103998E-2</v>
      </c>
      <c r="AP13" s="19">
        <v>7.9267108691381295E-3</v>
      </c>
      <c r="AQ13" s="19">
        <v>0</v>
      </c>
      <c r="AR13" s="19"/>
      <c r="AS13" s="19">
        <v>1.7541986531339301E-2</v>
      </c>
      <c r="AT13" s="19">
        <v>2.2859609462129199E-2</v>
      </c>
      <c r="AU13" s="19"/>
      <c r="AV13" s="19">
        <v>1.7485370217453201E-2</v>
      </c>
      <c r="AW13" s="19">
        <v>1.2152664556192501E-2</v>
      </c>
      <c r="AX13" s="19"/>
      <c r="AY13" s="19">
        <v>2.9277755382605099E-2</v>
      </c>
      <c r="AZ13" s="19">
        <v>1.8023979729468401E-2</v>
      </c>
      <c r="BA13" s="19">
        <v>1.5910741052045999E-2</v>
      </c>
      <c r="BB13" s="19"/>
      <c r="BC13" s="19">
        <v>2.6483515771972999E-2</v>
      </c>
      <c r="BD13" s="19">
        <v>1.12497155726655E-2</v>
      </c>
      <c r="BE13" s="19">
        <v>1.5715335549746599E-2</v>
      </c>
      <c r="BF13" s="19"/>
      <c r="BG13" s="19">
        <v>2.3726919609129E-2</v>
      </c>
      <c r="BH13" s="19">
        <v>1.7943803001064199E-2</v>
      </c>
      <c r="BI13" s="19"/>
      <c r="BJ13" s="19">
        <v>1.04256596410399E-2</v>
      </c>
      <c r="BK13" s="19">
        <v>2.3215754254874099E-2</v>
      </c>
      <c r="BL13" s="19"/>
      <c r="BM13" s="19">
        <v>1.71907463201974E-2</v>
      </c>
      <c r="BN13" s="19">
        <v>3.3181604978778298E-2</v>
      </c>
      <c r="BO13" s="19">
        <v>1.8075653892883299E-2</v>
      </c>
      <c r="BP13" s="19">
        <v>3.0379651282656399E-2</v>
      </c>
      <c r="BQ13" s="19">
        <v>0</v>
      </c>
      <c r="BR13" s="19">
        <v>1.7140911842959201E-2</v>
      </c>
      <c r="BS13" s="19">
        <v>3.6138270259083297E-2</v>
      </c>
      <c r="BT13" s="19"/>
      <c r="BU13" s="19">
        <v>2.37451639622435E-2</v>
      </c>
      <c r="BV13" s="19">
        <v>1.34718234485396E-2</v>
      </c>
      <c r="BW13" s="19"/>
      <c r="BX13" s="19">
        <v>2.4204033402341299E-2</v>
      </c>
      <c r="BY13" s="19">
        <v>8.43463674483131E-3</v>
      </c>
      <c r="BZ13" s="19">
        <v>7.6729165690771102E-3</v>
      </c>
      <c r="CA13" s="19">
        <v>1.11593933960263E-2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201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193</v>
      </c>
      <c r="C9" s="17">
        <v>0.30831757177056601</v>
      </c>
      <c r="D9" s="17">
        <v>0.29363664688904301</v>
      </c>
      <c r="E9" s="17">
        <v>0.32305392791725401</v>
      </c>
      <c r="F9" s="17"/>
      <c r="G9" s="17">
        <v>0.38554211280144901</v>
      </c>
      <c r="H9" s="17">
        <v>0.395402191404857</v>
      </c>
      <c r="I9" s="17">
        <v>0.27079287317878897</v>
      </c>
      <c r="J9" s="17">
        <v>0.28422927933959902</v>
      </c>
      <c r="K9" s="17">
        <v>0.292738258057124</v>
      </c>
      <c r="L9" s="17">
        <v>0.24682539432719899</v>
      </c>
      <c r="M9" s="17"/>
      <c r="N9" s="17">
        <v>0.32997023046030199</v>
      </c>
      <c r="O9" s="17">
        <v>0.30546376905438299</v>
      </c>
      <c r="P9" s="17">
        <v>0.27033952368853498</v>
      </c>
      <c r="Q9" s="17">
        <v>0.32459223944250698</v>
      </c>
      <c r="R9" s="17"/>
      <c r="S9" s="17">
        <v>0.36789161979889601</v>
      </c>
      <c r="T9" s="17">
        <v>0.29133514079678802</v>
      </c>
      <c r="U9" s="17">
        <v>0.389668941782784</v>
      </c>
      <c r="V9" s="17">
        <v>0.19642461612172299</v>
      </c>
      <c r="W9" s="17">
        <v>0.21653094874152101</v>
      </c>
      <c r="X9" s="17">
        <v>0.37103537101765299</v>
      </c>
      <c r="Y9" s="17">
        <v>0.27486300862782098</v>
      </c>
      <c r="Z9" s="17">
        <v>0.32447096185514002</v>
      </c>
      <c r="AA9" s="17">
        <v>0.29624699734177401</v>
      </c>
      <c r="AB9" s="17">
        <v>0.33409878827100697</v>
      </c>
      <c r="AC9" s="17">
        <v>0.28367727096690598</v>
      </c>
      <c r="AD9" s="17">
        <v>0.32535310497758002</v>
      </c>
      <c r="AE9" s="17"/>
      <c r="AF9" s="17">
        <v>0.39078742036805703</v>
      </c>
      <c r="AG9" s="17">
        <v>0.29484520134134501</v>
      </c>
      <c r="AH9" s="17">
        <v>0.30557248253637598</v>
      </c>
      <c r="AI9" s="17">
        <v>0.27553698234267998</v>
      </c>
      <c r="AJ9" s="17">
        <v>0.24621076847259801</v>
      </c>
      <c r="AK9" s="17">
        <v>0.23809227479624301</v>
      </c>
      <c r="AL9" s="17"/>
      <c r="AM9" s="17">
        <v>0.25181263269884402</v>
      </c>
      <c r="AN9" s="17">
        <v>0.27838620106026901</v>
      </c>
      <c r="AO9" s="17">
        <v>0.35761544378572702</v>
      </c>
      <c r="AP9" s="17">
        <v>0.37962532104627</v>
      </c>
      <c r="AQ9" s="17">
        <v>0.46469997479616398</v>
      </c>
      <c r="AR9" s="17"/>
      <c r="AS9" s="17">
        <v>0.32852880382739502</v>
      </c>
      <c r="AT9" s="17">
        <v>0.30802405737487298</v>
      </c>
      <c r="AU9" s="17"/>
      <c r="AV9" s="17">
        <v>0.32424963115164102</v>
      </c>
      <c r="AW9" s="17">
        <v>0.31006580846964799</v>
      </c>
      <c r="AX9" s="17"/>
      <c r="AY9" s="17">
        <v>0.38368289517110399</v>
      </c>
      <c r="AZ9" s="17">
        <v>0.28708508139980499</v>
      </c>
      <c r="BA9" s="17">
        <v>0.24581632068745099</v>
      </c>
      <c r="BB9" s="17"/>
      <c r="BC9" s="17">
        <v>0.31912848502501201</v>
      </c>
      <c r="BD9" s="17">
        <v>0.272471265796489</v>
      </c>
      <c r="BE9" s="17">
        <v>0.314781996812042</v>
      </c>
      <c r="BF9" s="17"/>
      <c r="BG9" s="17">
        <v>0.31947617868671602</v>
      </c>
      <c r="BH9" s="17">
        <v>0.30642706716103602</v>
      </c>
      <c r="BI9" s="17"/>
      <c r="BJ9" s="17">
        <v>0.35411005922483002</v>
      </c>
      <c r="BK9" s="17">
        <v>0.29452112232544297</v>
      </c>
      <c r="BL9" s="17"/>
      <c r="BM9" s="17">
        <v>0.33842846431094398</v>
      </c>
      <c r="BN9" s="17">
        <v>0.30410509576862699</v>
      </c>
      <c r="BO9" s="17">
        <v>0.29000774293646697</v>
      </c>
      <c r="BP9" s="17">
        <v>0.30063500588919501</v>
      </c>
      <c r="BQ9" s="17">
        <v>0.33467520691581498</v>
      </c>
      <c r="BR9" s="17">
        <v>0.25632821589346699</v>
      </c>
      <c r="BS9" s="17">
        <v>0.283792256726424</v>
      </c>
      <c r="BT9" s="17"/>
      <c r="BU9" s="17">
        <v>0.319513021753557</v>
      </c>
      <c r="BV9" s="17">
        <v>0.376488737908863</v>
      </c>
      <c r="BW9" s="17"/>
      <c r="BX9" s="17">
        <v>0.34925593378781999</v>
      </c>
      <c r="BY9" s="17">
        <v>0.29071513093465101</v>
      </c>
      <c r="BZ9" s="17">
        <v>0.36313392922950599</v>
      </c>
      <c r="CA9" s="17">
        <v>0.29553928491766002</v>
      </c>
    </row>
    <row r="10" spans="2:79" x14ac:dyDescent="0.3">
      <c r="B10" s="18" t="s">
        <v>194</v>
      </c>
      <c r="C10" s="17">
        <v>0.39071563744117399</v>
      </c>
      <c r="D10" s="17">
        <v>0.37578749020516899</v>
      </c>
      <c r="E10" s="17">
        <v>0.40524348300285101</v>
      </c>
      <c r="F10" s="17"/>
      <c r="G10" s="17">
        <v>0.36242235757552599</v>
      </c>
      <c r="H10" s="17">
        <v>0.37918353351804801</v>
      </c>
      <c r="I10" s="17">
        <v>0.422619038773491</v>
      </c>
      <c r="J10" s="17">
        <v>0.404132516440524</v>
      </c>
      <c r="K10" s="17">
        <v>0.34209784507545299</v>
      </c>
      <c r="L10" s="17">
        <v>0.41474219710683902</v>
      </c>
      <c r="M10" s="17"/>
      <c r="N10" s="17">
        <v>0.43691292206023102</v>
      </c>
      <c r="O10" s="17">
        <v>0.38756352369653801</v>
      </c>
      <c r="P10" s="17">
        <v>0.39995539233649502</v>
      </c>
      <c r="Q10" s="17">
        <v>0.33289910092106001</v>
      </c>
      <c r="R10" s="17"/>
      <c r="S10" s="17">
        <v>0.37422020390802102</v>
      </c>
      <c r="T10" s="17">
        <v>0.42467444757803802</v>
      </c>
      <c r="U10" s="17">
        <v>0.32439464494811798</v>
      </c>
      <c r="V10" s="17">
        <v>0.42294713929404798</v>
      </c>
      <c r="W10" s="17">
        <v>0.47225735911239097</v>
      </c>
      <c r="X10" s="17">
        <v>0.36678537206520001</v>
      </c>
      <c r="Y10" s="17">
        <v>0.41725009959506298</v>
      </c>
      <c r="Z10" s="17">
        <v>0.36821034152676002</v>
      </c>
      <c r="AA10" s="17">
        <v>0.40041745787108901</v>
      </c>
      <c r="AB10" s="17">
        <v>0.34924432033611702</v>
      </c>
      <c r="AC10" s="17">
        <v>0.36227588270661798</v>
      </c>
      <c r="AD10" s="17">
        <v>0.37760283724719101</v>
      </c>
      <c r="AE10" s="17"/>
      <c r="AF10" s="17">
        <v>0.35940660125582102</v>
      </c>
      <c r="AG10" s="17">
        <v>0.39212205929208799</v>
      </c>
      <c r="AH10" s="17">
        <v>0.36725615164907399</v>
      </c>
      <c r="AI10" s="17">
        <v>0.38046800640932099</v>
      </c>
      <c r="AJ10" s="17">
        <v>0.45857806521910999</v>
      </c>
      <c r="AK10" s="17">
        <v>0.48838367618797202</v>
      </c>
      <c r="AL10" s="17"/>
      <c r="AM10" s="17">
        <v>0.390998557381671</v>
      </c>
      <c r="AN10" s="17">
        <v>0.401076943501746</v>
      </c>
      <c r="AO10" s="17">
        <v>0.395815337686173</v>
      </c>
      <c r="AP10" s="17">
        <v>0.39902330889684701</v>
      </c>
      <c r="AQ10" s="17">
        <v>0.33615267809462801</v>
      </c>
      <c r="AR10" s="17"/>
      <c r="AS10" s="17">
        <v>0.39967209996022501</v>
      </c>
      <c r="AT10" s="17">
        <v>0.39267448736252702</v>
      </c>
      <c r="AU10" s="17"/>
      <c r="AV10" s="17">
        <v>0.40373602067534098</v>
      </c>
      <c r="AW10" s="17">
        <v>0.35586386592532898</v>
      </c>
      <c r="AX10" s="17"/>
      <c r="AY10" s="17">
        <v>0.32795574336014999</v>
      </c>
      <c r="AZ10" s="17">
        <v>0.41524464305647701</v>
      </c>
      <c r="BA10" s="17">
        <v>0.39349282859060902</v>
      </c>
      <c r="BB10" s="17"/>
      <c r="BC10" s="17">
        <v>0.38484227164816898</v>
      </c>
      <c r="BD10" s="17">
        <v>0.41495818175990801</v>
      </c>
      <c r="BE10" s="17">
        <v>0.382503593095604</v>
      </c>
      <c r="BF10" s="17"/>
      <c r="BG10" s="17">
        <v>0.38708784388852402</v>
      </c>
      <c r="BH10" s="17">
        <v>0.39686484925857601</v>
      </c>
      <c r="BI10" s="17"/>
      <c r="BJ10" s="17">
        <v>0.40451391129580999</v>
      </c>
      <c r="BK10" s="17">
        <v>0.38675542536622398</v>
      </c>
      <c r="BL10" s="17"/>
      <c r="BM10" s="17">
        <v>0.39737037298759897</v>
      </c>
      <c r="BN10" s="17">
        <v>0.38382718891357198</v>
      </c>
      <c r="BO10" s="17">
        <v>0.34626784651805698</v>
      </c>
      <c r="BP10" s="17">
        <v>0.304988204555033</v>
      </c>
      <c r="BQ10" s="17">
        <v>0.42867214109394203</v>
      </c>
      <c r="BR10" s="17">
        <v>0.40829204724802398</v>
      </c>
      <c r="BS10" s="17">
        <v>0.37675303635532897</v>
      </c>
      <c r="BT10" s="17"/>
      <c r="BU10" s="17">
        <v>0.34966299481755297</v>
      </c>
      <c r="BV10" s="17">
        <v>0.38069196118779802</v>
      </c>
      <c r="BW10" s="17"/>
      <c r="BX10" s="17">
        <v>0.332257626875823</v>
      </c>
      <c r="BY10" s="17">
        <v>0.37704948623962498</v>
      </c>
      <c r="BZ10" s="17">
        <v>0.40067853974661999</v>
      </c>
      <c r="CA10" s="17">
        <v>0.405541668360834</v>
      </c>
    </row>
    <row r="11" spans="2:79" x14ac:dyDescent="0.3">
      <c r="B11" s="18" t="s">
        <v>195</v>
      </c>
      <c r="C11" s="17">
        <v>0.21513059277125501</v>
      </c>
      <c r="D11" s="17">
        <v>0.24418064462948499</v>
      </c>
      <c r="E11" s="17">
        <v>0.18688653485068499</v>
      </c>
      <c r="F11" s="17"/>
      <c r="G11" s="17">
        <v>0.19655208646830899</v>
      </c>
      <c r="H11" s="17">
        <v>0.152163036592318</v>
      </c>
      <c r="I11" s="17">
        <v>0.199242810867787</v>
      </c>
      <c r="J11" s="17">
        <v>0.22635508666477799</v>
      </c>
      <c r="K11" s="17">
        <v>0.25784739066894202</v>
      </c>
      <c r="L11" s="17">
        <v>0.25365615633454502</v>
      </c>
      <c r="M11" s="17"/>
      <c r="N11" s="17">
        <v>0.19069938309023299</v>
      </c>
      <c r="O11" s="17">
        <v>0.22141966166840801</v>
      </c>
      <c r="P11" s="17">
        <v>0.22885809745566699</v>
      </c>
      <c r="Q11" s="17">
        <v>0.22027642121951499</v>
      </c>
      <c r="R11" s="17"/>
      <c r="S11" s="17">
        <v>0.188018009475174</v>
      </c>
      <c r="T11" s="17">
        <v>0.21238658857207299</v>
      </c>
      <c r="U11" s="17">
        <v>0.21439416205094999</v>
      </c>
      <c r="V11" s="17">
        <v>0.25146036113635101</v>
      </c>
      <c r="W11" s="17">
        <v>0.225492111841749</v>
      </c>
      <c r="X11" s="17">
        <v>0.17281345130679701</v>
      </c>
      <c r="Y11" s="17">
        <v>0.21641001833899001</v>
      </c>
      <c r="Z11" s="17">
        <v>0.229095185388628</v>
      </c>
      <c r="AA11" s="17">
        <v>0.23689496325409301</v>
      </c>
      <c r="AB11" s="17">
        <v>0.217117266231246</v>
      </c>
      <c r="AC11" s="17">
        <v>0.24612962042320399</v>
      </c>
      <c r="AD11" s="17">
        <v>0.18932366182874599</v>
      </c>
      <c r="AE11" s="17"/>
      <c r="AF11" s="17">
        <v>0.17591967977463999</v>
      </c>
      <c r="AG11" s="17">
        <v>0.23198327197313201</v>
      </c>
      <c r="AH11" s="17">
        <v>0.24201016687089599</v>
      </c>
      <c r="AI11" s="17">
        <v>0.25292769287314798</v>
      </c>
      <c r="AJ11" s="17">
        <v>0.16585017804564101</v>
      </c>
      <c r="AK11" s="17">
        <v>0.21138740160595501</v>
      </c>
      <c r="AL11" s="17"/>
      <c r="AM11" s="17">
        <v>0.24794411025735699</v>
      </c>
      <c r="AN11" s="17">
        <v>0.24124630916255499</v>
      </c>
      <c r="AO11" s="17">
        <v>0.177749708864989</v>
      </c>
      <c r="AP11" s="17">
        <v>0.178401263694491</v>
      </c>
      <c r="AQ11" s="17">
        <v>0.113444249032435</v>
      </c>
      <c r="AR11" s="17"/>
      <c r="AS11" s="17">
        <v>0.19589569380319299</v>
      </c>
      <c r="AT11" s="17">
        <v>0.18474512856854999</v>
      </c>
      <c r="AU11" s="17"/>
      <c r="AV11" s="17">
        <v>0.194525954652883</v>
      </c>
      <c r="AW11" s="17">
        <v>0.24417211297261099</v>
      </c>
      <c r="AX11" s="17"/>
      <c r="AY11" s="17">
        <v>0.18485128678100299</v>
      </c>
      <c r="AZ11" s="17">
        <v>0.22118383263396299</v>
      </c>
      <c r="BA11" s="17">
        <v>0.260556526621534</v>
      </c>
      <c r="BB11" s="17"/>
      <c r="BC11" s="17">
        <v>0.21238776262488099</v>
      </c>
      <c r="BD11" s="17">
        <v>0.218123481388423</v>
      </c>
      <c r="BE11" s="17">
        <v>0.21969898824550099</v>
      </c>
      <c r="BF11" s="17"/>
      <c r="BG11" s="17">
        <v>0.19711300895568101</v>
      </c>
      <c r="BH11" s="17">
        <v>0.21966929777784799</v>
      </c>
      <c r="BI11" s="17"/>
      <c r="BJ11" s="17">
        <v>0.180242954915978</v>
      </c>
      <c r="BK11" s="17">
        <v>0.226578683586945</v>
      </c>
      <c r="BL11" s="17"/>
      <c r="BM11" s="17">
        <v>0.19299069755065801</v>
      </c>
      <c r="BN11" s="17">
        <v>0.20756392352189901</v>
      </c>
      <c r="BO11" s="17">
        <v>0.250454925053678</v>
      </c>
      <c r="BP11" s="17">
        <v>0.23369821457714901</v>
      </c>
      <c r="BQ11" s="17">
        <v>0.18841321758068999</v>
      </c>
      <c r="BR11" s="17">
        <v>0.24730135382747201</v>
      </c>
      <c r="BS11" s="17">
        <v>0.25220393175373701</v>
      </c>
      <c r="BT11" s="17"/>
      <c r="BU11" s="17">
        <v>0.26892013303986601</v>
      </c>
      <c r="BV11" s="17">
        <v>0.19434915911516201</v>
      </c>
      <c r="BW11" s="17"/>
      <c r="BX11" s="17">
        <v>0.24137450199408</v>
      </c>
      <c r="BY11" s="17">
        <v>0.247757837220734</v>
      </c>
      <c r="BZ11" s="17">
        <v>0.183190630887411</v>
      </c>
      <c r="CA11" s="17">
        <v>0.23513697622653501</v>
      </c>
    </row>
    <row r="12" spans="2:79" x14ac:dyDescent="0.3">
      <c r="B12" s="18" t="s">
        <v>196</v>
      </c>
      <c r="C12" s="17">
        <v>5.8720088009457098E-2</v>
      </c>
      <c r="D12" s="17">
        <v>6.2996949988831596E-2</v>
      </c>
      <c r="E12" s="17">
        <v>5.48376065881351E-2</v>
      </c>
      <c r="F12" s="17"/>
      <c r="G12" s="17">
        <v>2.8724251020149801E-2</v>
      </c>
      <c r="H12" s="17">
        <v>4.1490521665404997E-2</v>
      </c>
      <c r="I12" s="17">
        <v>7.5610669479581699E-2</v>
      </c>
      <c r="J12" s="17">
        <v>5.3239328050009201E-2</v>
      </c>
      <c r="K12" s="17">
        <v>7.9983894866801297E-2</v>
      </c>
      <c r="L12" s="17">
        <v>6.9063432440681999E-2</v>
      </c>
      <c r="M12" s="17"/>
      <c r="N12" s="17">
        <v>3.1039631495505499E-2</v>
      </c>
      <c r="O12" s="17">
        <v>6.5467667836970694E-2</v>
      </c>
      <c r="P12" s="17">
        <v>7.2729759983712297E-2</v>
      </c>
      <c r="Q12" s="17">
        <v>7.0923709985358394E-2</v>
      </c>
      <c r="R12" s="17"/>
      <c r="S12" s="17">
        <v>4.6662467951682003E-2</v>
      </c>
      <c r="T12" s="17">
        <v>4.0303567659732302E-2</v>
      </c>
      <c r="U12" s="17">
        <v>5.2484917958721601E-2</v>
      </c>
      <c r="V12" s="17">
        <v>8.5742934110797503E-2</v>
      </c>
      <c r="W12" s="17">
        <v>6.6397966180834406E-2</v>
      </c>
      <c r="X12" s="17">
        <v>6.0895759904022399E-2</v>
      </c>
      <c r="Y12" s="17">
        <v>6.2905649089872701E-2</v>
      </c>
      <c r="Z12" s="17">
        <v>6.6835307233709298E-2</v>
      </c>
      <c r="AA12" s="17">
        <v>4.1446151626664603E-2</v>
      </c>
      <c r="AB12" s="17">
        <v>6.8490137873804799E-2</v>
      </c>
      <c r="AC12" s="17">
        <v>6.4826827386125593E-2</v>
      </c>
      <c r="AD12" s="17">
        <v>0.107720395946483</v>
      </c>
      <c r="AE12" s="17"/>
      <c r="AF12" s="17">
        <v>5.6556345035766599E-2</v>
      </c>
      <c r="AG12" s="17">
        <v>5.4727080631344502E-2</v>
      </c>
      <c r="AH12" s="17">
        <v>4.5462455021177697E-2</v>
      </c>
      <c r="AI12" s="17">
        <v>5.9275485888419299E-2</v>
      </c>
      <c r="AJ12" s="17">
        <v>9.7717615426883897E-2</v>
      </c>
      <c r="AK12" s="17">
        <v>4.3186821668169603E-2</v>
      </c>
      <c r="AL12" s="17"/>
      <c r="AM12" s="17">
        <v>6.3498618935392007E-2</v>
      </c>
      <c r="AN12" s="17">
        <v>5.1843392380762E-2</v>
      </c>
      <c r="AO12" s="17">
        <v>5.1814220413393501E-2</v>
      </c>
      <c r="AP12" s="17">
        <v>3.45264003766695E-2</v>
      </c>
      <c r="AQ12" s="17">
        <v>8.5703098076773496E-2</v>
      </c>
      <c r="AR12" s="17"/>
      <c r="AS12" s="17">
        <v>5.4265338430754199E-2</v>
      </c>
      <c r="AT12" s="17">
        <v>8.3556687266253302E-2</v>
      </c>
      <c r="AU12" s="17"/>
      <c r="AV12" s="17">
        <v>5.5699859070561498E-2</v>
      </c>
      <c r="AW12" s="17">
        <v>6.2687110409715405E-2</v>
      </c>
      <c r="AX12" s="17"/>
      <c r="AY12" s="17">
        <v>5.6813553307625303E-2</v>
      </c>
      <c r="AZ12" s="17">
        <v>5.64758948052351E-2</v>
      </c>
      <c r="BA12" s="17">
        <v>8.4223583048360501E-2</v>
      </c>
      <c r="BB12" s="17"/>
      <c r="BC12" s="17">
        <v>5.1800120485627099E-2</v>
      </c>
      <c r="BD12" s="17">
        <v>8.1175421953266505E-2</v>
      </c>
      <c r="BE12" s="17">
        <v>5.5983919278894102E-2</v>
      </c>
      <c r="BF12" s="17"/>
      <c r="BG12" s="17">
        <v>6.9935629300268295E-2</v>
      </c>
      <c r="BH12" s="17">
        <v>5.30096644954531E-2</v>
      </c>
      <c r="BI12" s="17"/>
      <c r="BJ12" s="17">
        <v>4.2321210138688697E-2</v>
      </c>
      <c r="BK12" s="17">
        <v>6.4305169729230893E-2</v>
      </c>
      <c r="BL12" s="17"/>
      <c r="BM12" s="17">
        <v>5.0926100399578997E-2</v>
      </c>
      <c r="BN12" s="17">
        <v>7.3281235947851395E-2</v>
      </c>
      <c r="BO12" s="17">
        <v>9.4769223804576003E-2</v>
      </c>
      <c r="BP12" s="17">
        <v>6.0438308375832799E-2</v>
      </c>
      <c r="BQ12" s="17">
        <v>9.8119785870425993E-3</v>
      </c>
      <c r="BR12" s="17">
        <v>6.7124143164469893E-2</v>
      </c>
      <c r="BS12" s="17">
        <v>5.7395961671351602E-2</v>
      </c>
      <c r="BT12" s="17"/>
      <c r="BU12" s="17">
        <v>3.8158686426780802E-2</v>
      </c>
      <c r="BV12" s="17">
        <v>2.97946506801391E-2</v>
      </c>
      <c r="BW12" s="17"/>
      <c r="BX12" s="17">
        <v>4.59652828149354E-2</v>
      </c>
      <c r="BY12" s="17">
        <v>6.8050412820020695E-2</v>
      </c>
      <c r="BZ12" s="17">
        <v>4.4412679884806398E-2</v>
      </c>
      <c r="CA12" s="17">
        <v>4.94634993385E-2</v>
      </c>
    </row>
    <row r="13" spans="2:79" x14ac:dyDescent="0.3">
      <c r="B13" s="18" t="s">
        <v>101</v>
      </c>
      <c r="C13" s="19">
        <v>2.7116110007548499E-2</v>
      </c>
      <c r="D13" s="19">
        <v>2.33982682874707E-2</v>
      </c>
      <c r="E13" s="19">
        <v>2.9978447641074199E-2</v>
      </c>
      <c r="F13" s="19"/>
      <c r="G13" s="19">
        <v>2.6759192134566099E-2</v>
      </c>
      <c r="H13" s="19">
        <v>3.1760716819372301E-2</v>
      </c>
      <c r="I13" s="19">
        <v>3.17346077003509E-2</v>
      </c>
      <c r="J13" s="19">
        <v>3.2043789505090299E-2</v>
      </c>
      <c r="K13" s="19">
        <v>2.7332611331679999E-2</v>
      </c>
      <c r="L13" s="19">
        <v>1.5712819790735098E-2</v>
      </c>
      <c r="M13" s="19"/>
      <c r="N13" s="19">
        <v>1.13778328937279E-2</v>
      </c>
      <c r="O13" s="19">
        <v>2.0085377743699999E-2</v>
      </c>
      <c r="P13" s="19">
        <v>2.81172265355908E-2</v>
      </c>
      <c r="Q13" s="19">
        <v>5.1308528431559898E-2</v>
      </c>
      <c r="R13" s="19"/>
      <c r="S13" s="19">
        <v>2.3207698866226801E-2</v>
      </c>
      <c r="T13" s="19">
        <v>3.1300255393368497E-2</v>
      </c>
      <c r="U13" s="19">
        <v>1.9057333259427101E-2</v>
      </c>
      <c r="V13" s="19">
        <v>4.3424949337080597E-2</v>
      </c>
      <c r="W13" s="19">
        <v>1.9321614123504399E-2</v>
      </c>
      <c r="X13" s="19">
        <v>2.84700457063281E-2</v>
      </c>
      <c r="Y13" s="19">
        <v>2.8571224348254199E-2</v>
      </c>
      <c r="Z13" s="19">
        <v>1.13882039957629E-2</v>
      </c>
      <c r="AA13" s="19">
        <v>2.4994429906379199E-2</v>
      </c>
      <c r="AB13" s="19">
        <v>3.10494872878254E-2</v>
      </c>
      <c r="AC13" s="19">
        <v>4.3090398517146002E-2</v>
      </c>
      <c r="AD13" s="19">
        <v>0</v>
      </c>
      <c r="AE13" s="19"/>
      <c r="AF13" s="19">
        <v>1.73299535657153E-2</v>
      </c>
      <c r="AG13" s="19">
        <v>2.6322386762090401E-2</v>
      </c>
      <c r="AH13" s="19">
        <v>3.9698743922476701E-2</v>
      </c>
      <c r="AI13" s="19">
        <v>3.1791832486430603E-2</v>
      </c>
      <c r="AJ13" s="19">
        <v>3.1643372835767701E-2</v>
      </c>
      <c r="AK13" s="19">
        <v>1.8949825741660899E-2</v>
      </c>
      <c r="AL13" s="19"/>
      <c r="AM13" s="19">
        <v>4.5746080726736998E-2</v>
      </c>
      <c r="AN13" s="19">
        <v>2.7447153894668799E-2</v>
      </c>
      <c r="AO13" s="19">
        <v>1.7005289249717202E-2</v>
      </c>
      <c r="AP13" s="19">
        <v>8.4237059857226407E-3</v>
      </c>
      <c r="AQ13" s="19">
        <v>0</v>
      </c>
      <c r="AR13" s="19"/>
      <c r="AS13" s="19">
        <v>2.1638063978432601E-2</v>
      </c>
      <c r="AT13" s="19">
        <v>3.0999639427796301E-2</v>
      </c>
      <c r="AU13" s="19"/>
      <c r="AV13" s="19">
        <v>2.17885344495744E-2</v>
      </c>
      <c r="AW13" s="19">
        <v>2.7211102222697198E-2</v>
      </c>
      <c r="AX13" s="19"/>
      <c r="AY13" s="19">
        <v>4.66965213801179E-2</v>
      </c>
      <c r="AZ13" s="19">
        <v>2.0010548104519899E-2</v>
      </c>
      <c r="BA13" s="19">
        <v>1.5910741052045999E-2</v>
      </c>
      <c r="BB13" s="19"/>
      <c r="BC13" s="19">
        <v>3.1841360216311003E-2</v>
      </c>
      <c r="BD13" s="19">
        <v>1.3271649101913899E-2</v>
      </c>
      <c r="BE13" s="19">
        <v>2.7031502567958301E-2</v>
      </c>
      <c r="BF13" s="19"/>
      <c r="BG13" s="19">
        <v>2.6387339168810999E-2</v>
      </c>
      <c r="BH13" s="19">
        <v>2.4029121307086999E-2</v>
      </c>
      <c r="BI13" s="19"/>
      <c r="BJ13" s="19">
        <v>1.88118644246929E-2</v>
      </c>
      <c r="BK13" s="19">
        <v>2.7839598992156898E-2</v>
      </c>
      <c r="BL13" s="19"/>
      <c r="BM13" s="19">
        <v>2.0284364751219901E-2</v>
      </c>
      <c r="BN13" s="19">
        <v>3.1222555848049501E-2</v>
      </c>
      <c r="BO13" s="19">
        <v>1.8500261687221801E-2</v>
      </c>
      <c r="BP13" s="19">
        <v>0.10024026660279001</v>
      </c>
      <c r="BQ13" s="19">
        <v>3.8427455822510601E-2</v>
      </c>
      <c r="BR13" s="19">
        <v>2.09542398665667E-2</v>
      </c>
      <c r="BS13" s="19">
        <v>2.9854813493158099E-2</v>
      </c>
      <c r="BT13" s="19"/>
      <c r="BU13" s="19">
        <v>2.37451639622435E-2</v>
      </c>
      <c r="BV13" s="19">
        <v>1.86754911080384E-2</v>
      </c>
      <c r="BW13" s="19"/>
      <c r="BX13" s="19">
        <v>3.11466545273415E-2</v>
      </c>
      <c r="BY13" s="19">
        <v>1.64271327849702E-2</v>
      </c>
      <c r="BZ13" s="19">
        <v>8.5842202516555298E-3</v>
      </c>
      <c r="CA13" s="19">
        <v>1.4318571156471E-2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202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193</v>
      </c>
      <c r="C9" s="17">
        <v>0.30599162082236098</v>
      </c>
      <c r="D9" s="17">
        <v>0.287329364326184</v>
      </c>
      <c r="E9" s="17">
        <v>0.32459991628464602</v>
      </c>
      <c r="F9" s="17"/>
      <c r="G9" s="17">
        <v>0.36527612578735102</v>
      </c>
      <c r="H9" s="17">
        <v>0.37398182879747399</v>
      </c>
      <c r="I9" s="17">
        <v>0.29596143076368198</v>
      </c>
      <c r="J9" s="17">
        <v>0.31873528509902099</v>
      </c>
      <c r="K9" s="17">
        <v>0.27971371302056303</v>
      </c>
      <c r="L9" s="17">
        <v>0.226986021853509</v>
      </c>
      <c r="M9" s="17"/>
      <c r="N9" s="17">
        <v>0.320149838777327</v>
      </c>
      <c r="O9" s="17">
        <v>0.30149893365445801</v>
      </c>
      <c r="P9" s="17">
        <v>0.28135921291702098</v>
      </c>
      <c r="Q9" s="17">
        <v>0.31980526010668697</v>
      </c>
      <c r="R9" s="17"/>
      <c r="S9" s="17">
        <v>0.35442790085492698</v>
      </c>
      <c r="T9" s="17">
        <v>0.30292423194181201</v>
      </c>
      <c r="U9" s="17">
        <v>0.35369017550955201</v>
      </c>
      <c r="V9" s="17">
        <v>0.26737626653347701</v>
      </c>
      <c r="W9" s="17">
        <v>0.24019346069542599</v>
      </c>
      <c r="X9" s="17">
        <v>0.33711701172677999</v>
      </c>
      <c r="Y9" s="17">
        <v>0.30131345089552197</v>
      </c>
      <c r="Z9" s="17">
        <v>0.23893224550368999</v>
      </c>
      <c r="AA9" s="17">
        <v>0.33770575497025301</v>
      </c>
      <c r="AB9" s="17">
        <v>0.28485067509638801</v>
      </c>
      <c r="AC9" s="17">
        <v>0.23654471393412399</v>
      </c>
      <c r="AD9" s="17">
        <v>0.307559296139715</v>
      </c>
      <c r="AE9" s="17"/>
      <c r="AF9" s="17">
        <v>0.37131392570606903</v>
      </c>
      <c r="AG9" s="17">
        <v>0.30517157923280103</v>
      </c>
      <c r="AH9" s="17">
        <v>0.25771460760700299</v>
      </c>
      <c r="AI9" s="17">
        <v>0.25668855179222899</v>
      </c>
      <c r="AJ9" s="17">
        <v>0.301495951977789</v>
      </c>
      <c r="AK9" s="17">
        <v>0.30576735327649002</v>
      </c>
      <c r="AL9" s="17"/>
      <c r="AM9" s="17">
        <v>0.238170674943748</v>
      </c>
      <c r="AN9" s="17">
        <v>0.29709239585945002</v>
      </c>
      <c r="AO9" s="17">
        <v>0.35758728384611299</v>
      </c>
      <c r="AP9" s="17">
        <v>0.36421560220278898</v>
      </c>
      <c r="AQ9" s="17">
        <v>0.375212312168484</v>
      </c>
      <c r="AR9" s="17"/>
      <c r="AS9" s="17">
        <v>0.32753584483974502</v>
      </c>
      <c r="AT9" s="17">
        <v>0.32889612197665902</v>
      </c>
      <c r="AU9" s="17"/>
      <c r="AV9" s="17">
        <v>0.30714784069885398</v>
      </c>
      <c r="AW9" s="17">
        <v>0.32502909112050599</v>
      </c>
      <c r="AX9" s="17"/>
      <c r="AY9" s="17">
        <v>0.370863000536725</v>
      </c>
      <c r="AZ9" s="17">
        <v>0.28049697718475902</v>
      </c>
      <c r="BA9" s="17">
        <v>0.28142318904907898</v>
      </c>
      <c r="BB9" s="17"/>
      <c r="BC9" s="17">
        <v>0.30681097395366802</v>
      </c>
      <c r="BD9" s="17">
        <v>0.31443889086356502</v>
      </c>
      <c r="BE9" s="17">
        <v>0.28672870060328498</v>
      </c>
      <c r="BF9" s="17"/>
      <c r="BG9" s="17">
        <v>0.33610835942192202</v>
      </c>
      <c r="BH9" s="17">
        <v>0.29867615357341498</v>
      </c>
      <c r="BI9" s="17"/>
      <c r="BJ9" s="17">
        <v>0.34361474112117102</v>
      </c>
      <c r="BK9" s="17">
        <v>0.29586307823272401</v>
      </c>
      <c r="BL9" s="17"/>
      <c r="BM9" s="17">
        <v>0.337787217182767</v>
      </c>
      <c r="BN9" s="17">
        <v>0.30215782666629798</v>
      </c>
      <c r="BO9" s="17">
        <v>0.36009008332880199</v>
      </c>
      <c r="BP9" s="17">
        <v>0.31154115774485902</v>
      </c>
      <c r="BQ9" s="17">
        <v>0.34514890158564798</v>
      </c>
      <c r="BR9" s="17">
        <v>0.23152089171918999</v>
      </c>
      <c r="BS9" s="17">
        <v>0.26844843488346298</v>
      </c>
      <c r="BT9" s="17"/>
      <c r="BU9" s="17">
        <v>0.34764943149052302</v>
      </c>
      <c r="BV9" s="17">
        <v>0.44198976381178701</v>
      </c>
      <c r="BW9" s="17"/>
      <c r="BX9" s="17">
        <v>0.36692657982884402</v>
      </c>
      <c r="BY9" s="17">
        <v>0.307460516620158</v>
      </c>
      <c r="BZ9" s="17">
        <v>0.34472548875411502</v>
      </c>
      <c r="CA9" s="17">
        <v>0.28128530218229197</v>
      </c>
    </row>
    <row r="10" spans="2:79" x14ac:dyDescent="0.3">
      <c r="B10" s="18" t="s">
        <v>194</v>
      </c>
      <c r="C10" s="17">
        <v>0.420818775504881</v>
      </c>
      <c r="D10" s="17">
        <v>0.423490620046022</v>
      </c>
      <c r="E10" s="17">
        <v>0.41832782240979299</v>
      </c>
      <c r="F10" s="17"/>
      <c r="G10" s="17">
        <v>0.38725926193518601</v>
      </c>
      <c r="H10" s="17">
        <v>0.41920270924154102</v>
      </c>
      <c r="I10" s="17">
        <v>0.42650500828385202</v>
      </c>
      <c r="J10" s="17">
        <v>0.42796863097483401</v>
      </c>
      <c r="K10" s="17">
        <v>0.40421842361176202</v>
      </c>
      <c r="L10" s="17">
        <v>0.44515299285125198</v>
      </c>
      <c r="M10" s="17"/>
      <c r="N10" s="17">
        <v>0.45210283438594301</v>
      </c>
      <c r="O10" s="17">
        <v>0.45464395307816202</v>
      </c>
      <c r="P10" s="17">
        <v>0.39765740696846702</v>
      </c>
      <c r="Q10" s="17">
        <v>0.366958759508136</v>
      </c>
      <c r="R10" s="17"/>
      <c r="S10" s="17">
        <v>0.41092818519427898</v>
      </c>
      <c r="T10" s="17">
        <v>0.43329625412977901</v>
      </c>
      <c r="U10" s="17">
        <v>0.37460785773760102</v>
      </c>
      <c r="V10" s="17">
        <v>0.377599411762023</v>
      </c>
      <c r="W10" s="17">
        <v>0.44583607066769898</v>
      </c>
      <c r="X10" s="17">
        <v>0.40233261988885899</v>
      </c>
      <c r="Y10" s="17">
        <v>0.440935668008336</v>
      </c>
      <c r="Z10" s="17">
        <v>0.48709693122845499</v>
      </c>
      <c r="AA10" s="17">
        <v>0.42176510777853499</v>
      </c>
      <c r="AB10" s="17">
        <v>0.42483467618555198</v>
      </c>
      <c r="AC10" s="17">
        <v>0.47497620545351299</v>
      </c>
      <c r="AD10" s="17">
        <v>0.41510141817790702</v>
      </c>
      <c r="AE10" s="17"/>
      <c r="AF10" s="17">
        <v>0.38894023791597498</v>
      </c>
      <c r="AG10" s="17">
        <v>0.444960570058132</v>
      </c>
      <c r="AH10" s="17">
        <v>0.43256011051208298</v>
      </c>
      <c r="AI10" s="17">
        <v>0.42337644050343698</v>
      </c>
      <c r="AJ10" s="17">
        <v>0.40950172012089397</v>
      </c>
      <c r="AK10" s="17">
        <v>0.43035334257604102</v>
      </c>
      <c r="AL10" s="17"/>
      <c r="AM10" s="17">
        <v>0.43777213264669901</v>
      </c>
      <c r="AN10" s="17">
        <v>0.41580525484841901</v>
      </c>
      <c r="AO10" s="17">
        <v>0.42501244023961599</v>
      </c>
      <c r="AP10" s="17">
        <v>0.44941653175079099</v>
      </c>
      <c r="AQ10" s="17">
        <v>0.318501694708274</v>
      </c>
      <c r="AR10" s="17"/>
      <c r="AS10" s="17">
        <v>0.42672714222512498</v>
      </c>
      <c r="AT10" s="17">
        <v>0.36418349598822503</v>
      </c>
      <c r="AU10" s="17"/>
      <c r="AV10" s="17">
        <v>0.43797833565786198</v>
      </c>
      <c r="AW10" s="17">
        <v>0.37516671388345002</v>
      </c>
      <c r="AX10" s="17"/>
      <c r="AY10" s="17">
        <v>0.36377837233266502</v>
      </c>
      <c r="AZ10" s="17">
        <v>0.442968549392037</v>
      </c>
      <c r="BA10" s="17">
        <v>0.43644263973715403</v>
      </c>
      <c r="BB10" s="17"/>
      <c r="BC10" s="17">
        <v>0.41852644486152202</v>
      </c>
      <c r="BD10" s="17">
        <v>0.40565653372893001</v>
      </c>
      <c r="BE10" s="17">
        <v>0.44872049651513002</v>
      </c>
      <c r="BF10" s="17"/>
      <c r="BG10" s="17">
        <v>0.38407159200645502</v>
      </c>
      <c r="BH10" s="17">
        <v>0.43627455471725801</v>
      </c>
      <c r="BI10" s="17"/>
      <c r="BJ10" s="17">
        <v>0.42914873718873098</v>
      </c>
      <c r="BK10" s="17">
        <v>0.41868421289643099</v>
      </c>
      <c r="BL10" s="17"/>
      <c r="BM10" s="17">
        <v>0.42122746800932698</v>
      </c>
      <c r="BN10" s="17">
        <v>0.42607283337347102</v>
      </c>
      <c r="BO10" s="17">
        <v>0.31161405841892298</v>
      </c>
      <c r="BP10" s="17">
        <v>0.34084654073145998</v>
      </c>
      <c r="BQ10" s="17">
        <v>0.48387796272438199</v>
      </c>
      <c r="BR10" s="17">
        <v>0.43542388742839799</v>
      </c>
      <c r="BS10" s="17">
        <v>0.45544647891137202</v>
      </c>
      <c r="BT10" s="17"/>
      <c r="BU10" s="17">
        <v>0.39477900386523601</v>
      </c>
      <c r="BV10" s="17">
        <v>0.40830932528018898</v>
      </c>
      <c r="BW10" s="17"/>
      <c r="BX10" s="17">
        <v>0.39798700604380299</v>
      </c>
      <c r="BY10" s="17">
        <v>0.394232445862712</v>
      </c>
      <c r="BZ10" s="17">
        <v>0.43966627832321697</v>
      </c>
      <c r="CA10" s="17">
        <v>0.45559381678802902</v>
      </c>
    </row>
    <row r="11" spans="2:79" x14ac:dyDescent="0.3">
      <c r="B11" s="18" t="s">
        <v>195</v>
      </c>
      <c r="C11" s="17">
        <v>0.201111041465454</v>
      </c>
      <c r="D11" s="17">
        <v>0.21048607339785699</v>
      </c>
      <c r="E11" s="17">
        <v>0.191988971323137</v>
      </c>
      <c r="F11" s="17"/>
      <c r="G11" s="17">
        <v>0.19443967922063601</v>
      </c>
      <c r="H11" s="17">
        <v>0.14607569281716901</v>
      </c>
      <c r="I11" s="17">
        <v>0.18854117075978699</v>
      </c>
      <c r="J11" s="17">
        <v>0.188240885366348</v>
      </c>
      <c r="K11" s="17">
        <v>0.213831843852439</v>
      </c>
      <c r="L11" s="17">
        <v>0.26221714082820302</v>
      </c>
      <c r="M11" s="17"/>
      <c r="N11" s="17">
        <v>0.193284705926282</v>
      </c>
      <c r="O11" s="17">
        <v>0.16896922125204</v>
      </c>
      <c r="P11" s="17">
        <v>0.24809122441947801</v>
      </c>
      <c r="Q11" s="17">
        <v>0.203833278590865</v>
      </c>
      <c r="R11" s="17"/>
      <c r="S11" s="17">
        <v>0.179121216443138</v>
      </c>
      <c r="T11" s="17">
        <v>0.18057313063705399</v>
      </c>
      <c r="U11" s="17">
        <v>0.224563604958189</v>
      </c>
      <c r="V11" s="17">
        <v>0.27177219784989298</v>
      </c>
      <c r="W11" s="17">
        <v>0.20218592069744201</v>
      </c>
      <c r="X11" s="17">
        <v>0.190038224650388</v>
      </c>
      <c r="Y11" s="17">
        <v>0.18326256868528301</v>
      </c>
      <c r="Z11" s="17">
        <v>0.194613042235111</v>
      </c>
      <c r="AA11" s="17">
        <v>0.180959484675939</v>
      </c>
      <c r="AB11" s="17">
        <v>0.21635022212202401</v>
      </c>
      <c r="AC11" s="17">
        <v>0.2135566726674</v>
      </c>
      <c r="AD11" s="17">
        <v>0.21206890702351</v>
      </c>
      <c r="AE11" s="17"/>
      <c r="AF11" s="17">
        <v>0.18034605390553701</v>
      </c>
      <c r="AG11" s="17">
        <v>0.180414607026535</v>
      </c>
      <c r="AH11" s="17">
        <v>0.23714423629075601</v>
      </c>
      <c r="AI11" s="17">
        <v>0.230901662630212</v>
      </c>
      <c r="AJ11" s="17">
        <v>0.20964418505219101</v>
      </c>
      <c r="AK11" s="17">
        <v>0.19340950089770401</v>
      </c>
      <c r="AL11" s="17"/>
      <c r="AM11" s="17">
        <v>0.22606829158680999</v>
      </c>
      <c r="AN11" s="17">
        <v>0.228987158736431</v>
      </c>
      <c r="AO11" s="17">
        <v>0.162015501533775</v>
      </c>
      <c r="AP11" s="17">
        <v>0.153781847826227</v>
      </c>
      <c r="AQ11" s="17">
        <v>0.262818865687169</v>
      </c>
      <c r="AR11" s="17"/>
      <c r="AS11" s="17">
        <v>0.18377761807121901</v>
      </c>
      <c r="AT11" s="17">
        <v>0.213358653479224</v>
      </c>
      <c r="AU11" s="17"/>
      <c r="AV11" s="17">
        <v>0.189629908314178</v>
      </c>
      <c r="AW11" s="17">
        <v>0.21982527275257199</v>
      </c>
      <c r="AX11" s="17"/>
      <c r="AY11" s="17">
        <v>0.18157935252235299</v>
      </c>
      <c r="AZ11" s="17">
        <v>0.21181619487078099</v>
      </c>
      <c r="BA11" s="17">
        <v>0.19308398407590499</v>
      </c>
      <c r="BB11" s="17"/>
      <c r="BC11" s="17">
        <v>0.20262374250992099</v>
      </c>
      <c r="BD11" s="17">
        <v>0.205621939511901</v>
      </c>
      <c r="BE11" s="17">
        <v>0.192330452388838</v>
      </c>
      <c r="BF11" s="17"/>
      <c r="BG11" s="17">
        <v>0.199587189495392</v>
      </c>
      <c r="BH11" s="17">
        <v>0.200237520344138</v>
      </c>
      <c r="BI11" s="17"/>
      <c r="BJ11" s="17">
        <v>0.17991659094677001</v>
      </c>
      <c r="BK11" s="17">
        <v>0.20858797900305601</v>
      </c>
      <c r="BL11" s="17"/>
      <c r="BM11" s="17">
        <v>0.17334780467271299</v>
      </c>
      <c r="BN11" s="17">
        <v>0.20597201903580301</v>
      </c>
      <c r="BO11" s="17">
        <v>0.28002798908362198</v>
      </c>
      <c r="BP11" s="17">
        <v>0.186065029988259</v>
      </c>
      <c r="BQ11" s="17">
        <v>0.152607914477769</v>
      </c>
      <c r="BR11" s="17">
        <v>0.25362038740047799</v>
      </c>
      <c r="BS11" s="17">
        <v>0.190915555821417</v>
      </c>
      <c r="BT11" s="17"/>
      <c r="BU11" s="17">
        <v>0.19396484634272801</v>
      </c>
      <c r="BV11" s="17">
        <v>0.105799917954134</v>
      </c>
      <c r="BW11" s="17"/>
      <c r="BX11" s="17">
        <v>0.16759941084435001</v>
      </c>
      <c r="BY11" s="17">
        <v>0.22165711493659199</v>
      </c>
      <c r="BZ11" s="17">
        <v>0.17556291932308399</v>
      </c>
      <c r="CA11" s="17">
        <v>0.20896377506828701</v>
      </c>
    </row>
    <row r="12" spans="2:79" x14ac:dyDescent="0.3">
      <c r="B12" s="18" t="s">
        <v>196</v>
      </c>
      <c r="C12" s="17">
        <v>4.84806618909688E-2</v>
      </c>
      <c r="D12" s="17">
        <v>5.97718001440403E-2</v>
      </c>
      <c r="E12" s="17">
        <v>3.6808441604547597E-2</v>
      </c>
      <c r="F12" s="17"/>
      <c r="G12" s="17">
        <v>3.8994792756589298E-2</v>
      </c>
      <c r="H12" s="17">
        <v>3.7349789799377399E-2</v>
      </c>
      <c r="I12" s="17">
        <v>5.1324355545035297E-2</v>
      </c>
      <c r="J12" s="17">
        <v>4.1045868667055403E-2</v>
      </c>
      <c r="K12" s="17">
        <v>7.8154407228395104E-2</v>
      </c>
      <c r="L12" s="17">
        <v>4.75952950972056E-2</v>
      </c>
      <c r="M12" s="17"/>
      <c r="N12" s="17">
        <v>1.5348541871472599E-2</v>
      </c>
      <c r="O12" s="17">
        <v>5.63101992045855E-2</v>
      </c>
      <c r="P12" s="17">
        <v>5.7887985325990599E-2</v>
      </c>
      <c r="Q12" s="17">
        <v>6.7517656357370198E-2</v>
      </c>
      <c r="R12" s="17"/>
      <c r="S12" s="17">
        <v>4.1580067544437299E-2</v>
      </c>
      <c r="T12" s="17">
        <v>5.1441909117372502E-2</v>
      </c>
      <c r="U12" s="17">
        <v>2.80810285352311E-2</v>
      </c>
      <c r="V12" s="17">
        <v>6.0502814250131098E-2</v>
      </c>
      <c r="W12" s="17">
        <v>9.2518785829266398E-2</v>
      </c>
      <c r="X12" s="17">
        <v>4.7985271952732202E-2</v>
      </c>
      <c r="Y12" s="17">
        <v>5.1425772033646198E-2</v>
      </c>
      <c r="Z12" s="17">
        <v>6.7354640101304597E-2</v>
      </c>
      <c r="AA12" s="17">
        <v>3.01182651441739E-2</v>
      </c>
      <c r="AB12" s="17">
        <v>3.6543921616983797E-2</v>
      </c>
      <c r="AC12" s="17">
        <v>4.2366135363183899E-2</v>
      </c>
      <c r="AD12" s="17">
        <v>6.5270378658867603E-2</v>
      </c>
      <c r="AE12" s="17"/>
      <c r="AF12" s="17">
        <v>4.1125853825059601E-2</v>
      </c>
      <c r="AG12" s="17">
        <v>4.8041238096328202E-2</v>
      </c>
      <c r="AH12" s="17">
        <v>4.0525787562680701E-2</v>
      </c>
      <c r="AI12" s="17">
        <v>6.2094785711887299E-2</v>
      </c>
      <c r="AJ12" s="17">
        <v>5.2072937626563398E-2</v>
      </c>
      <c r="AK12" s="17">
        <v>5.1519977508104303E-2</v>
      </c>
      <c r="AL12" s="17"/>
      <c r="AM12" s="17">
        <v>6.0457616451626298E-2</v>
      </c>
      <c r="AN12" s="17">
        <v>3.8055909525420199E-2</v>
      </c>
      <c r="AO12" s="17">
        <v>3.37353600340798E-2</v>
      </c>
      <c r="AP12" s="17">
        <v>2.4685187695494899E-2</v>
      </c>
      <c r="AQ12" s="17">
        <v>4.3467127436073102E-2</v>
      </c>
      <c r="AR12" s="17"/>
      <c r="AS12" s="17">
        <v>4.1675245190506603E-2</v>
      </c>
      <c r="AT12" s="17">
        <v>7.8615908684700697E-2</v>
      </c>
      <c r="AU12" s="17"/>
      <c r="AV12" s="17">
        <v>4.3922796999831697E-2</v>
      </c>
      <c r="AW12" s="17">
        <v>6.5838456526448097E-2</v>
      </c>
      <c r="AX12" s="17"/>
      <c r="AY12" s="17">
        <v>4.7493311006706798E-2</v>
      </c>
      <c r="AZ12" s="17">
        <v>4.8338861825860502E-2</v>
      </c>
      <c r="BA12" s="17">
        <v>5.66236840124636E-2</v>
      </c>
      <c r="BB12" s="17"/>
      <c r="BC12" s="17">
        <v>4.5015512913313203E-2</v>
      </c>
      <c r="BD12" s="17">
        <v>5.60936428522135E-2</v>
      </c>
      <c r="BE12" s="17">
        <v>5.1447284402454198E-2</v>
      </c>
      <c r="BF12" s="17"/>
      <c r="BG12" s="17">
        <v>5.5571246427832101E-2</v>
      </c>
      <c r="BH12" s="17">
        <v>4.3798839261461997E-2</v>
      </c>
      <c r="BI12" s="17"/>
      <c r="BJ12" s="17">
        <v>3.2563902554960299E-2</v>
      </c>
      <c r="BK12" s="17">
        <v>5.17519853916713E-2</v>
      </c>
      <c r="BL12" s="17"/>
      <c r="BM12" s="17">
        <v>4.8167437800749897E-2</v>
      </c>
      <c r="BN12" s="17">
        <v>3.1716647504046701E-2</v>
      </c>
      <c r="BO12" s="17">
        <v>3.9256357570724501E-2</v>
      </c>
      <c r="BP12" s="17">
        <v>9.0535459025521306E-2</v>
      </c>
      <c r="BQ12" s="17">
        <v>1.83652212122003E-2</v>
      </c>
      <c r="BR12" s="17">
        <v>5.6034786988893699E-2</v>
      </c>
      <c r="BS12" s="17">
        <v>6.3405127897451993E-2</v>
      </c>
      <c r="BT12" s="17"/>
      <c r="BU12" s="17">
        <v>3.9861554339269203E-2</v>
      </c>
      <c r="BV12" s="17">
        <v>3.0429169505349601E-2</v>
      </c>
      <c r="BW12" s="17"/>
      <c r="BX12" s="17">
        <v>4.7037486359963701E-2</v>
      </c>
      <c r="BY12" s="17">
        <v>6.3350122774998102E-2</v>
      </c>
      <c r="BZ12" s="17">
        <v>2.60790237199152E-2</v>
      </c>
      <c r="CA12" s="17">
        <v>4.3000409951833601E-2</v>
      </c>
    </row>
    <row r="13" spans="2:79" x14ac:dyDescent="0.3">
      <c r="B13" s="18" t="s">
        <v>101</v>
      </c>
      <c r="C13" s="19">
        <v>2.3597900316335001E-2</v>
      </c>
      <c r="D13" s="19">
        <v>1.8922142085896099E-2</v>
      </c>
      <c r="E13" s="19">
        <v>2.82748483778767E-2</v>
      </c>
      <c r="F13" s="19"/>
      <c r="G13" s="19">
        <v>1.40301403002373E-2</v>
      </c>
      <c r="H13" s="19">
        <v>2.33899793444384E-2</v>
      </c>
      <c r="I13" s="19">
        <v>3.7668034647643497E-2</v>
      </c>
      <c r="J13" s="19">
        <v>2.40093298927418E-2</v>
      </c>
      <c r="K13" s="19">
        <v>2.40816122868403E-2</v>
      </c>
      <c r="L13" s="19">
        <v>1.8048549369830202E-2</v>
      </c>
      <c r="M13" s="19"/>
      <c r="N13" s="19">
        <v>1.9114079038974899E-2</v>
      </c>
      <c r="O13" s="19">
        <v>1.8577692810755098E-2</v>
      </c>
      <c r="P13" s="19">
        <v>1.5004170369042899E-2</v>
      </c>
      <c r="Q13" s="19">
        <v>4.1885045436942298E-2</v>
      </c>
      <c r="R13" s="19"/>
      <c r="S13" s="19">
        <v>1.39426299632189E-2</v>
      </c>
      <c r="T13" s="19">
        <v>3.1764474173982801E-2</v>
      </c>
      <c r="U13" s="19">
        <v>1.9057333259427101E-2</v>
      </c>
      <c r="V13" s="19">
        <v>2.2749309604475701E-2</v>
      </c>
      <c r="W13" s="19">
        <v>1.9265762110166701E-2</v>
      </c>
      <c r="X13" s="19">
        <v>2.2526871781240999E-2</v>
      </c>
      <c r="Y13" s="19">
        <v>2.3062540377212198E-2</v>
      </c>
      <c r="Z13" s="19">
        <v>1.20031409314394E-2</v>
      </c>
      <c r="AA13" s="19">
        <v>2.9451387431099599E-2</v>
      </c>
      <c r="AB13" s="19">
        <v>3.7420504979051097E-2</v>
      </c>
      <c r="AC13" s="19">
        <v>3.2556272581778803E-2</v>
      </c>
      <c r="AD13" s="19">
        <v>0</v>
      </c>
      <c r="AE13" s="19"/>
      <c r="AF13" s="19">
        <v>1.8273928647359602E-2</v>
      </c>
      <c r="AG13" s="19">
        <v>2.14120055862034E-2</v>
      </c>
      <c r="AH13" s="19">
        <v>3.2055258027478099E-2</v>
      </c>
      <c r="AI13" s="19">
        <v>2.69385593622351E-2</v>
      </c>
      <c r="AJ13" s="19">
        <v>2.7285205222562701E-2</v>
      </c>
      <c r="AK13" s="19">
        <v>1.8949825741660899E-2</v>
      </c>
      <c r="AL13" s="19"/>
      <c r="AM13" s="19">
        <v>3.75312843711164E-2</v>
      </c>
      <c r="AN13" s="19">
        <v>2.00592810302807E-2</v>
      </c>
      <c r="AO13" s="19">
        <v>2.1649414346416599E-2</v>
      </c>
      <c r="AP13" s="19">
        <v>7.9008305246990491E-3</v>
      </c>
      <c r="AQ13" s="19">
        <v>0</v>
      </c>
      <c r="AR13" s="19"/>
      <c r="AS13" s="19">
        <v>2.02841496734044E-2</v>
      </c>
      <c r="AT13" s="19">
        <v>1.49458198711913E-2</v>
      </c>
      <c r="AU13" s="19"/>
      <c r="AV13" s="19">
        <v>2.1321118329274299E-2</v>
      </c>
      <c r="AW13" s="19">
        <v>1.41404657170239E-2</v>
      </c>
      <c r="AX13" s="19"/>
      <c r="AY13" s="19">
        <v>3.6285963601549898E-2</v>
      </c>
      <c r="AZ13" s="19">
        <v>1.6379416726563401E-2</v>
      </c>
      <c r="BA13" s="19">
        <v>3.2426503125398902E-2</v>
      </c>
      <c r="BB13" s="19"/>
      <c r="BC13" s="19">
        <v>2.7023325761575599E-2</v>
      </c>
      <c r="BD13" s="19">
        <v>1.8188993043390701E-2</v>
      </c>
      <c r="BE13" s="19">
        <v>2.07730660902932E-2</v>
      </c>
      <c r="BF13" s="19"/>
      <c r="BG13" s="19">
        <v>2.46616126483989E-2</v>
      </c>
      <c r="BH13" s="19">
        <v>2.1012932103726401E-2</v>
      </c>
      <c r="BI13" s="19"/>
      <c r="BJ13" s="19">
        <v>1.4756028188367101E-2</v>
      </c>
      <c r="BK13" s="19">
        <v>2.51127444761182E-2</v>
      </c>
      <c r="BL13" s="19"/>
      <c r="BM13" s="19">
        <v>1.9470072334443301E-2</v>
      </c>
      <c r="BN13" s="19">
        <v>3.4080673420381798E-2</v>
      </c>
      <c r="BO13" s="19">
        <v>9.0115115979280402E-3</v>
      </c>
      <c r="BP13" s="19">
        <v>7.1011812509901198E-2</v>
      </c>
      <c r="BQ13" s="19">
        <v>0</v>
      </c>
      <c r="BR13" s="19">
        <v>2.3400046463040301E-2</v>
      </c>
      <c r="BS13" s="19">
        <v>2.1784402486296001E-2</v>
      </c>
      <c r="BT13" s="19"/>
      <c r="BU13" s="19">
        <v>2.37451639622435E-2</v>
      </c>
      <c r="BV13" s="19">
        <v>1.34718234485396E-2</v>
      </c>
      <c r="BW13" s="19"/>
      <c r="BX13" s="19">
        <v>2.0449516923039701E-2</v>
      </c>
      <c r="BY13" s="19">
        <v>1.32997998055403E-2</v>
      </c>
      <c r="BZ13" s="19">
        <v>1.39662898796691E-2</v>
      </c>
      <c r="CA13" s="19">
        <v>1.1156696009558599E-2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203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193</v>
      </c>
      <c r="C9" s="17">
        <v>0.103657749637736</v>
      </c>
      <c r="D9" s="17">
        <v>0.10348840550166</v>
      </c>
      <c r="E9" s="17">
        <v>0.10433340071538701</v>
      </c>
      <c r="F9" s="17"/>
      <c r="G9" s="17">
        <v>8.7662481742074597E-2</v>
      </c>
      <c r="H9" s="17">
        <v>0.21185948962732101</v>
      </c>
      <c r="I9" s="17">
        <v>0.14796784158409501</v>
      </c>
      <c r="J9" s="17">
        <v>9.5573571155598294E-2</v>
      </c>
      <c r="K9" s="17">
        <v>6.3280831388594402E-2</v>
      </c>
      <c r="L9" s="17">
        <v>2.4255382245667399E-2</v>
      </c>
      <c r="M9" s="17"/>
      <c r="N9" s="17">
        <v>0.122890464585781</v>
      </c>
      <c r="O9" s="17">
        <v>0.10285481816532201</v>
      </c>
      <c r="P9" s="17">
        <v>0.10247565722915999</v>
      </c>
      <c r="Q9" s="17">
        <v>8.7666637692807206E-2</v>
      </c>
      <c r="R9" s="17"/>
      <c r="S9" s="17">
        <v>0.14866362393764501</v>
      </c>
      <c r="T9" s="17">
        <v>0.107202101393222</v>
      </c>
      <c r="U9" s="17">
        <v>5.92861165819943E-2</v>
      </c>
      <c r="V9" s="17">
        <v>9.4563445482010303E-2</v>
      </c>
      <c r="W9" s="17">
        <v>8.0220665842208994E-2</v>
      </c>
      <c r="X9" s="17">
        <v>0.15593328785711599</v>
      </c>
      <c r="Y9" s="17">
        <v>9.4401526298428198E-2</v>
      </c>
      <c r="Z9" s="17">
        <v>8.6865325430665996E-2</v>
      </c>
      <c r="AA9" s="17">
        <v>7.6251402721130193E-2</v>
      </c>
      <c r="AB9" s="17">
        <v>9.0538836655348301E-2</v>
      </c>
      <c r="AC9" s="17">
        <v>7.46358496778224E-2</v>
      </c>
      <c r="AD9" s="17">
        <v>0.15796251594785399</v>
      </c>
      <c r="AE9" s="17"/>
      <c r="AF9" s="17">
        <v>0.18816291525954401</v>
      </c>
      <c r="AG9" s="17">
        <v>7.7675501339535699E-2</v>
      </c>
      <c r="AH9" s="17">
        <v>9.40792290158734E-2</v>
      </c>
      <c r="AI9" s="17">
        <v>5.9645098014640102E-2</v>
      </c>
      <c r="AJ9" s="17">
        <v>6.9050428932455499E-2</v>
      </c>
      <c r="AK9" s="17">
        <v>9.6126905637586899E-2</v>
      </c>
      <c r="AL9" s="17"/>
      <c r="AM9" s="17">
        <v>5.9027630800892399E-2</v>
      </c>
      <c r="AN9" s="17">
        <v>9.3598462244908101E-2</v>
      </c>
      <c r="AO9" s="17">
        <v>0.12567129221054199</v>
      </c>
      <c r="AP9" s="17">
        <v>0.19318610777092099</v>
      </c>
      <c r="AQ9" s="17">
        <v>0.14892027777241901</v>
      </c>
      <c r="AR9" s="17"/>
      <c r="AS9" s="17">
        <v>0.10947616606834699</v>
      </c>
      <c r="AT9" s="17">
        <v>0.117192765336973</v>
      </c>
      <c r="AU9" s="17"/>
      <c r="AV9" s="17">
        <v>0.113073898886239</v>
      </c>
      <c r="AW9" s="17">
        <v>0.10691752673086</v>
      </c>
      <c r="AX9" s="17"/>
      <c r="AY9" s="17">
        <v>0.117471480918914</v>
      </c>
      <c r="AZ9" s="17">
        <v>9.9519653855662804E-2</v>
      </c>
      <c r="BA9" s="17">
        <v>8.5131076245725495E-2</v>
      </c>
      <c r="BB9" s="17"/>
      <c r="BC9" s="17">
        <v>9.3824228417721298E-2</v>
      </c>
      <c r="BD9" s="17">
        <v>0.102341147059958</v>
      </c>
      <c r="BE9" s="17">
        <v>0.127425727524282</v>
      </c>
      <c r="BF9" s="17"/>
      <c r="BG9" s="17">
        <v>0.102636011462772</v>
      </c>
      <c r="BH9" s="17">
        <v>0.10514993317619301</v>
      </c>
      <c r="BI9" s="17"/>
      <c r="BJ9" s="17">
        <v>0.164541433491498</v>
      </c>
      <c r="BK9" s="17">
        <v>8.4670768031803095E-2</v>
      </c>
      <c r="BL9" s="17"/>
      <c r="BM9" s="17">
        <v>0.15116378182681101</v>
      </c>
      <c r="BN9" s="17">
        <v>0.113429063794764</v>
      </c>
      <c r="BO9" s="17">
        <v>6.73107650571068E-2</v>
      </c>
      <c r="BP9" s="17">
        <v>8.2655257794836595E-2</v>
      </c>
      <c r="BQ9" s="17">
        <v>5.1211431575133998E-2</v>
      </c>
      <c r="BR9" s="17">
        <v>2.0082132329229899E-2</v>
      </c>
      <c r="BS9" s="17">
        <v>0.105629041400957</v>
      </c>
      <c r="BT9" s="17"/>
      <c r="BU9" s="17">
        <v>0.11072993594377201</v>
      </c>
      <c r="BV9" s="17">
        <v>0.221967808840763</v>
      </c>
      <c r="BW9" s="17"/>
      <c r="BX9" s="17">
        <v>0.12815494778924599</v>
      </c>
      <c r="BY9" s="17">
        <v>0.125095650876836</v>
      </c>
      <c r="BZ9" s="17">
        <v>0.13686750796773101</v>
      </c>
      <c r="CA9" s="17">
        <v>0.132946708834837</v>
      </c>
    </row>
    <row r="10" spans="2:79" x14ac:dyDescent="0.3">
      <c r="B10" s="18" t="s">
        <v>194</v>
      </c>
      <c r="C10" s="17">
        <v>0.28773292363372999</v>
      </c>
      <c r="D10" s="17">
        <v>0.29633549196276399</v>
      </c>
      <c r="E10" s="17">
        <v>0.27965717284316999</v>
      </c>
      <c r="F10" s="17"/>
      <c r="G10" s="17">
        <v>0.36525262583505502</v>
      </c>
      <c r="H10" s="17">
        <v>0.347719329876091</v>
      </c>
      <c r="I10" s="17">
        <v>0.32192481559604802</v>
      </c>
      <c r="J10" s="17">
        <v>0.26272708446988902</v>
      </c>
      <c r="K10" s="17">
        <v>0.19685477161848899</v>
      </c>
      <c r="L10" s="17">
        <v>0.24110460926357</v>
      </c>
      <c r="M10" s="17"/>
      <c r="N10" s="17">
        <v>0.32952027443776799</v>
      </c>
      <c r="O10" s="17">
        <v>0.28706239251316901</v>
      </c>
      <c r="P10" s="17">
        <v>0.29267792896675399</v>
      </c>
      <c r="Q10" s="17">
        <v>0.24012371417301501</v>
      </c>
      <c r="R10" s="17"/>
      <c r="S10" s="17">
        <v>0.344296098314544</v>
      </c>
      <c r="T10" s="17">
        <v>0.274778971208265</v>
      </c>
      <c r="U10" s="17">
        <v>0.31445485888485197</v>
      </c>
      <c r="V10" s="17">
        <v>0.257037206792257</v>
      </c>
      <c r="W10" s="17">
        <v>0.26900454900503101</v>
      </c>
      <c r="X10" s="17">
        <v>0.247762921711326</v>
      </c>
      <c r="Y10" s="17">
        <v>0.22121188114298301</v>
      </c>
      <c r="Z10" s="17">
        <v>0.23863357838565699</v>
      </c>
      <c r="AA10" s="17">
        <v>0.33407081950936401</v>
      </c>
      <c r="AB10" s="17">
        <v>0.29895646981588098</v>
      </c>
      <c r="AC10" s="17">
        <v>0.29181109325191001</v>
      </c>
      <c r="AD10" s="17">
        <v>0.29722828655851902</v>
      </c>
      <c r="AE10" s="17"/>
      <c r="AF10" s="17">
        <v>0.365339363585932</v>
      </c>
      <c r="AG10" s="17">
        <v>0.25785868720683802</v>
      </c>
      <c r="AH10" s="17">
        <v>0.28263003235600598</v>
      </c>
      <c r="AI10" s="17">
        <v>0.24130631593437901</v>
      </c>
      <c r="AJ10" s="17">
        <v>0.27311592959720898</v>
      </c>
      <c r="AK10" s="17">
        <v>0.280699933136493</v>
      </c>
      <c r="AL10" s="17"/>
      <c r="AM10" s="17">
        <v>0.240735394196883</v>
      </c>
      <c r="AN10" s="17">
        <v>0.248492840882031</v>
      </c>
      <c r="AO10" s="17">
        <v>0.32023999644911499</v>
      </c>
      <c r="AP10" s="17">
        <v>0.36032110652515098</v>
      </c>
      <c r="AQ10" s="17">
        <v>0.453944565710101</v>
      </c>
      <c r="AR10" s="17"/>
      <c r="AS10" s="17">
        <v>0.29497417278434901</v>
      </c>
      <c r="AT10" s="17">
        <v>0.28855683070107702</v>
      </c>
      <c r="AU10" s="17"/>
      <c r="AV10" s="17">
        <v>0.28428005061477002</v>
      </c>
      <c r="AW10" s="17">
        <v>0.32869828670596402</v>
      </c>
      <c r="AX10" s="17"/>
      <c r="AY10" s="17">
        <v>0.320404412339867</v>
      </c>
      <c r="AZ10" s="17">
        <v>0.286020646669917</v>
      </c>
      <c r="BA10" s="17">
        <v>0.19052054616543801</v>
      </c>
      <c r="BB10" s="17"/>
      <c r="BC10" s="17">
        <v>0.29315164269676097</v>
      </c>
      <c r="BD10" s="17">
        <v>0.285584366185272</v>
      </c>
      <c r="BE10" s="17">
        <v>0.26898079221983401</v>
      </c>
      <c r="BF10" s="17"/>
      <c r="BG10" s="17">
        <v>0.29767701842473099</v>
      </c>
      <c r="BH10" s="17">
        <v>0.28553897933461497</v>
      </c>
      <c r="BI10" s="17"/>
      <c r="BJ10" s="17">
        <v>0.34352453894589002</v>
      </c>
      <c r="BK10" s="17">
        <v>0.27068665859105701</v>
      </c>
      <c r="BL10" s="17"/>
      <c r="BM10" s="17">
        <v>0.331440105145627</v>
      </c>
      <c r="BN10" s="17">
        <v>0.27607678705976202</v>
      </c>
      <c r="BO10" s="17">
        <v>0.33019448310634802</v>
      </c>
      <c r="BP10" s="17">
        <v>0.18756919960021901</v>
      </c>
      <c r="BQ10" s="17">
        <v>0.30924898498624498</v>
      </c>
      <c r="BR10" s="17">
        <v>0.217324030503041</v>
      </c>
      <c r="BS10" s="17">
        <v>0.27045589425602701</v>
      </c>
      <c r="BT10" s="17"/>
      <c r="BU10" s="17">
        <v>0.314820076203917</v>
      </c>
      <c r="BV10" s="17">
        <v>0.294351759639503</v>
      </c>
      <c r="BW10" s="17"/>
      <c r="BX10" s="17">
        <v>0.25741100008854301</v>
      </c>
      <c r="BY10" s="17">
        <v>0.25342252920323899</v>
      </c>
      <c r="BZ10" s="17">
        <v>0.35274411509980402</v>
      </c>
      <c r="CA10" s="17">
        <v>0.29840269413667397</v>
      </c>
    </row>
    <row r="11" spans="2:79" x14ac:dyDescent="0.3">
      <c r="B11" s="18" t="s">
        <v>195</v>
      </c>
      <c r="C11" s="17">
        <v>0.37188341255681501</v>
      </c>
      <c r="D11" s="17">
        <v>0.37697021044873902</v>
      </c>
      <c r="E11" s="17">
        <v>0.36683402605826798</v>
      </c>
      <c r="F11" s="17"/>
      <c r="G11" s="17">
        <v>0.33762164923626098</v>
      </c>
      <c r="H11" s="17">
        <v>0.28263952578856</v>
      </c>
      <c r="I11" s="17">
        <v>0.31273067064399301</v>
      </c>
      <c r="J11" s="17">
        <v>0.37334641469450702</v>
      </c>
      <c r="K11" s="17">
        <v>0.452642318653592</v>
      </c>
      <c r="L11" s="17">
        <v>0.45958001922220099</v>
      </c>
      <c r="M11" s="17"/>
      <c r="N11" s="17">
        <v>0.37048332309138399</v>
      </c>
      <c r="O11" s="17">
        <v>0.38994390411500601</v>
      </c>
      <c r="P11" s="17">
        <v>0.36925584801889899</v>
      </c>
      <c r="Q11" s="17">
        <v>0.35543142855903898</v>
      </c>
      <c r="R11" s="17"/>
      <c r="S11" s="17">
        <v>0.31518890619804102</v>
      </c>
      <c r="T11" s="17">
        <v>0.360932744626486</v>
      </c>
      <c r="U11" s="17">
        <v>0.41757945298374999</v>
      </c>
      <c r="V11" s="17">
        <v>0.40984958271441302</v>
      </c>
      <c r="W11" s="17">
        <v>0.40800042951320598</v>
      </c>
      <c r="X11" s="17">
        <v>0.37316044233643297</v>
      </c>
      <c r="Y11" s="17">
        <v>0.38437898150036498</v>
      </c>
      <c r="Z11" s="17">
        <v>0.40423945610655099</v>
      </c>
      <c r="AA11" s="17">
        <v>0.337627884583583</v>
      </c>
      <c r="AB11" s="17">
        <v>0.38880071688984702</v>
      </c>
      <c r="AC11" s="17">
        <v>0.38600818840061901</v>
      </c>
      <c r="AD11" s="17">
        <v>0.33384425380015198</v>
      </c>
      <c r="AE11" s="17"/>
      <c r="AF11" s="17">
        <v>0.28675020436346199</v>
      </c>
      <c r="AG11" s="17">
        <v>0.42054153477491302</v>
      </c>
      <c r="AH11" s="17">
        <v>0.35130314276594798</v>
      </c>
      <c r="AI11" s="17">
        <v>0.431743664884086</v>
      </c>
      <c r="AJ11" s="17">
        <v>0.34620332927180802</v>
      </c>
      <c r="AK11" s="17">
        <v>0.41462394004657299</v>
      </c>
      <c r="AL11" s="17"/>
      <c r="AM11" s="17">
        <v>0.36603979729331398</v>
      </c>
      <c r="AN11" s="17">
        <v>0.40109172400389598</v>
      </c>
      <c r="AO11" s="17">
        <v>0.38677173871002901</v>
      </c>
      <c r="AP11" s="17">
        <v>0.29963767425959498</v>
      </c>
      <c r="AQ11" s="17">
        <v>0.24357487031126401</v>
      </c>
      <c r="AR11" s="17"/>
      <c r="AS11" s="17">
        <v>0.37300083243645399</v>
      </c>
      <c r="AT11" s="17">
        <v>0.32663824043800699</v>
      </c>
      <c r="AU11" s="17"/>
      <c r="AV11" s="17">
        <v>0.36932590130255999</v>
      </c>
      <c r="AW11" s="17">
        <v>0.33901229165746</v>
      </c>
      <c r="AX11" s="17"/>
      <c r="AY11" s="17">
        <v>0.337556730705937</v>
      </c>
      <c r="AZ11" s="17">
        <v>0.38071586218923598</v>
      </c>
      <c r="BA11" s="17">
        <v>0.42644727079512601</v>
      </c>
      <c r="BB11" s="17"/>
      <c r="BC11" s="17">
        <v>0.38707405537519701</v>
      </c>
      <c r="BD11" s="17">
        <v>0.37142795287921898</v>
      </c>
      <c r="BE11" s="17">
        <v>0.336751417058683</v>
      </c>
      <c r="BF11" s="17"/>
      <c r="BG11" s="17">
        <v>0.36667899979678598</v>
      </c>
      <c r="BH11" s="17">
        <v>0.37395367767127602</v>
      </c>
      <c r="BI11" s="17"/>
      <c r="BJ11" s="17">
        <v>0.313993047607808</v>
      </c>
      <c r="BK11" s="17">
        <v>0.391236533316771</v>
      </c>
      <c r="BL11" s="17"/>
      <c r="BM11" s="17">
        <v>0.30933416827653498</v>
      </c>
      <c r="BN11" s="17">
        <v>0.35027244205515001</v>
      </c>
      <c r="BO11" s="17">
        <v>0.36923492577202899</v>
      </c>
      <c r="BP11" s="17">
        <v>0.46274087445016698</v>
      </c>
      <c r="BQ11" s="17">
        <v>0.474504040981927</v>
      </c>
      <c r="BR11" s="17">
        <v>0.49249893224316899</v>
      </c>
      <c r="BS11" s="17">
        <v>0.32369679540400198</v>
      </c>
      <c r="BT11" s="17"/>
      <c r="BU11" s="17">
        <v>0.33335416311579902</v>
      </c>
      <c r="BV11" s="17">
        <v>0.30024283886833603</v>
      </c>
      <c r="BW11" s="17"/>
      <c r="BX11" s="17">
        <v>0.35261811737429199</v>
      </c>
      <c r="BY11" s="17">
        <v>0.353491952344892</v>
      </c>
      <c r="BZ11" s="17">
        <v>0.35139618923340399</v>
      </c>
      <c r="CA11" s="17">
        <v>0.33283341211959</v>
      </c>
    </row>
    <row r="12" spans="2:79" x14ac:dyDescent="0.3">
      <c r="B12" s="18" t="s">
        <v>196</v>
      </c>
      <c r="C12" s="17">
        <v>0.19060899776430601</v>
      </c>
      <c r="D12" s="17">
        <v>0.177791522267989</v>
      </c>
      <c r="E12" s="17">
        <v>0.20304369603511099</v>
      </c>
      <c r="F12" s="17"/>
      <c r="G12" s="17">
        <v>0.166789385206598</v>
      </c>
      <c r="H12" s="17">
        <v>0.122852621496435</v>
      </c>
      <c r="I12" s="17">
        <v>0.172325007487204</v>
      </c>
      <c r="J12" s="17">
        <v>0.20629577855037201</v>
      </c>
      <c r="K12" s="17">
        <v>0.23263029012271999</v>
      </c>
      <c r="L12" s="17">
        <v>0.235298248368951</v>
      </c>
      <c r="M12" s="17"/>
      <c r="N12" s="17">
        <v>0.15876426634446</v>
      </c>
      <c r="O12" s="17">
        <v>0.18419387689769601</v>
      </c>
      <c r="P12" s="17">
        <v>0.191807817283103</v>
      </c>
      <c r="Q12" s="17">
        <v>0.22865650288338901</v>
      </c>
      <c r="R12" s="17"/>
      <c r="S12" s="17">
        <v>0.155887883984894</v>
      </c>
      <c r="T12" s="17">
        <v>0.203877678040217</v>
      </c>
      <c r="U12" s="17">
        <v>0.177902643479046</v>
      </c>
      <c r="V12" s="17">
        <v>0.18599266813733401</v>
      </c>
      <c r="W12" s="17">
        <v>0.20376170590013201</v>
      </c>
      <c r="X12" s="17">
        <v>0.15898845592469399</v>
      </c>
      <c r="Y12" s="17">
        <v>0.23665021968235</v>
      </c>
      <c r="Z12" s="17">
        <v>0.238206166695904</v>
      </c>
      <c r="AA12" s="17">
        <v>0.19798433325873599</v>
      </c>
      <c r="AB12" s="17">
        <v>0.19696267493982</v>
      </c>
      <c r="AC12" s="17">
        <v>0.19265544722685299</v>
      </c>
      <c r="AD12" s="17">
        <v>0.17120528072043401</v>
      </c>
      <c r="AE12" s="17"/>
      <c r="AF12" s="17">
        <v>0.12833881302775599</v>
      </c>
      <c r="AG12" s="17">
        <v>0.206058740421069</v>
      </c>
      <c r="AH12" s="17">
        <v>0.21369514849016599</v>
      </c>
      <c r="AI12" s="17">
        <v>0.21493162295182999</v>
      </c>
      <c r="AJ12" s="17">
        <v>0.24569541589879301</v>
      </c>
      <c r="AK12" s="17">
        <v>0.14475226525151599</v>
      </c>
      <c r="AL12" s="17"/>
      <c r="AM12" s="17">
        <v>0.267507504947049</v>
      </c>
      <c r="AN12" s="17">
        <v>0.20491010361442299</v>
      </c>
      <c r="AO12" s="17">
        <v>0.139940709123162</v>
      </c>
      <c r="AP12" s="17">
        <v>0.134723138865744</v>
      </c>
      <c r="AQ12" s="17">
        <v>0.108942647665172</v>
      </c>
      <c r="AR12" s="17"/>
      <c r="AS12" s="17">
        <v>0.18155853539842301</v>
      </c>
      <c r="AT12" s="17">
        <v>0.22014509167872001</v>
      </c>
      <c r="AU12" s="17"/>
      <c r="AV12" s="17">
        <v>0.18673959292650699</v>
      </c>
      <c r="AW12" s="17">
        <v>0.18803741545976699</v>
      </c>
      <c r="AX12" s="17"/>
      <c r="AY12" s="17">
        <v>0.175527741636781</v>
      </c>
      <c r="AZ12" s="17">
        <v>0.19130217591955301</v>
      </c>
      <c r="BA12" s="17">
        <v>0.241729849208044</v>
      </c>
      <c r="BB12" s="17"/>
      <c r="BC12" s="17">
        <v>0.17540299752185801</v>
      </c>
      <c r="BD12" s="17">
        <v>0.204328486632854</v>
      </c>
      <c r="BE12" s="17">
        <v>0.22313492890752601</v>
      </c>
      <c r="BF12" s="17"/>
      <c r="BG12" s="17">
        <v>0.191871065060261</v>
      </c>
      <c r="BH12" s="17">
        <v>0.19116210706845199</v>
      </c>
      <c r="BI12" s="17"/>
      <c r="BJ12" s="17">
        <v>0.15469151231568101</v>
      </c>
      <c r="BK12" s="17">
        <v>0.203737638040527</v>
      </c>
      <c r="BL12" s="17"/>
      <c r="BM12" s="17">
        <v>0.17535149087524299</v>
      </c>
      <c r="BN12" s="17">
        <v>0.19478927758220799</v>
      </c>
      <c r="BO12" s="17">
        <v>0.19554049365849499</v>
      </c>
      <c r="BP12" s="17">
        <v>0.147920696478163</v>
      </c>
      <c r="BQ12" s="17">
        <v>0.13522112957889901</v>
      </c>
      <c r="BR12" s="17">
        <v>0.22920777149753699</v>
      </c>
      <c r="BS12" s="17">
        <v>0.226722625568644</v>
      </c>
      <c r="BT12" s="17"/>
      <c r="BU12" s="17">
        <v>0.19670906279616501</v>
      </c>
      <c r="BV12" s="17">
        <v>0.147545619585226</v>
      </c>
      <c r="BW12" s="17"/>
      <c r="BX12" s="17">
        <v>0.20062648362680999</v>
      </c>
      <c r="BY12" s="17">
        <v>0.227605003027296</v>
      </c>
      <c r="BZ12" s="17">
        <v>0.12817353676718801</v>
      </c>
      <c r="CA12" s="17">
        <v>0.206560659806245</v>
      </c>
    </row>
    <row r="13" spans="2:79" x14ac:dyDescent="0.3">
      <c r="B13" s="18" t="s">
        <v>101</v>
      </c>
      <c r="C13" s="19">
        <v>4.6116916407413201E-2</v>
      </c>
      <c r="D13" s="19">
        <v>4.54143698188475E-2</v>
      </c>
      <c r="E13" s="19">
        <v>4.6131704348064302E-2</v>
      </c>
      <c r="F13" s="19"/>
      <c r="G13" s="19">
        <v>4.2673857980010603E-2</v>
      </c>
      <c r="H13" s="19">
        <v>3.4929033211592499E-2</v>
      </c>
      <c r="I13" s="19">
        <v>4.5051664688661099E-2</v>
      </c>
      <c r="J13" s="19">
        <v>6.2057151129633302E-2</v>
      </c>
      <c r="K13" s="19">
        <v>5.4591788216605597E-2</v>
      </c>
      <c r="L13" s="19">
        <v>3.9761740899610702E-2</v>
      </c>
      <c r="M13" s="19"/>
      <c r="N13" s="19">
        <v>1.8341671540606501E-2</v>
      </c>
      <c r="O13" s="19">
        <v>3.5945008308807098E-2</v>
      </c>
      <c r="P13" s="19">
        <v>4.3782748502084301E-2</v>
      </c>
      <c r="Q13" s="19">
        <v>8.8121716691749605E-2</v>
      </c>
      <c r="R13" s="19"/>
      <c r="S13" s="19">
        <v>3.5963487564875503E-2</v>
      </c>
      <c r="T13" s="19">
        <v>5.3208504731810401E-2</v>
      </c>
      <c r="U13" s="19">
        <v>3.07769280703581E-2</v>
      </c>
      <c r="V13" s="19">
        <v>5.2557096873985701E-2</v>
      </c>
      <c r="W13" s="19">
        <v>3.9012649739422603E-2</v>
      </c>
      <c r="X13" s="19">
        <v>6.4154892170431105E-2</v>
      </c>
      <c r="Y13" s="19">
        <v>6.3357391375874206E-2</v>
      </c>
      <c r="Z13" s="19">
        <v>3.2055473381221902E-2</v>
      </c>
      <c r="AA13" s="19">
        <v>5.4065559927186597E-2</v>
      </c>
      <c r="AB13" s="19">
        <v>2.47413016991034E-2</v>
      </c>
      <c r="AC13" s="19">
        <v>5.4889421442795898E-2</v>
      </c>
      <c r="AD13" s="19">
        <v>3.9759662973041197E-2</v>
      </c>
      <c r="AE13" s="19"/>
      <c r="AF13" s="19">
        <v>3.1408703763304999E-2</v>
      </c>
      <c r="AG13" s="19">
        <v>3.7865536257645098E-2</v>
      </c>
      <c r="AH13" s="19">
        <v>5.8292447372006798E-2</v>
      </c>
      <c r="AI13" s="19">
        <v>5.2373298215064097E-2</v>
      </c>
      <c r="AJ13" s="19">
        <v>6.5934896299733703E-2</v>
      </c>
      <c r="AK13" s="19">
        <v>6.3796955927831106E-2</v>
      </c>
      <c r="AL13" s="19"/>
      <c r="AM13" s="19">
        <v>6.6689672761861593E-2</v>
      </c>
      <c r="AN13" s="19">
        <v>5.1906869254742097E-2</v>
      </c>
      <c r="AO13" s="19">
        <v>2.7376263507151499E-2</v>
      </c>
      <c r="AP13" s="19">
        <v>1.21319725785889E-2</v>
      </c>
      <c r="AQ13" s="19">
        <v>4.46176385410431E-2</v>
      </c>
      <c r="AR13" s="19"/>
      <c r="AS13" s="19">
        <v>4.0990293312426401E-2</v>
      </c>
      <c r="AT13" s="19">
        <v>4.7467071845222898E-2</v>
      </c>
      <c r="AU13" s="19"/>
      <c r="AV13" s="19">
        <v>4.6580556269924203E-2</v>
      </c>
      <c r="AW13" s="19">
        <v>3.7334479445948698E-2</v>
      </c>
      <c r="AX13" s="19"/>
      <c r="AY13" s="19">
        <v>4.90396343985013E-2</v>
      </c>
      <c r="AZ13" s="19">
        <v>4.2441661365631503E-2</v>
      </c>
      <c r="BA13" s="19">
        <v>5.6171257585666497E-2</v>
      </c>
      <c r="BB13" s="19"/>
      <c r="BC13" s="19">
        <v>5.0547075988462899E-2</v>
      </c>
      <c r="BD13" s="19">
        <v>3.6318047242696799E-2</v>
      </c>
      <c r="BE13" s="19">
        <v>4.3707134289675299E-2</v>
      </c>
      <c r="BF13" s="19"/>
      <c r="BG13" s="19">
        <v>4.1136905255451099E-2</v>
      </c>
      <c r="BH13" s="19">
        <v>4.4195302749463698E-2</v>
      </c>
      <c r="BI13" s="19"/>
      <c r="BJ13" s="19">
        <v>2.32494676391229E-2</v>
      </c>
      <c r="BK13" s="19">
        <v>4.9668402019841802E-2</v>
      </c>
      <c r="BL13" s="19"/>
      <c r="BM13" s="19">
        <v>3.2710453875783203E-2</v>
      </c>
      <c r="BN13" s="19">
        <v>6.5432429508116202E-2</v>
      </c>
      <c r="BO13" s="19">
        <v>3.7719332406021398E-2</v>
      </c>
      <c r="BP13" s="19">
        <v>0.119113971676615</v>
      </c>
      <c r="BQ13" s="19">
        <v>2.9814412877794801E-2</v>
      </c>
      <c r="BR13" s="19">
        <v>4.0887133427022403E-2</v>
      </c>
      <c r="BS13" s="19">
        <v>7.3495643370369207E-2</v>
      </c>
      <c r="BT13" s="19"/>
      <c r="BU13" s="19">
        <v>4.4386761940346797E-2</v>
      </c>
      <c r="BV13" s="19">
        <v>3.5891973066172103E-2</v>
      </c>
      <c r="BW13" s="19"/>
      <c r="BX13" s="19">
        <v>6.1189451121108802E-2</v>
      </c>
      <c r="BY13" s="19">
        <v>4.0384864547737299E-2</v>
      </c>
      <c r="BZ13" s="19">
        <v>3.0818650931872499E-2</v>
      </c>
      <c r="CA13" s="19">
        <v>2.9256525102654501E-2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204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193</v>
      </c>
      <c r="C9" s="17">
        <v>0.193896289081367</v>
      </c>
      <c r="D9" s="17">
        <v>0.187014512112818</v>
      </c>
      <c r="E9" s="17">
        <v>0.20156364039527799</v>
      </c>
      <c r="F9" s="17"/>
      <c r="G9" s="17">
        <v>0.23578598897939099</v>
      </c>
      <c r="H9" s="17">
        <v>0.29137431007829401</v>
      </c>
      <c r="I9" s="17">
        <v>0.21421322358644099</v>
      </c>
      <c r="J9" s="17">
        <v>0.15164643563892199</v>
      </c>
      <c r="K9" s="17">
        <v>0.18312504879310301</v>
      </c>
      <c r="L9" s="17">
        <v>0.11197844110807501</v>
      </c>
      <c r="M9" s="17"/>
      <c r="N9" s="17">
        <v>0.22894810293080101</v>
      </c>
      <c r="O9" s="17">
        <v>0.18913039965992801</v>
      </c>
      <c r="P9" s="17">
        <v>0.18152971130221801</v>
      </c>
      <c r="Q9" s="17">
        <v>0.177311208193727</v>
      </c>
      <c r="R9" s="17"/>
      <c r="S9" s="17">
        <v>0.25021594872531699</v>
      </c>
      <c r="T9" s="17">
        <v>0.19304652991222701</v>
      </c>
      <c r="U9" s="17">
        <v>0.20947314130915001</v>
      </c>
      <c r="V9" s="17">
        <v>0.16228697914312801</v>
      </c>
      <c r="W9" s="17">
        <v>0.16902180450288701</v>
      </c>
      <c r="X9" s="17">
        <v>0.16468290895472601</v>
      </c>
      <c r="Y9" s="17">
        <v>0.223445447999292</v>
      </c>
      <c r="Z9" s="17">
        <v>0.118245818900203</v>
      </c>
      <c r="AA9" s="17">
        <v>0.17223082340444401</v>
      </c>
      <c r="AB9" s="17">
        <v>0.16937279184559301</v>
      </c>
      <c r="AC9" s="17">
        <v>0.21095842275177101</v>
      </c>
      <c r="AD9" s="17">
        <v>0.28061863308386997</v>
      </c>
      <c r="AE9" s="17"/>
      <c r="AF9" s="17">
        <v>0.30434995145329802</v>
      </c>
      <c r="AG9" s="17">
        <v>0.164441565337031</v>
      </c>
      <c r="AH9" s="17">
        <v>0.15754808434626999</v>
      </c>
      <c r="AI9" s="17">
        <v>0.14332465216846799</v>
      </c>
      <c r="AJ9" s="17">
        <v>0.14547794683767701</v>
      </c>
      <c r="AK9" s="17">
        <v>0.19580642561967301</v>
      </c>
      <c r="AL9" s="17"/>
      <c r="AM9" s="17">
        <v>0.12701881678187299</v>
      </c>
      <c r="AN9" s="17">
        <v>0.154785329880953</v>
      </c>
      <c r="AO9" s="17">
        <v>0.24443145472375499</v>
      </c>
      <c r="AP9" s="17">
        <v>0.305556267337938</v>
      </c>
      <c r="AQ9" s="17">
        <v>0.26862699770543702</v>
      </c>
      <c r="AR9" s="17"/>
      <c r="AS9" s="17">
        <v>0.20772133933162701</v>
      </c>
      <c r="AT9" s="17">
        <v>0.200191237497017</v>
      </c>
      <c r="AU9" s="17"/>
      <c r="AV9" s="17">
        <v>0.19659687955267999</v>
      </c>
      <c r="AW9" s="17">
        <v>0.19413211355760501</v>
      </c>
      <c r="AX9" s="17"/>
      <c r="AY9" s="17">
        <v>0.2278712411372</v>
      </c>
      <c r="AZ9" s="17">
        <v>0.18540224420870199</v>
      </c>
      <c r="BA9" s="17">
        <v>0.14180560856217</v>
      </c>
      <c r="BB9" s="17"/>
      <c r="BC9" s="17">
        <v>0.20035714237625801</v>
      </c>
      <c r="BD9" s="17">
        <v>0.160728838940499</v>
      </c>
      <c r="BE9" s="17">
        <v>0.21251998105322101</v>
      </c>
      <c r="BF9" s="17"/>
      <c r="BG9" s="17">
        <v>0.19319892304561301</v>
      </c>
      <c r="BH9" s="17">
        <v>0.19830199905575299</v>
      </c>
      <c r="BI9" s="17"/>
      <c r="BJ9" s="17">
        <v>0.27076422195479299</v>
      </c>
      <c r="BK9" s="17">
        <v>0.171832148750483</v>
      </c>
      <c r="BL9" s="17"/>
      <c r="BM9" s="17">
        <v>0.22963752802008999</v>
      </c>
      <c r="BN9" s="17">
        <v>0.18014805637821801</v>
      </c>
      <c r="BO9" s="17">
        <v>0.17463070814464601</v>
      </c>
      <c r="BP9" s="17">
        <v>0.23815414106340599</v>
      </c>
      <c r="BQ9" s="17">
        <v>0.220435998325898</v>
      </c>
      <c r="BR9" s="17">
        <v>0.12122267291097</v>
      </c>
      <c r="BS9" s="17">
        <v>0.18162405627192901</v>
      </c>
      <c r="BT9" s="17"/>
      <c r="BU9" s="17">
        <v>0.22783321732471801</v>
      </c>
      <c r="BV9" s="17">
        <v>0.34407014982211198</v>
      </c>
      <c r="BW9" s="17"/>
      <c r="BX9" s="17">
        <v>0.25782970394896998</v>
      </c>
      <c r="BY9" s="17">
        <v>0.19878613694084801</v>
      </c>
      <c r="BZ9" s="17">
        <v>0.24584851478119699</v>
      </c>
      <c r="CA9" s="17">
        <v>0.208630474478147</v>
      </c>
    </row>
    <row r="10" spans="2:79" x14ac:dyDescent="0.3">
      <c r="B10" s="18" t="s">
        <v>194</v>
      </c>
      <c r="C10" s="17">
        <v>0.31306774332652898</v>
      </c>
      <c r="D10" s="17">
        <v>0.31935453500004701</v>
      </c>
      <c r="E10" s="17">
        <v>0.30642451845296198</v>
      </c>
      <c r="F10" s="17"/>
      <c r="G10" s="17">
        <v>0.30991340871681</v>
      </c>
      <c r="H10" s="17">
        <v>0.36777483667358402</v>
      </c>
      <c r="I10" s="17">
        <v>0.35198063708303401</v>
      </c>
      <c r="J10" s="17">
        <v>0.32340471169227097</v>
      </c>
      <c r="K10" s="17">
        <v>0.26870010298314501</v>
      </c>
      <c r="L10" s="17">
        <v>0.26066527693428898</v>
      </c>
      <c r="M10" s="17"/>
      <c r="N10" s="17">
        <v>0.33511196232322599</v>
      </c>
      <c r="O10" s="17">
        <v>0.33375527159278501</v>
      </c>
      <c r="P10" s="17">
        <v>0.29792902803143201</v>
      </c>
      <c r="Q10" s="17">
        <v>0.275815660832959</v>
      </c>
      <c r="R10" s="17"/>
      <c r="S10" s="17">
        <v>0.32411053468251</v>
      </c>
      <c r="T10" s="17">
        <v>0.32292623866602899</v>
      </c>
      <c r="U10" s="17">
        <v>0.28307672297324799</v>
      </c>
      <c r="V10" s="17">
        <v>0.29209241339136499</v>
      </c>
      <c r="W10" s="17">
        <v>0.265366857249828</v>
      </c>
      <c r="X10" s="17">
        <v>0.31940231238132999</v>
      </c>
      <c r="Y10" s="17">
        <v>0.34816533566021901</v>
      </c>
      <c r="Z10" s="17">
        <v>0.417676817663728</v>
      </c>
      <c r="AA10" s="17">
        <v>0.36379508543379102</v>
      </c>
      <c r="AB10" s="17">
        <v>0.28839291129524602</v>
      </c>
      <c r="AC10" s="17">
        <v>0.21545504805612101</v>
      </c>
      <c r="AD10" s="17">
        <v>0.27345038891341</v>
      </c>
      <c r="AE10" s="17"/>
      <c r="AF10" s="17">
        <v>0.32263393649761302</v>
      </c>
      <c r="AG10" s="17">
        <v>0.33719279206314301</v>
      </c>
      <c r="AH10" s="17">
        <v>0.33893685907382698</v>
      </c>
      <c r="AI10" s="17">
        <v>0.28242742123702902</v>
      </c>
      <c r="AJ10" s="17">
        <v>0.27317167811195903</v>
      </c>
      <c r="AK10" s="17">
        <v>0.26686717998863502</v>
      </c>
      <c r="AL10" s="17"/>
      <c r="AM10" s="17">
        <v>0.30884857606629901</v>
      </c>
      <c r="AN10" s="17">
        <v>0.29155815583627598</v>
      </c>
      <c r="AO10" s="17">
        <v>0.31743540258368302</v>
      </c>
      <c r="AP10" s="17">
        <v>0.36784409743282798</v>
      </c>
      <c r="AQ10" s="17">
        <v>0.34349925638235201</v>
      </c>
      <c r="AR10" s="17"/>
      <c r="AS10" s="17">
        <v>0.33058957163681801</v>
      </c>
      <c r="AT10" s="17">
        <v>0.28480421169067699</v>
      </c>
      <c r="AU10" s="17"/>
      <c r="AV10" s="17">
        <v>0.33000265458883099</v>
      </c>
      <c r="AW10" s="17">
        <v>0.29535009384254401</v>
      </c>
      <c r="AX10" s="17"/>
      <c r="AY10" s="17">
        <v>0.31101484818031</v>
      </c>
      <c r="AZ10" s="17">
        <v>0.31778558994274397</v>
      </c>
      <c r="BA10" s="17">
        <v>0.27291838579776101</v>
      </c>
      <c r="BB10" s="17"/>
      <c r="BC10" s="17">
        <v>0.31800062067671098</v>
      </c>
      <c r="BD10" s="17">
        <v>0.28040789557170898</v>
      </c>
      <c r="BE10" s="17">
        <v>0.32484448230234803</v>
      </c>
      <c r="BF10" s="17"/>
      <c r="BG10" s="17">
        <v>0.28676898629758102</v>
      </c>
      <c r="BH10" s="17">
        <v>0.32275223191107499</v>
      </c>
      <c r="BI10" s="17"/>
      <c r="BJ10" s="17">
        <v>0.35946596689988602</v>
      </c>
      <c r="BK10" s="17">
        <v>0.29758507405394902</v>
      </c>
      <c r="BL10" s="17"/>
      <c r="BM10" s="17">
        <v>0.35447051879649799</v>
      </c>
      <c r="BN10" s="17">
        <v>0.33089320950275303</v>
      </c>
      <c r="BO10" s="17">
        <v>0.30990751525598498</v>
      </c>
      <c r="BP10" s="17">
        <v>0.21875172043886801</v>
      </c>
      <c r="BQ10" s="17">
        <v>0.26407095992907298</v>
      </c>
      <c r="BR10" s="17">
        <v>0.25190621558735099</v>
      </c>
      <c r="BS10" s="17">
        <v>0.29340851036299498</v>
      </c>
      <c r="BT10" s="17"/>
      <c r="BU10" s="17">
        <v>0.29887762911592303</v>
      </c>
      <c r="BV10" s="17">
        <v>0.34605418029940599</v>
      </c>
      <c r="BW10" s="17"/>
      <c r="BX10" s="17">
        <v>0.29706543296809501</v>
      </c>
      <c r="BY10" s="17">
        <v>0.29700329733727299</v>
      </c>
      <c r="BZ10" s="17">
        <v>0.33979749398284598</v>
      </c>
      <c r="CA10" s="17">
        <v>0.33746210618815797</v>
      </c>
    </row>
    <row r="11" spans="2:79" x14ac:dyDescent="0.3">
      <c r="B11" s="18" t="s">
        <v>195</v>
      </c>
      <c r="C11" s="17">
        <v>0.28713701140273401</v>
      </c>
      <c r="D11" s="17">
        <v>0.30302589004098501</v>
      </c>
      <c r="E11" s="17">
        <v>0.27118739007310799</v>
      </c>
      <c r="F11" s="17"/>
      <c r="G11" s="17">
        <v>0.30169896718683298</v>
      </c>
      <c r="H11" s="17">
        <v>0.22883985406856799</v>
      </c>
      <c r="I11" s="17">
        <v>0.23718759406908199</v>
      </c>
      <c r="J11" s="17">
        <v>0.26159693282246099</v>
      </c>
      <c r="K11" s="17">
        <v>0.32522676689772401</v>
      </c>
      <c r="L11" s="17">
        <v>0.360332015576799</v>
      </c>
      <c r="M11" s="17"/>
      <c r="N11" s="17">
        <v>0.27687691225987698</v>
      </c>
      <c r="O11" s="17">
        <v>0.29334480222529402</v>
      </c>
      <c r="P11" s="17">
        <v>0.30338249091835501</v>
      </c>
      <c r="Q11" s="17">
        <v>0.27664411374027398</v>
      </c>
      <c r="R11" s="17"/>
      <c r="S11" s="17">
        <v>0.28515796098178398</v>
      </c>
      <c r="T11" s="17">
        <v>0.22034555345493401</v>
      </c>
      <c r="U11" s="17">
        <v>0.29545339094427497</v>
      </c>
      <c r="V11" s="17">
        <v>0.34387348608468599</v>
      </c>
      <c r="W11" s="17">
        <v>0.36711389504446301</v>
      </c>
      <c r="X11" s="17">
        <v>0.28384561091546101</v>
      </c>
      <c r="Y11" s="17">
        <v>0.24663855022202499</v>
      </c>
      <c r="Z11" s="17">
        <v>0.27960117872356199</v>
      </c>
      <c r="AA11" s="17">
        <v>0.28025862634864501</v>
      </c>
      <c r="AB11" s="17">
        <v>0.30058051437950001</v>
      </c>
      <c r="AC11" s="17">
        <v>0.325247432471996</v>
      </c>
      <c r="AD11" s="17">
        <v>0.25479558340256098</v>
      </c>
      <c r="AE11" s="17"/>
      <c r="AF11" s="17">
        <v>0.21835946962689801</v>
      </c>
      <c r="AG11" s="17">
        <v>0.29539673393483201</v>
      </c>
      <c r="AH11" s="17">
        <v>0.27039228068750998</v>
      </c>
      <c r="AI11" s="17">
        <v>0.3603867501495</v>
      </c>
      <c r="AJ11" s="17">
        <v>0.31488487677767202</v>
      </c>
      <c r="AK11" s="17">
        <v>0.29901104904478898</v>
      </c>
      <c r="AL11" s="17"/>
      <c r="AM11" s="17">
        <v>0.29869975704957002</v>
      </c>
      <c r="AN11" s="17">
        <v>0.32225661060868399</v>
      </c>
      <c r="AO11" s="17">
        <v>0.26689041278093001</v>
      </c>
      <c r="AP11" s="17">
        <v>0.22277281959161099</v>
      </c>
      <c r="AQ11" s="17">
        <v>0.18711816160488601</v>
      </c>
      <c r="AR11" s="17"/>
      <c r="AS11" s="17">
        <v>0.26806664987422801</v>
      </c>
      <c r="AT11" s="17">
        <v>0.29026148700642401</v>
      </c>
      <c r="AU11" s="17"/>
      <c r="AV11" s="17">
        <v>0.27560456939603301</v>
      </c>
      <c r="AW11" s="17">
        <v>0.28784347709522001</v>
      </c>
      <c r="AX11" s="17"/>
      <c r="AY11" s="17">
        <v>0.26131833105158597</v>
      </c>
      <c r="AZ11" s="17">
        <v>0.28993060619445399</v>
      </c>
      <c r="BA11" s="17">
        <v>0.35441886075967499</v>
      </c>
      <c r="BB11" s="17"/>
      <c r="BC11" s="17">
        <v>0.27350937848756901</v>
      </c>
      <c r="BD11" s="17">
        <v>0.34918495177215297</v>
      </c>
      <c r="BE11" s="17">
        <v>0.264515700943665</v>
      </c>
      <c r="BF11" s="17"/>
      <c r="BG11" s="17">
        <v>0.29788718961122101</v>
      </c>
      <c r="BH11" s="17">
        <v>0.28212136834282497</v>
      </c>
      <c r="BI11" s="17"/>
      <c r="BJ11" s="17">
        <v>0.227098343875135</v>
      </c>
      <c r="BK11" s="17">
        <v>0.306036513183083</v>
      </c>
      <c r="BL11" s="17"/>
      <c r="BM11" s="17">
        <v>0.25604322079505598</v>
      </c>
      <c r="BN11" s="17">
        <v>0.279763620265714</v>
      </c>
      <c r="BO11" s="17">
        <v>0.301610430258271</v>
      </c>
      <c r="BP11" s="17">
        <v>0.244612050720662</v>
      </c>
      <c r="BQ11" s="17">
        <v>0.30348389706864398</v>
      </c>
      <c r="BR11" s="17">
        <v>0.36553935461583298</v>
      </c>
      <c r="BS11" s="17">
        <v>0.26871602829354801</v>
      </c>
      <c r="BT11" s="17"/>
      <c r="BU11" s="17">
        <v>0.310429519842433</v>
      </c>
      <c r="BV11" s="17">
        <v>0.20573460131739801</v>
      </c>
      <c r="BW11" s="17"/>
      <c r="BX11" s="17">
        <v>0.25176924561279101</v>
      </c>
      <c r="BY11" s="17">
        <v>0.30192463532512598</v>
      </c>
      <c r="BZ11" s="17">
        <v>0.25609796764350601</v>
      </c>
      <c r="CA11" s="17">
        <v>0.26209357453853699</v>
      </c>
    </row>
    <row r="12" spans="2:79" x14ac:dyDescent="0.3">
      <c r="B12" s="18" t="s">
        <v>196</v>
      </c>
      <c r="C12" s="17">
        <v>0.14675916693431501</v>
      </c>
      <c r="D12" s="17">
        <v>0.13995287311044399</v>
      </c>
      <c r="E12" s="17">
        <v>0.15311461156391201</v>
      </c>
      <c r="F12" s="17"/>
      <c r="G12" s="17">
        <v>9.7161769588432603E-2</v>
      </c>
      <c r="H12" s="17">
        <v>7.0977564902007004E-2</v>
      </c>
      <c r="I12" s="17">
        <v>0.13640538297333299</v>
      </c>
      <c r="J12" s="17">
        <v>0.194620262399571</v>
      </c>
      <c r="K12" s="17">
        <v>0.152661087364239</v>
      </c>
      <c r="L12" s="17">
        <v>0.206856121265101</v>
      </c>
      <c r="M12" s="17"/>
      <c r="N12" s="17">
        <v>0.123366777811503</v>
      </c>
      <c r="O12" s="17">
        <v>0.133275057996913</v>
      </c>
      <c r="P12" s="17">
        <v>0.16418366005190599</v>
      </c>
      <c r="Q12" s="17">
        <v>0.169691946688041</v>
      </c>
      <c r="R12" s="17"/>
      <c r="S12" s="17">
        <v>0.103451384991153</v>
      </c>
      <c r="T12" s="17">
        <v>0.18186573577642901</v>
      </c>
      <c r="U12" s="17">
        <v>0.16441212596073199</v>
      </c>
      <c r="V12" s="17">
        <v>0.159096812706365</v>
      </c>
      <c r="W12" s="17">
        <v>0.159320679624047</v>
      </c>
      <c r="X12" s="17">
        <v>0.12806140323964901</v>
      </c>
      <c r="Y12" s="17">
        <v>0.115082653287917</v>
      </c>
      <c r="Z12" s="17">
        <v>0.14126808344039299</v>
      </c>
      <c r="AA12" s="17">
        <v>0.14063396927586699</v>
      </c>
      <c r="AB12" s="17">
        <v>0.17862617390931401</v>
      </c>
      <c r="AC12" s="17">
        <v>0.15160901945017599</v>
      </c>
      <c r="AD12" s="17">
        <v>0.149750669690351</v>
      </c>
      <c r="AE12" s="17"/>
      <c r="AF12" s="17">
        <v>0.114476961801938</v>
      </c>
      <c r="AG12" s="17">
        <v>0.13657110268112799</v>
      </c>
      <c r="AH12" s="17">
        <v>0.169603748650306</v>
      </c>
      <c r="AI12" s="17">
        <v>0.157991645311236</v>
      </c>
      <c r="AJ12" s="17">
        <v>0.18468743000572099</v>
      </c>
      <c r="AK12" s="17">
        <v>0.17492498921354099</v>
      </c>
      <c r="AL12" s="17"/>
      <c r="AM12" s="17">
        <v>0.16560778419622399</v>
      </c>
      <c r="AN12" s="17">
        <v>0.17572289512712799</v>
      </c>
      <c r="AO12" s="17">
        <v>0.138912787730711</v>
      </c>
      <c r="AP12" s="17">
        <v>7.4838922494354601E-2</v>
      </c>
      <c r="AQ12" s="17">
        <v>0.160198679636299</v>
      </c>
      <c r="AR12" s="17"/>
      <c r="AS12" s="17">
        <v>0.145788824291918</v>
      </c>
      <c r="AT12" s="17">
        <v>0.13870674514023701</v>
      </c>
      <c r="AU12" s="17"/>
      <c r="AV12" s="17">
        <v>0.14894190862474799</v>
      </c>
      <c r="AW12" s="17">
        <v>0.14771917721272701</v>
      </c>
      <c r="AX12" s="17"/>
      <c r="AY12" s="17">
        <v>0.11659632677189199</v>
      </c>
      <c r="AZ12" s="17">
        <v>0.15761732472176601</v>
      </c>
      <c r="BA12" s="17">
        <v>0.16991140136622801</v>
      </c>
      <c r="BB12" s="17"/>
      <c r="BC12" s="17">
        <v>0.14363193733820101</v>
      </c>
      <c r="BD12" s="17">
        <v>0.15954464834680501</v>
      </c>
      <c r="BE12" s="17">
        <v>0.144269947366303</v>
      </c>
      <c r="BF12" s="17"/>
      <c r="BG12" s="17">
        <v>0.148759426905861</v>
      </c>
      <c r="BH12" s="17">
        <v>0.149053780610199</v>
      </c>
      <c r="BI12" s="17"/>
      <c r="BJ12" s="17">
        <v>0.11979658235697099</v>
      </c>
      <c r="BK12" s="17">
        <v>0.155735929496537</v>
      </c>
      <c r="BL12" s="17"/>
      <c r="BM12" s="17">
        <v>0.11807681813277</v>
      </c>
      <c r="BN12" s="17">
        <v>0.161575532198623</v>
      </c>
      <c r="BO12" s="17">
        <v>0.12657582629575501</v>
      </c>
      <c r="BP12" s="17">
        <v>0.20952653824352399</v>
      </c>
      <c r="BQ12" s="17">
        <v>0.109602927225741</v>
      </c>
      <c r="BR12" s="17">
        <v>0.18206969931723199</v>
      </c>
      <c r="BS12" s="17">
        <v>0.189697724133851</v>
      </c>
      <c r="BT12" s="17"/>
      <c r="BU12" s="17">
        <v>0.118747363533196</v>
      </c>
      <c r="BV12" s="17">
        <v>5.8511948474088499E-2</v>
      </c>
      <c r="BW12" s="17"/>
      <c r="BX12" s="17">
        <v>0.13569774400883799</v>
      </c>
      <c r="BY12" s="17">
        <v>0.15209533201845399</v>
      </c>
      <c r="BZ12" s="17">
        <v>0.122933118641725</v>
      </c>
      <c r="CA12" s="17">
        <v>0.14910254890029601</v>
      </c>
    </row>
    <row r="13" spans="2:79" x14ac:dyDescent="0.3">
      <c r="B13" s="18" t="s">
        <v>101</v>
      </c>
      <c r="C13" s="19">
        <v>5.9139789255054601E-2</v>
      </c>
      <c r="D13" s="19">
        <v>5.06521897357066E-2</v>
      </c>
      <c r="E13" s="19">
        <v>6.7709839514739106E-2</v>
      </c>
      <c r="F13" s="19"/>
      <c r="G13" s="19">
        <v>5.5439865528533798E-2</v>
      </c>
      <c r="H13" s="19">
        <v>4.1033434277547E-2</v>
      </c>
      <c r="I13" s="19">
        <v>6.0213162288109599E-2</v>
      </c>
      <c r="J13" s="19">
        <v>6.8731657446775798E-2</v>
      </c>
      <c r="K13" s="19">
        <v>7.0286993961789196E-2</v>
      </c>
      <c r="L13" s="19">
        <v>6.0168145115736003E-2</v>
      </c>
      <c r="M13" s="19"/>
      <c r="N13" s="19">
        <v>3.5696244674593397E-2</v>
      </c>
      <c r="O13" s="19">
        <v>5.0494468525079897E-2</v>
      </c>
      <c r="P13" s="19">
        <v>5.2975109696088998E-2</v>
      </c>
      <c r="Q13" s="19">
        <v>0.100537070544999</v>
      </c>
      <c r="R13" s="19"/>
      <c r="S13" s="19">
        <v>3.7064170619236302E-2</v>
      </c>
      <c r="T13" s="19">
        <v>8.1815942190380103E-2</v>
      </c>
      <c r="U13" s="19">
        <v>4.7584618812595E-2</v>
      </c>
      <c r="V13" s="19">
        <v>4.2650308674456003E-2</v>
      </c>
      <c r="W13" s="19">
        <v>3.9176763578775198E-2</v>
      </c>
      <c r="X13" s="19">
        <v>0.10400776450883401</v>
      </c>
      <c r="Y13" s="19">
        <v>6.66680128305467E-2</v>
      </c>
      <c r="Z13" s="19">
        <v>4.32081012721146E-2</v>
      </c>
      <c r="AA13" s="19">
        <v>4.3081495537253198E-2</v>
      </c>
      <c r="AB13" s="19">
        <v>6.3027608570347199E-2</v>
      </c>
      <c r="AC13" s="19">
        <v>9.6730077269936598E-2</v>
      </c>
      <c r="AD13" s="19">
        <v>4.1384724909807297E-2</v>
      </c>
      <c r="AE13" s="19"/>
      <c r="AF13" s="19">
        <v>4.0179680620252602E-2</v>
      </c>
      <c r="AG13" s="19">
        <v>6.6397805983866104E-2</v>
      </c>
      <c r="AH13" s="19">
        <v>6.3519027242086898E-2</v>
      </c>
      <c r="AI13" s="19">
        <v>5.58695311337679E-2</v>
      </c>
      <c r="AJ13" s="19">
        <v>8.1778068266970594E-2</v>
      </c>
      <c r="AK13" s="19">
        <v>6.3390356133361803E-2</v>
      </c>
      <c r="AL13" s="19"/>
      <c r="AM13" s="19">
        <v>9.9825065906034099E-2</v>
      </c>
      <c r="AN13" s="19">
        <v>5.5677008546959103E-2</v>
      </c>
      <c r="AO13" s="19">
        <v>3.2329942180921903E-2</v>
      </c>
      <c r="AP13" s="19">
        <v>2.8987893143267399E-2</v>
      </c>
      <c r="AQ13" s="19">
        <v>4.0556904671026697E-2</v>
      </c>
      <c r="AR13" s="19"/>
      <c r="AS13" s="19">
        <v>4.7833614865408498E-2</v>
      </c>
      <c r="AT13" s="19">
        <v>8.6036318665645095E-2</v>
      </c>
      <c r="AU13" s="19"/>
      <c r="AV13" s="19">
        <v>4.8853987837707703E-2</v>
      </c>
      <c r="AW13" s="19">
        <v>7.4955138291904005E-2</v>
      </c>
      <c r="AX13" s="19"/>
      <c r="AY13" s="19">
        <v>8.3199252859011905E-2</v>
      </c>
      <c r="AZ13" s="19">
        <v>4.9264234932334901E-2</v>
      </c>
      <c r="BA13" s="19">
        <v>6.0945743514166401E-2</v>
      </c>
      <c r="BB13" s="19"/>
      <c r="BC13" s="19">
        <v>6.4500921121260199E-2</v>
      </c>
      <c r="BD13" s="19">
        <v>5.0133665368834103E-2</v>
      </c>
      <c r="BE13" s="19">
        <v>5.3849888334463102E-2</v>
      </c>
      <c r="BF13" s="19"/>
      <c r="BG13" s="19">
        <v>7.3385474139724197E-2</v>
      </c>
      <c r="BH13" s="19">
        <v>4.7770620080148603E-2</v>
      </c>
      <c r="BI13" s="19"/>
      <c r="BJ13" s="19">
        <v>2.2874884913214599E-2</v>
      </c>
      <c r="BK13" s="19">
        <v>6.8810334515947993E-2</v>
      </c>
      <c r="BL13" s="19"/>
      <c r="BM13" s="19">
        <v>4.1771914255585602E-2</v>
      </c>
      <c r="BN13" s="19">
        <v>4.7619581654691802E-2</v>
      </c>
      <c r="BO13" s="19">
        <v>8.7275520045342406E-2</v>
      </c>
      <c r="BP13" s="19">
        <v>8.8955549533541303E-2</v>
      </c>
      <c r="BQ13" s="19">
        <v>0.102406217450644</v>
      </c>
      <c r="BR13" s="19">
        <v>7.9262057568614305E-2</v>
      </c>
      <c r="BS13" s="19">
        <v>6.6553680937677107E-2</v>
      </c>
      <c r="BT13" s="19"/>
      <c r="BU13" s="19">
        <v>4.4112270183729298E-2</v>
      </c>
      <c r="BV13" s="19">
        <v>4.5629120086995503E-2</v>
      </c>
      <c r="BW13" s="19"/>
      <c r="BX13" s="19">
        <v>5.76378734613067E-2</v>
      </c>
      <c r="BY13" s="19">
        <v>5.0190598378298902E-2</v>
      </c>
      <c r="BZ13" s="19">
        <v>3.5322904950726798E-2</v>
      </c>
      <c r="CA13" s="19">
        <v>4.2711295894861299E-2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205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193</v>
      </c>
      <c r="C9" s="17">
        <v>0.34595106941424802</v>
      </c>
      <c r="D9" s="17">
        <v>0.32701790589195301</v>
      </c>
      <c r="E9" s="17">
        <v>0.36310129566620297</v>
      </c>
      <c r="F9" s="17"/>
      <c r="G9" s="17">
        <v>0.46674927206098599</v>
      </c>
      <c r="H9" s="17">
        <v>0.40419562863738601</v>
      </c>
      <c r="I9" s="17">
        <v>0.327808994513483</v>
      </c>
      <c r="J9" s="17">
        <v>0.28916402669827501</v>
      </c>
      <c r="K9" s="17">
        <v>0.29018472122628403</v>
      </c>
      <c r="L9" s="17">
        <v>0.31658852501643397</v>
      </c>
      <c r="M9" s="17"/>
      <c r="N9" s="17">
        <v>0.405359340919133</v>
      </c>
      <c r="O9" s="17">
        <v>0.36026966682853401</v>
      </c>
      <c r="P9" s="17">
        <v>0.289125206421804</v>
      </c>
      <c r="Q9" s="17">
        <v>0.31644860732430002</v>
      </c>
      <c r="R9" s="17"/>
      <c r="S9" s="17">
        <v>0.452834289501998</v>
      </c>
      <c r="T9" s="17">
        <v>0.29410683375468499</v>
      </c>
      <c r="U9" s="17">
        <v>0.37493092913052201</v>
      </c>
      <c r="V9" s="17">
        <v>0.31511152726340003</v>
      </c>
      <c r="W9" s="17">
        <v>0.33115829097973898</v>
      </c>
      <c r="X9" s="17">
        <v>0.34224569601695198</v>
      </c>
      <c r="Y9" s="17">
        <v>0.31085706804908297</v>
      </c>
      <c r="Z9" s="17">
        <v>0.27565859821400002</v>
      </c>
      <c r="AA9" s="17">
        <v>0.36156797870865098</v>
      </c>
      <c r="AB9" s="17">
        <v>0.33482147418576202</v>
      </c>
      <c r="AC9" s="17">
        <v>0.309738243630374</v>
      </c>
      <c r="AD9" s="17">
        <v>0.35703159983386101</v>
      </c>
      <c r="AE9" s="17"/>
      <c r="AF9" s="17">
        <v>0.474987767475963</v>
      </c>
      <c r="AG9" s="17">
        <v>0.33636755660802298</v>
      </c>
      <c r="AH9" s="17">
        <v>0.28809587507536399</v>
      </c>
      <c r="AI9" s="17">
        <v>0.27512510111991501</v>
      </c>
      <c r="AJ9" s="17">
        <v>0.29662823422546097</v>
      </c>
      <c r="AK9" s="17">
        <v>0.28810679516307097</v>
      </c>
      <c r="AL9" s="17"/>
      <c r="AM9" s="17">
        <v>0.25514551257281598</v>
      </c>
      <c r="AN9" s="17">
        <v>0.33313370075718401</v>
      </c>
      <c r="AO9" s="17">
        <v>0.408396853089384</v>
      </c>
      <c r="AP9" s="17">
        <v>0.45231230464495598</v>
      </c>
      <c r="AQ9" s="17">
        <v>0.55694385501695198</v>
      </c>
      <c r="AR9" s="17"/>
      <c r="AS9" s="17">
        <v>0.352158995360845</v>
      </c>
      <c r="AT9" s="17">
        <v>0.35577861575895903</v>
      </c>
      <c r="AU9" s="17"/>
      <c r="AV9" s="17">
        <v>0.36751575752236099</v>
      </c>
      <c r="AW9" s="17">
        <v>0.35075032537134199</v>
      </c>
      <c r="AX9" s="17"/>
      <c r="AY9" s="17">
        <v>0.40506636333051199</v>
      </c>
      <c r="AZ9" s="17">
        <v>0.33041906542639499</v>
      </c>
      <c r="BA9" s="17">
        <v>0.28553616183712899</v>
      </c>
      <c r="BB9" s="17"/>
      <c r="BC9" s="17">
        <v>0.34247646570233697</v>
      </c>
      <c r="BD9" s="17">
        <v>0.32376373559801902</v>
      </c>
      <c r="BE9" s="17">
        <v>0.37757274016324799</v>
      </c>
      <c r="BF9" s="17"/>
      <c r="BG9" s="17">
        <v>0.38449191757299001</v>
      </c>
      <c r="BH9" s="17">
        <v>0.33191148442034002</v>
      </c>
      <c r="BI9" s="17"/>
      <c r="BJ9" s="17">
        <v>0.39705998703746098</v>
      </c>
      <c r="BK9" s="17">
        <v>0.330106421090405</v>
      </c>
      <c r="BL9" s="17"/>
      <c r="BM9" s="17">
        <v>0.37089905215014701</v>
      </c>
      <c r="BN9" s="17">
        <v>0.33531676490923201</v>
      </c>
      <c r="BO9" s="17">
        <v>0.30088558597497</v>
      </c>
      <c r="BP9" s="17">
        <v>0.37313766904233697</v>
      </c>
      <c r="BQ9" s="17">
        <v>0.45164432624351702</v>
      </c>
      <c r="BR9" s="17">
        <v>0.29074629618300601</v>
      </c>
      <c r="BS9" s="17">
        <v>0.31461876326386401</v>
      </c>
      <c r="BT9" s="17"/>
      <c r="BU9" s="17">
        <v>0.36856204055950798</v>
      </c>
      <c r="BV9" s="17">
        <v>0.43680844051849999</v>
      </c>
      <c r="BW9" s="17"/>
      <c r="BX9" s="17">
        <v>0.37356487817871498</v>
      </c>
      <c r="BY9" s="17">
        <v>0.32264868469778801</v>
      </c>
      <c r="BZ9" s="17">
        <v>0.40987177530954</v>
      </c>
      <c r="CA9" s="17">
        <v>0.339107069975779</v>
      </c>
    </row>
    <row r="10" spans="2:79" x14ac:dyDescent="0.3">
      <c r="B10" s="18" t="s">
        <v>194</v>
      </c>
      <c r="C10" s="17">
        <v>0.39651830444451203</v>
      </c>
      <c r="D10" s="17">
        <v>0.399538865473058</v>
      </c>
      <c r="E10" s="17">
        <v>0.39451859106959097</v>
      </c>
      <c r="F10" s="17"/>
      <c r="G10" s="17">
        <v>0.33294540472031198</v>
      </c>
      <c r="H10" s="17">
        <v>0.39942207765433002</v>
      </c>
      <c r="I10" s="17">
        <v>0.39516320045641401</v>
      </c>
      <c r="J10" s="17">
        <v>0.38159563786511103</v>
      </c>
      <c r="K10" s="17">
        <v>0.37450796633420502</v>
      </c>
      <c r="L10" s="17">
        <v>0.46430005295296201</v>
      </c>
      <c r="M10" s="17"/>
      <c r="N10" s="17">
        <v>0.42930996915678299</v>
      </c>
      <c r="O10" s="17">
        <v>0.40925503456922402</v>
      </c>
      <c r="P10" s="17">
        <v>0.37019587586455299</v>
      </c>
      <c r="Q10" s="17">
        <v>0.37324757253464202</v>
      </c>
      <c r="R10" s="17"/>
      <c r="S10" s="17">
        <v>0.36364165408544502</v>
      </c>
      <c r="T10" s="17">
        <v>0.44352563759841701</v>
      </c>
      <c r="U10" s="17">
        <v>0.34961171545813902</v>
      </c>
      <c r="V10" s="17">
        <v>0.39791630522619598</v>
      </c>
      <c r="W10" s="17">
        <v>0.38182637428316502</v>
      </c>
      <c r="X10" s="17">
        <v>0.40468363218242398</v>
      </c>
      <c r="Y10" s="17">
        <v>0.39124105949224097</v>
      </c>
      <c r="Z10" s="17">
        <v>0.41903409239567202</v>
      </c>
      <c r="AA10" s="17">
        <v>0.427391057350059</v>
      </c>
      <c r="AB10" s="17">
        <v>0.33811466052174699</v>
      </c>
      <c r="AC10" s="17">
        <v>0.47314241945924401</v>
      </c>
      <c r="AD10" s="17">
        <v>0.39518567382653402</v>
      </c>
      <c r="AE10" s="17"/>
      <c r="AF10" s="17">
        <v>0.31617389231411402</v>
      </c>
      <c r="AG10" s="17">
        <v>0.40718487925499303</v>
      </c>
      <c r="AH10" s="17">
        <v>0.41987467618684199</v>
      </c>
      <c r="AI10" s="17">
        <v>0.44725437427566</v>
      </c>
      <c r="AJ10" s="17">
        <v>0.41628511887781</v>
      </c>
      <c r="AK10" s="17">
        <v>0.44009149029036498</v>
      </c>
      <c r="AL10" s="17"/>
      <c r="AM10" s="17">
        <v>0.42788584921380401</v>
      </c>
      <c r="AN10" s="17">
        <v>0.36802625712282599</v>
      </c>
      <c r="AO10" s="17">
        <v>0.41130211404248901</v>
      </c>
      <c r="AP10" s="17">
        <v>0.38255961161390001</v>
      </c>
      <c r="AQ10" s="17">
        <v>0.27111762665362898</v>
      </c>
      <c r="AR10" s="17"/>
      <c r="AS10" s="17">
        <v>0.40166714314066498</v>
      </c>
      <c r="AT10" s="17">
        <v>0.43110774510340999</v>
      </c>
      <c r="AU10" s="17"/>
      <c r="AV10" s="17">
        <v>0.40413958616488499</v>
      </c>
      <c r="AW10" s="17">
        <v>0.36391976743196702</v>
      </c>
      <c r="AX10" s="17"/>
      <c r="AY10" s="17">
        <v>0.36178398013138202</v>
      </c>
      <c r="AZ10" s="17">
        <v>0.4087964710193</v>
      </c>
      <c r="BA10" s="17">
        <v>0.400421509893778</v>
      </c>
      <c r="BB10" s="17"/>
      <c r="BC10" s="17">
        <v>0.40644837136846301</v>
      </c>
      <c r="BD10" s="17">
        <v>0.40124325179431602</v>
      </c>
      <c r="BE10" s="17">
        <v>0.36606737537366901</v>
      </c>
      <c r="BF10" s="17"/>
      <c r="BG10" s="17">
        <v>0.388905411731367</v>
      </c>
      <c r="BH10" s="17">
        <v>0.40011953382641302</v>
      </c>
      <c r="BI10" s="17"/>
      <c r="BJ10" s="17">
        <v>0.39650936935341302</v>
      </c>
      <c r="BK10" s="17">
        <v>0.40038802589877098</v>
      </c>
      <c r="BL10" s="17"/>
      <c r="BM10" s="17">
        <v>0.37710131306088901</v>
      </c>
      <c r="BN10" s="17">
        <v>0.36041609079424097</v>
      </c>
      <c r="BO10" s="17">
        <v>0.36550490510288403</v>
      </c>
      <c r="BP10" s="17">
        <v>0.35764371757133001</v>
      </c>
      <c r="BQ10" s="17">
        <v>0.41843391002807701</v>
      </c>
      <c r="BR10" s="17">
        <v>0.457098862092914</v>
      </c>
      <c r="BS10" s="17">
        <v>0.45478376773683199</v>
      </c>
      <c r="BT10" s="17"/>
      <c r="BU10" s="17">
        <v>0.358780211237964</v>
      </c>
      <c r="BV10" s="17">
        <v>0.35167865953757499</v>
      </c>
      <c r="BW10" s="17"/>
      <c r="BX10" s="17">
        <v>0.38152757286015598</v>
      </c>
      <c r="BY10" s="17">
        <v>0.37771158131551502</v>
      </c>
      <c r="BZ10" s="17">
        <v>0.40026592756839802</v>
      </c>
      <c r="CA10" s="17">
        <v>0.39586082127090899</v>
      </c>
    </row>
    <row r="11" spans="2:79" x14ac:dyDescent="0.3">
      <c r="B11" s="18" t="s">
        <v>195</v>
      </c>
      <c r="C11" s="17">
        <v>0.18256535226773801</v>
      </c>
      <c r="D11" s="17">
        <v>0.194936952587076</v>
      </c>
      <c r="E11" s="17">
        <v>0.171397145383721</v>
      </c>
      <c r="F11" s="17"/>
      <c r="G11" s="17">
        <v>0.134475937374608</v>
      </c>
      <c r="H11" s="17">
        <v>0.13510228097492399</v>
      </c>
      <c r="I11" s="17">
        <v>0.199433570517629</v>
      </c>
      <c r="J11" s="17">
        <v>0.23693382431931601</v>
      </c>
      <c r="K11" s="17">
        <v>0.23116260376634401</v>
      </c>
      <c r="L11" s="17">
        <v>0.16271862048671801</v>
      </c>
      <c r="M11" s="17"/>
      <c r="N11" s="17">
        <v>0.12876721067160801</v>
      </c>
      <c r="O11" s="17">
        <v>0.162968270140155</v>
      </c>
      <c r="P11" s="17">
        <v>0.25171904675288997</v>
      </c>
      <c r="Q11" s="17">
        <v>0.19630992425917401</v>
      </c>
      <c r="R11" s="17"/>
      <c r="S11" s="17">
        <v>0.11997430631032301</v>
      </c>
      <c r="T11" s="17">
        <v>0.188216520536196</v>
      </c>
      <c r="U11" s="17">
        <v>0.20429053022224</v>
      </c>
      <c r="V11" s="17">
        <v>0.20409735146221999</v>
      </c>
      <c r="W11" s="17">
        <v>0.22783771719961601</v>
      </c>
      <c r="X11" s="17">
        <v>0.168461067870495</v>
      </c>
      <c r="Y11" s="17">
        <v>0.22356174202423701</v>
      </c>
      <c r="Z11" s="17">
        <v>0.175837032234822</v>
      </c>
      <c r="AA11" s="17">
        <v>0.15278548849238599</v>
      </c>
      <c r="AB11" s="17">
        <v>0.23385088865826101</v>
      </c>
      <c r="AC11" s="17">
        <v>0.14108423332454301</v>
      </c>
      <c r="AD11" s="17">
        <v>0.18777258585607401</v>
      </c>
      <c r="AE11" s="17"/>
      <c r="AF11" s="17">
        <v>0.16207237641386699</v>
      </c>
      <c r="AG11" s="17">
        <v>0.172199987121264</v>
      </c>
      <c r="AH11" s="17">
        <v>0.19083762236870699</v>
      </c>
      <c r="AI11" s="17">
        <v>0.21467473891499</v>
      </c>
      <c r="AJ11" s="17">
        <v>0.187339458254943</v>
      </c>
      <c r="AK11" s="17">
        <v>0.19099997123934601</v>
      </c>
      <c r="AL11" s="17"/>
      <c r="AM11" s="17">
        <v>0.20504057089964101</v>
      </c>
      <c r="AN11" s="17">
        <v>0.22430548977446299</v>
      </c>
      <c r="AO11" s="17">
        <v>0.14929117144537199</v>
      </c>
      <c r="AP11" s="17">
        <v>0.110432624793428</v>
      </c>
      <c r="AQ11" s="17">
        <v>0.128471390893346</v>
      </c>
      <c r="AR11" s="17"/>
      <c r="AS11" s="17">
        <v>0.18280568409992101</v>
      </c>
      <c r="AT11" s="17">
        <v>0.13004330598400701</v>
      </c>
      <c r="AU11" s="17"/>
      <c r="AV11" s="17">
        <v>0.16585420709971399</v>
      </c>
      <c r="AW11" s="17">
        <v>0.20822343408379301</v>
      </c>
      <c r="AX11" s="17"/>
      <c r="AY11" s="17">
        <v>0.15576513770946199</v>
      </c>
      <c r="AZ11" s="17">
        <v>0.18977903988827499</v>
      </c>
      <c r="BA11" s="17">
        <v>0.217779089909685</v>
      </c>
      <c r="BB11" s="17"/>
      <c r="BC11" s="17">
        <v>0.17609421327921301</v>
      </c>
      <c r="BD11" s="17">
        <v>0.19806361970033701</v>
      </c>
      <c r="BE11" s="17">
        <v>0.18319412828444001</v>
      </c>
      <c r="BF11" s="17"/>
      <c r="BG11" s="17">
        <v>0.15980175998582799</v>
      </c>
      <c r="BH11" s="17">
        <v>0.193591945314977</v>
      </c>
      <c r="BI11" s="17"/>
      <c r="BJ11" s="17">
        <v>0.149856064163332</v>
      </c>
      <c r="BK11" s="17">
        <v>0.19224934758984799</v>
      </c>
      <c r="BL11" s="17"/>
      <c r="BM11" s="17">
        <v>0.174407816766558</v>
      </c>
      <c r="BN11" s="17">
        <v>0.22065275192794001</v>
      </c>
      <c r="BO11" s="17">
        <v>0.24279348660539701</v>
      </c>
      <c r="BP11" s="17">
        <v>0.14251240249668201</v>
      </c>
      <c r="BQ11" s="17">
        <v>0.109859529118095</v>
      </c>
      <c r="BR11" s="17">
        <v>0.19356055300899599</v>
      </c>
      <c r="BS11" s="17">
        <v>0.151173075596475</v>
      </c>
      <c r="BT11" s="17"/>
      <c r="BU11" s="17">
        <v>0.209593877360885</v>
      </c>
      <c r="BV11" s="17">
        <v>0.157516403991034</v>
      </c>
      <c r="BW11" s="17"/>
      <c r="BX11" s="17">
        <v>0.16249628893536899</v>
      </c>
      <c r="BY11" s="17">
        <v>0.20193958678632201</v>
      </c>
      <c r="BZ11" s="17">
        <v>0.15190408992061299</v>
      </c>
      <c r="CA11" s="17">
        <v>0.202571104063894</v>
      </c>
    </row>
    <row r="12" spans="2:79" x14ac:dyDescent="0.3">
      <c r="B12" s="18" t="s">
        <v>196</v>
      </c>
      <c r="C12" s="17">
        <v>4.60314096754934E-2</v>
      </c>
      <c r="D12" s="17">
        <v>4.3693933466813502E-2</v>
      </c>
      <c r="E12" s="17">
        <v>4.7640488043800201E-2</v>
      </c>
      <c r="F12" s="17"/>
      <c r="G12" s="17">
        <v>3.4270029751492098E-2</v>
      </c>
      <c r="H12" s="17">
        <v>4.0516651947646899E-2</v>
      </c>
      <c r="I12" s="17">
        <v>4.0440085109517999E-2</v>
      </c>
      <c r="J12" s="17">
        <v>5.9266713682200198E-2</v>
      </c>
      <c r="K12" s="17">
        <v>6.2100968704922099E-2</v>
      </c>
      <c r="L12" s="17">
        <v>4.1362190042263103E-2</v>
      </c>
      <c r="M12" s="17"/>
      <c r="N12" s="17">
        <v>2.7113839939703999E-2</v>
      </c>
      <c r="O12" s="17">
        <v>4.5906285589671303E-2</v>
      </c>
      <c r="P12" s="17">
        <v>6.5913410249796703E-2</v>
      </c>
      <c r="Q12" s="17">
        <v>5.03956400792408E-2</v>
      </c>
      <c r="R12" s="17"/>
      <c r="S12" s="17">
        <v>5.0289141887310498E-2</v>
      </c>
      <c r="T12" s="17">
        <v>4.2505328265890298E-2</v>
      </c>
      <c r="U12" s="17">
        <v>4.0400199563796903E-2</v>
      </c>
      <c r="V12" s="17">
        <v>4.9982416426397301E-2</v>
      </c>
      <c r="W12" s="17">
        <v>3.2767145316210902E-2</v>
      </c>
      <c r="X12" s="17">
        <v>3.2941951851468997E-2</v>
      </c>
      <c r="Y12" s="17">
        <v>3.9668760301458501E-2</v>
      </c>
      <c r="Z12" s="17">
        <v>0.119485150961155</v>
      </c>
      <c r="AA12" s="17">
        <v>3.7761523717553397E-2</v>
      </c>
      <c r="AB12" s="17">
        <v>6.8370873967554993E-2</v>
      </c>
      <c r="AC12" s="17">
        <v>3.2944705068692799E-2</v>
      </c>
      <c r="AD12" s="17">
        <v>1.9510610139311199E-2</v>
      </c>
      <c r="AE12" s="17"/>
      <c r="AF12" s="17">
        <v>3.4901922693933302E-2</v>
      </c>
      <c r="AG12" s="17">
        <v>5.54439553433883E-2</v>
      </c>
      <c r="AH12" s="17">
        <v>6.6287415953828893E-2</v>
      </c>
      <c r="AI12" s="17">
        <v>2.6697127624657702E-2</v>
      </c>
      <c r="AJ12" s="17">
        <v>6.4713037961205006E-2</v>
      </c>
      <c r="AK12" s="17">
        <v>2.5421981257324401E-2</v>
      </c>
      <c r="AL12" s="17"/>
      <c r="AM12" s="17">
        <v>6.2648752242331407E-2</v>
      </c>
      <c r="AN12" s="17">
        <v>4.6367938547879399E-2</v>
      </c>
      <c r="AO12" s="17">
        <v>1.72586506388057E-2</v>
      </c>
      <c r="AP12" s="17">
        <v>4.6109776135044599E-2</v>
      </c>
      <c r="AQ12" s="17">
        <v>4.3467127436073102E-2</v>
      </c>
      <c r="AR12" s="17"/>
      <c r="AS12" s="17">
        <v>3.9926142920022598E-2</v>
      </c>
      <c r="AT12" s="17">
        <v>6.5054497403901096E-2</v>
      </c>
      <c r="AU12" s="17"/>
      <c r="AV12" s="17">
        <v>3.8662206372622902E-2</v>
      </c>
      <c r="AW12" s="17">
        <v>5.2815449846383603E-2</v>
      </c>
      <c r="AX12" s="17"/>
      <c r="AY12" s="17">
        <v>3.6175593555638597E-2</v>
      </c>
      <c r="AZ12" s="17">
        <v>4.7249751811064299E-2</v>
      </c>
      <c r="BA12" s="17">
        <v>7.0248401660632995E-2</v>
      </c>
      <c r="BB12" s="17"/>
      <c r="BC12" s="17">
        <v>4.0746293133064999E-2</v>
      </c>
      <c r="BD12" s="17">
        <v>5.2374058362286001E-2</v>
      </c>
      <c r="BE12" s="17">
        <v>5.5075367869804603E-2</v>
      </c>
      <c r="BF12" s="17"/>
      <c r="BG12" s="17">
        <v>3.8875023601507998E-2</v>
      </c>
      <c r="BH12" s="17">
        <v>5.0461671470797199E-2</v>
      </c>
      <c r="BI12" s="17"/>
      <c r="BJ12" s="17">
        <v>4.5801588862440998E-2</v>
      </c>
      <c r="BK12" s="17">
        <v>4.4452556475462902E-2</v>
      </c>
      <c r="BL12" s="17"/>
      <c r="BM12" s="17">
        <v>5.2897349971137701E-2</v>
      </c>
      <c r="BN12" s="17">
        <v>4.9649564356884203E-2</v>
      </c>
      <c r="BO12" s="17">
        <v>4.44370315631573E-2</v>
      </c>
      <c r="BP12" s="17">
        <v>6.6614562045679795E-2</v>
      </c>
      <c r="BQ12" s="17">
        <v>0</v>
      </c>
      <c r="BR12" s="17">
        <v>3.5757257771539902E-2</v>
      </c>
      <c r="BS12" s="17">
        <v>4.3264871340805103E-2</v>
      </c>
      <c r="BT12" s="17"/>
      <c r="BU12" s="17">
        <v>3.9318706879398702E-2</v>
      </c>
      <c r="BV12" s="17">
        <v>3.5321004844851803E-2</v>
      </c>
      <c r="BW12" s="17"/>
      <c r="BX12" s="17">
        <v>4.5784569569622499E-2</v>
      </c>
      <c r="BY12" s="17">
        <v>7.2559273471131794E-2</v>
      </c>
      <c r="BZ12" s="17">
        <v>2.4932976904853899E-2</v>
      </c>
      <c r="CA12" s="17">
        <v>4.8386732474733803E-2</v>
      </c>
    </row>
    <row r="13" spans="2:79" x14ac:dyDescent="0.3">
      <c r="B13" s="18" t="s">
        <v>101</v>
      </c>
      <c r="C13" s="19">
        <v>2.8933864198008599E-2</v>
      </c>
      <c r="D13" s="19">
        <v>3.4812342581099297E-2</v>
      </c>
      <c r="E13" s="19">
        <v>2.3342479836684901E-2</v>
      </c>
      <c r="F13" s="19"/>
      <c r="G13" s="19">
        <v>3.1559356092601298E-2</v>
      </c>
      <c r="H13" s="19">
        <v>2.0763360785713302E-2</v>
      </c>
      <c r="I13" s="19">
        <v>3.7154149402956499E-2</v>
      </c>
      <c r="J13" s="19">
        <v>3.3039797435096802E-2</v>
      </c>
      <c r="K13" s="19">
        <v>4.20437399682453E-2</v>
      </c>
      <c r="L13" s="19">
        <v>1.50306115016225E-2</v>
      </c>
      <c r="M13" s="19"/>
      <c r="N13" s="19">
        <v>9.4496393127710496E-3</v>
      </c>
      <c r="O13" s="19">
        <v>2.1600742872416499E-2</v>
      </c>
      <c r="P13" s="19">
        <v>2.3046460710957398E-2</v>
      </c>
      <c r="Q13" s="19">
        <v>6.35982558026435E-2</v>
      </c>
      <c r="R13" s="19"/>
      <c r="S13" s="19">
        <v>1.32606082149233E-2</v>
      </c>
      <c r="T13" s="19">
        <v>3.1645679844811897E-2</v>
      </c>
      <c r="U13" s="19">
        <v>3.0766625625301601E-2</v>
      </c>
      <c r="V13" s="19">
        <v>3.2892399621787097E-2</v>
      </c>
      <c r="W13" s="19">
        <v>2.6410472221269299E-2</v>
      </c>
      <c r="X13" s="19">
        <v>5.1667652078660399E-2</v>
      </c>
      <c r="Y13" s="19">
        <v>3.4671370132981098E-2</v>
      </c>
      <c r="Z13" s="19">
        <v>9.9851261943508691E-3</v>
      </c>
      <c r="AA13" s="19">
        <v>2.0493951731351101E-2</v>
      </c>
      <c r="AB13" s="19">
        <v>2.48421026666754E-2</v>
      </c>
      <c r="AC13" s="19">
        <v>4.3090398517146002E-2</v>
      </c>
      <c r="AD13" s="19">
        <v>4.0499530344219402E-2</v>
      </c>
      <c r="AE13" s="19"/>
      <c r="AF13" s="19">
        <v>1.18640411021228E-2</v>
      </c>
      <c r="AG13" s="19">
        <v>2.8803621672332198E-2</v>
      </c>
      <c r="AH13" s="19">
        <v>3.4904410415258998E-2</v>
      </c>
      <c r="AI13" s="19">
        <v>3.6248658064776798E-2</v>
      </c>
      <c r="AJ13" s="19">
        <v>3.5034150680581098E-2</v>
      </c>
      <c r="AK13" s="19">
        <v>5.5379762049892298E-2</v>
      </c>
      <c r="AL13" s="19"/>
      <c r="AM13" s="19">
        <v>4.9279315071407502E-2</v>
      </c>
      <c r="AN13" s="19">
        <v>2.8166613797647299E-2</v>
      </c>
      <c r="AO13" s="19">
        <v>1.37512107839486E-2</v>
      </c>
      <c r="AP13" s="19">
        <v>8.5856828126709608E-3</v>
      </c>
      <c r="AQ13" s="19">
        <v>0</v>
      </c>
      <c r="AR13" s="19"/>
      <c r="AS13" s="19">
        <v>2.3442034478545998E-2</v>
      </c>
      <c r="AT13" s="19">
        <v>1.80158357497236E-2</v>
      </c>
      <c r="AU13" s="19"/>
      <c r="AV13" s="19">
        <v>2.3828242840417301E-2</v>
      </c>
      <c r="AW13" s="19">
        <v>2.4291023266513501E-2</v>
      </c>
      <c r="AX13" s="19"/>
      <c r="AY13" s="19">
        <v>4.1208925273005799E-2</v>
      </c>
      <c r="AZ13" s="19">
        <v>2.3755671854966E-2</v>
      </c>
      <c r="BA13" s="19">
        <v>2.6014836698774101E-2</v>
      </c>
      <c r="BB13" s="19"/>
      <c r="BC13" s="19">
        <v>3.4234656516922098E-2</v>
      </c>
      <c r="BD13" s="19">
        <v>2.4555334545041999E-2</v>
      </c>
      <c r="BE13" s="19">
        <v>1.80903883088381E-2</v>
      </c>
      <c r="BF13" s="19"/>
      <c r="BG13" s="19">
        <v>2.7925887108307599E-2</v>
      </c>
      <c r="BH13" s="19">
        <v>2.3915364967472399E-2</v>
      </c>
      <c r="BI13" s="19"/>
      <c r="BJ13" s="19">
        <v>1.0772990583353299E-2</v>
      </c>
      <c r="BK13" s="19">
        <v>3.2803648945512201E-2</v>
      </c>
      <c r="BL13" s="19"/>
      <c r="BM13" s="19">
        <v>2.4694468051268601E-2</v>
      </c>
      <c r="BN13" s="19">
        <v>3.3964828011703203E-2</v>
      </c>
      <c r="BO13" s="19">
        <v>4.6378990753592801E-2</v>
      </c>
      <c r="BP13" s="19">
        <v>6.0091648843972001E-2</v>
      </c>
      <c r="BQ13" s="19">
        <v>2.0062234610310301E-2</v>
      </c>
      <c r="BR13" s="19">
        <v>2.2837030943544001E-2</v>
      </c>
      <c r="BS13" s="19">
        <v>3.6159522062023303E-2</v>
      </c>
      <c r="BT13" s="19"/>
      <c r="BU13" s="19">
        <v>2.37451639622435E-2</v>
      </c>
      <c r="BV13" s="19">
        <v>1.86754911080384E-2</v>
      </c>
      <c r="BW13" s="19"/>
      <c r="BX13" s="19">
        <v>3.6626690456137298E-2</v>
      </c>
      <c r="BY13" s="19">
        <v>2.5140873729243202E-2</v>
      </c>
      <c r="BZ13" s="19">
        <v>1.3025230296595001E-2</v>
      </c>
      <c r="CA13" s="19">
        <v>1.4074272214684699E-2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206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193</v>
      </c>
      <c r="C9" s="17">
        <v>6.9746061848147106E-2</v>
      </c>
      <c r="D9" s="17">
        <v>7.3768448457544003E-2</v>
      </c>
      <c r="E9" s="17">
        <v>6.6166094366003403E-2</v>
      </c>
      <c r="F9" s="17"/>
      <c r="G9" s="17">
        <v>0.11243158211554299</v>
      </c>
      <c r="H9" s="17">
        <v>0.138415439806643</v>
      </c>
      <c r="I9" s="17">
        <v>9.3184306437859798E-2</v>
      </c>
      <c r="J9" s="17">
        <v>2.91175532749092E-2</v>
      </c>
      <c r="K9" s="17">
        <v>4.4511738457452897E-2</v>
      </c>
      <c r="L9" s="17">
        <v>1.65135729330518E-2</v>
      </c>
      <c r="M9" s="17"/>
      <c r="N9" s="17">
        <v>8.79383035815412E-2</v>
      </c>
      <c r="O9" s="17">
        <v>5.0402467395622097E-2</v>
      </c>
      <c r="P9" s="17">
        <v>5.9867941873098102E-2</v>
      </c>
      <c r="Q9" s="17">
        <v>8.0861586420254705E-2</v>
      </c>
      <c r="R9" s="17"/>
      <c r="S9" s="17">
        <v>0.108599221555797</v>
      </c>
      <c r="T9" s="17">
        <v>4.9227667798905202E-2</v>
      </c>
      <c r="U9" s="17">
        <v>7.3423941945260002E-2</v>
      </c>
      <c r="V9" s="17">
        <v>5.8129401686978902E-2</v>
      </c>
      <c r="W9" s="17">
        <v>5.6712097731922997E-2</v>
      </c>
      <c r="X9" s="17">
        <v>9.7805655739730005E-2</v>
      </c>
      <c r="Y9" s="17">
        <v>6.3589931238655403E-2</v>
      </c>
      <c r="Z9" s="17">
        <v>9.9364189847964898E-2</v>
      </c>
      <c r="AA9" s="17">
        <v>5.2511633273472899E-2</v>
      </c>
      <c r="AB9" s="17">
        <v>2.9628876765637399E-2</v>
      </c>
      <c r="AC9" s="17">
        <v>4.4126552699006998E-2</v>
      </c>
      <c r="AD9" s="17">
        <v>0.1528703023121</v>
      </c>
      <c r="AE9" s="17"/>
      <c r="AF9" s="17">
        <v>0.123621487372154</v>
      </c>
      <c r="AG9" s="17">
        <v>5.14936702740625E-2</v>
      </c>
      <c r="AH9" s="17">
        <v>8.8727960384654206E-2</v>
      </c>
      <c r="AI9" s="17">
        <v>3.4301309720485999E-2</v>
      </c>
      <c r="AJ9" s="17">
        <v>3.21278254750096E-2</v>
      </c>
      <c r="AK9" s="17">
        <v>6.5969523384958095E-2</v>
      </c>
      <c r="AL9" s="17"/>
      <c r="AM9" s="17">
        <v>3.2656140321733598E-2</v>
      </c>
      <c r="AN9" s="17">
        <v>6.6391972554286E-2</v>
      </c>
      <c r="AO9" s="17">
        <v>7.8893545428055906E-2</v>
      </c>
      <c r="AP9" s="17">
        <v>0.13737008213823301</v>
      </c>
      <c r="AQ9" s="17">
        <v>0.16766202237918101</v>
      </c>
      <c r="AR9" s="17"/>
      <c r="AS9" s="17">
        <v>7.95709742662567E-2</v>
      </c>
      <c r="AT9" s="17">
        <v>6.10529455229252E-2</v>
      </c>
      <c r="AU9" s="17"/>
      <c r="AV9" s="17">
        <v>7.7749674150505502E-2</v>
      </c>
      <c r="AW9" s="17">
        <v>6.5214134820979E-2</v>
      </c>
      <c r="AX9" s="17"/>
      <c r="AY9" s="17">
        <v>9.4340166917847607E-2</v>
      </c>
      <c r="AZ9" s="17">
        <v>6.31769239461899E-2</v>
      </c>
      <c r="BA9" s="17">
        <v>4.92664729892172E-2</v>
      </c>
      <c r="BB9" s="17"/>
      <c r="BC9" s="17">
        <v>6.9897610010212205E-2</v>
      </c>
      <c r="BD9" s="17">
        <v>6.0169554928063702E-2</v>
      </c>
      <c r="BE9" s="17">
        <v>8.1398513861693694E-2</v>
      </c>
      <c r="BF9" s="17"/>
      <c r="BG9" s="17">
        <v>7.2076533004008694E-2</v>
      </c>
      <c r="BH9" s="17">
        <v>6.7278200807162195E-2</v>
      </c>
      <c r="BI9" s="17"/>
      <c r="BJ9" s="17">
        <v>0.119293533098503</v>
      </c>
      <c r="BK9" s="17">
        <v>5.4729780360443299E-2</v>
      </c>
      <c r="BL9" s="17"/>
      <c r="BM9" s="17">
        <v>8.8716670599128203E-2</v>
      </c>
      <c r="BN9" s="17">
        <v>7.0961105074397804E-2</v>
      </c>
      <c r="BO9" s="17">
        <v>0.13052840678538899</v>
      </c>
      <c r="BP9" s="17">
        <v>7.2378655779921197E-2</v>
      </c>
      <c r="BQ9" s="17">
        <v>8.4917887652396995E-2</v>
      </c>
      <c r="BR9" s="17">
        <v>1.3982397809718E-2</v>
      </c>
      <c r="BS9" s="17">
        <v>5.8887468027631298E-2</v>
      </c>
      <c r="BT9" s="17"/>
      <c r="BU9" s="17">
        <v>0.106734570835127</v>
      </c>
      <c r="BV9" s="17">
        <v>0.180514667146118</v>
      </c>
      <c r="BW9" s="17"/>
      <c r="BX9" s="17">
        <v>8.1805110609394396E-2</v>
      </c>
      <c r="BY9" s="17">
        <v>9.0276458838585996E-2</v>
      </c>
      <c r="BZ9" s="17">
        <v>0.100686822595799</v>
      </c>
      <c r="CA9" s="17">
        <v>9.4519148140138606E-2</v>
      </c>
    </row>
    <row r="10" spans="2:79" x14ac:dyDescent="0.3">
      <c r="B10" s="18" t="s">
        <v>194</v>
      </c>
      <c r="C10" s="17">
        <v>0.24527523537034801</v>
      </c>
      <c r="D10" s="17">
        <v>0.259129036668449</v>
      </c>
      <c r="E10" s="17">
        <v>0.23200206127991199</v>
      </c>
      <c r="F10" s="17"/>
      <c r="G10" s="17">
        <v>0.32738421676977397</v>
      </c>
      <c r="H10" s="17">
        <v>0.31513017914645503</v>
      </c>
      <c r="I10" s="17">
        <v>0.22841729345367601</v>
      </c>
      <c r="J10" s="17">
        <v>0.23074742377784499</v>
      </c>
      <c r="K10" s="17">
        <v>0.18170605442958701</v>
      </c>
      <c r="L10" s="17">
        <v>0.20221328015692999</v>
      </c>
      <c r="M10" s="17"/>
      <c r="N10" s="17">
        <v>0.285995413335426</v>
      </c>
      <c r="O10" s="17">
        <v>0.24481284920346</v>
      </c>
      <c r="P10" s="17">
        <v>0.24848658456193701</v>
      </c>
      <c r="Q10" s="17">
        <v>0.20399016878877499</v>
      </c>
      <c r="R10" s="17"/>
      <c r="S10" s="17">
        <v>0.31096457783952602</v>
      </c>
      <c r="T10" s="17">
        <v>0.244023805237505</v>
      </c>
      <c r="U10" s="17">
        <v>0.246475310207494</v>
      </c>
      <c r="V10" s="17">
        <v>0.24312475681954801</v>
      </c>
      <c r="W10" s="17">
        <v>0.26606170205250701</v>
      </c>
      <c r="X10" s="17">
        <v>0.22550851187187801</v>
      </c>
      <c r="Y10" s="17">
        <v>0.24184566498313001</v>
      </c>
      <c r="Z10" s="17">
        <v>0.172295511975188</v>
      </c>
      <c r="AA10" s="17">
        <v>0.24729124852564699</v>
      </c>
      <c r="AB10" s="17">
        <v>0.23804110100074599</v>
      </c>
      <c r="AC10" s="17">
        <v>0.18262411041687299</v>
      </c>
      <c r="AD10" s="17">
        <v>0.18350686772692501</v>
      </c>
      <c r="AE10" s="17"/>
      <c r="AF10" s="17">
        <v>0.32669412879326298</v>
      </c>
      <c r="AG10" s="17">
        <v>0.230072843929641</v>
      </c>
      <c r="AH10" s="17">
        <v>0.21407062220301501</v>
      </c>
      <c r="AI10" s="17">
        <v>0.20361748686907499</v>
      </c>
      <c r="AJ10" s="17">
        <v>0.200306103409604</v>
      </c>
      <c r="AK10" s="17">
        <v>0.25661446275128003</v>
      </c>
      <c r="AL10" s="17"/>
      <c r="AM10" s="17">
        <v>0.19464177906252</v>
      </c>
      <c r="AN10" s="17">
        <v>0.21891419988749899</v>
      </c>
      <c r="AO10" s="17">
        <v>0.28254319908104902</v>
      </c>
      <c r="AP10" s="17">
        <v>0.30411439830396902</v>
      </c>
      <c r="AQ10" s="17">
        <v>0.38134480104685398</v>
      </c>
      <c r="AR10" s="17"/>
      <c r="AS10" s="17">
        <v>0.25641577305080199</v>
      </c>
      <c r="AT10" s="17">
        <v>0.208791275584991</v>
      </c>
      <c r="AU10" s="17"/>
      <c r="AV10" s="17">
        <v>0.25095821925619199</v>
      </c>
      <c r="AW10" s="17">
        <v>0.22888579373422499</v>
      </c>
      <c r="AX10" s="17"/>
      <c r="AY10" s="17">
        <v>0.25620647174858902</v>
      </c>
      <c r="AZ10" s="17">
        <v>0.248728577267504</v>
      </c>
      <c r="BA10" s="17">
        <v>0.181866642861855</v>
      </c>
      <c r="BB10" s="17"/>
      <c r="BC10" s="17">
        <v>0.23859220761099301</v>
      </c>
      <c r="BD10" s="17">
        <v>0.237593098355185</v>
      </c>
      <c r="BE10" s="17">
        <v>0.26696259497738101</v>
      </c>
      <c r="BF10" s="17"/>
      <c r="BG10" s="17">
        <v>0.23469315007215699</v>
      </c>
      <c r="BH10" s="17">
        <v>0.25107662549793403</v>
      </c>
      <c r="BI10" s="17"/>
      <c r="BJ10" s="17">
        <v>0.31293723542273499</v>
      </c>
      <c r="BK10" s="17">
        <v>0.22324784293545899</v>
      </c>
      <c r="BL10" s="17"/>
      <c r="BM10" s="17">
        <v>0.29033469044576599</v>
      </c>
      <c r="BN10" s="17">
        <v>0.24427312223064299</v>
      </c>
      <c r="BO10" s="17">
        <v>0.23373785332048799</v>
      </c>
      <c r="BP10" s="17">
        <v>0.191132868460128</v>
      </c>
      <c r="BQ10" s="17">
        <v>0.29794535467216499</v>
      </c>
      <c r="BR10" s="17">
        <v>0.16993097201827001</v>
      </c>
      <c r="BS10" s="17">
        <v>0.19660759166696701</v>
      </c>
      <c r="BT10" s="17"/>
      <c r="BU10" s="17">
        <v>0.24773952588518</v>
      </c>
      <c r="BV10" s="17">
        <v>0.31612272010579101</v>
      </c>
      <c r="BW10" s="17"/>
      <c r="BX10" s="17">
        <v>0.233388792270804</v>
      </c>
      <c r="BY10" s="17">
        <v>0.23802092551686699</v>
      </c>
      <c r="BZ10" s="17">
        <v>0.307565728648521</v>
      </c>
      <c r="CA10" s="17">
        <v>0.27891443538606397</v>
      </c>
    </row>
    <row r="11" spans="2:79" x14ac:dyDescent="0.3">
      <c r="B11" s="18" t="s">
        <v>195</v>
      </c>
      <c r="C11" s="17">
        <v>0.37609353782214999</v>
      </c>
      <c r="D11" s="17">
        <v>0.37787033335151798</v>
      </c>
      <c r="E11" s="17">
        <v>0.373153594038445</v>
      </c>
      <c r="F11" s="17"/>
      <c r="G11" s="17">
        <v>0.34642296928685501</v>
      </c>
      <c r="H11" s="17">
        <v>0.35412338509112301</v>
      </c>
      <c r="I11" s="17">
        <v>0.36654355790800303</v>
      </c>
      <c r="J11" s="17">
        <v>0.37116507929402898</v>
      </c>
      <c r="K11" s="17">
        <v>0.383822548442253</v>
      </c>
      <c r="L11" s="17">
        <v>0.42014446242153902</v>
      </c>
      <c r="M11" s="17"/>
      <c r="N11" s="17">
        <v>0.40729116240945501</v>
      </c>
      <c r="O11" s="17">
        <v>0.39708072287638402</v>
      </c>
      <c r="P11" s="17">
        <v>0.33689780245205397</v>
      </c>
      <c r="Q11" s="17">
        <v>0.34991456767476398</v>
      </c>
      <c r="R11" s="17"/>
      <c r="S11" s="17">
        <v>0.33532734687198601</v>
      </c>
      <c r="T11" s="17">
        <v>0.37929736188933499</v>
      </c>
      <c r="U11" s="17">
        <v>0.38647145731348398</v>
      </c>
      <c r="V11" s="17">
        <v>0.40066518570619303</v>
      </c>
      <c r="W11" s="17">
        <v>0.38555633342701101</v>
      </c>
      <c r="X11" s="17">
        <v>0.33278300354477403</v>
      </c>
      <c r="Y11" s="17">
        <v>0.34628620620717998</v>
      </c>
      <c r="Z11" s="17">
        <v>0.38991678724791901</v>
      </c>
      <c r="AA11" s="17">
        <v>0.40334215055137601</v>
      </c>
      <c r="AB11" s="17">
        <v>0.43513978209509901</v>
      </c>
      <c r="AC11" s="17">
        <v>0.336353981007665</v>
      </c>
      <c r="AD11" s="17">
        <v>0.40945495342820398</v>
      </c>
      <c r="AE11" s="17"/>
      <c r="AF11" s="17">
        <v>0.32706464649549</v>
      </c>
      <c r="AG11" s="17">
        <v>0.39795005800335598</v>
      </c>
      <c r="AH11" s="17">
        <v>0.355416476296746</v>
      </c>
      <c r="AI11" s="17">
        <v>0.45822022025726</v>
      </c>
      <c r="AJ11" s="17">
        <v>0.340029879106512</v>
      </c>
      <c r="AK11" s="17">
        <v>0.33698930044399</v>
      </c>
      <c r="AL11" s="17"/>
      <c r="AM11" s="17">
        <v>0.36748773728488499</v>
      </c>
      <c r="AN11" s="17">
        <v>0.38429863623906702</v>
      </c>
      <c r="AO11" s="17">
        <v>0.39798625926315601</v>
      </c>
      <c r="AP11" s="17">
        <v>0.37316014272026898</v>
      </c>
      <c r="AQ11" s="17">
        <v>0.28806205574674298</v>
      </c>
      <c r="AR11" s="17"/>
      <c r="AS11" s="17">
        <v>0.37571358347774497</v>
      </c>
      <c r="AT11" s="17">
        <v>0.38457458023809199</v>
      </c>
      <c r="AU11" s="17"/>
      <c r="AV11" s="17">
        <v>0.36751203316803499</v>
      </c>
      <c r="AW11" s="17">
        <v>0.39917558937463699</v>
      </c>
      <c r="AX11" s="17"/>
      <c r="AY11" s="17">
        <v>0.34041778079166102</v>
      </c>
      <c r="AZ11" s="17">
        <v>0.38915865996698101</v>
      </c>
      <c r="BA11" s="17">
        <v>0.392231812596539</v>
      </c>
      <c r="BB11" s="17"/>
      <c r="BC11" s="17">
        <v>0.38519185431017799</v>
      </c>
      <c r="BD11" s="17">
        <v>0.37225028647394098</v>
      </c>
      <c r="BE11" s="17">
        <v>0.34985745818080399</v>
      </c>
      <c r="BF11" s="17"/>
      <c r="BG11" s="17">
        <v>0.37328568764918602</v>
      </c>
      <c r="BH11" s="17">
        <v>0.38001722906167501</v>
      </c>
      <c r="BI11" s="17"/>
      <c r="BJ11" s="17">
        <v>0.35098355246282198</v>
      </c>
      <c r="BK11" s="17">
        <v>0.386339301747189</v>
      </c>
      <c r="BL11" s="17"/>
      <c r="BM11" s="17">
        <v>0.36889671688157299</v>
      </c>
      <c r="BN11" s="17">
        <v>0.34944990206756099</v>
      </c>
      <c r="BO11" s="17">
        <v>0.34806769068779603</v>
      </c>
      <c r="BP11" s="17">
        <v>0.32252814955810999</v>
      </c>
      <c r="BQ11" s="17">
        <v>0.38956993171680299</v>
      </c>
      <c r="BR11" s="17">
        <v>0.44648194287392101</v>
      </c>
      <c r="BS11" s="17">
        <v>0.31070281430410002</v>
      </c>
      <c r="BT11" s="17"/>
      <c r="BU11" s="17">
        <v>0.30958806583080201</v>
      </c>
      <c r="BV11" s="17">
        <v>0.27218063470275999</v>
      </c>
      <c r="BW11" s="17"/>
      <c r="BX11" s="17">
        <v>0.33116090982723201</v>
      </c>
      <c r="BY11" s="17">
        <v>0.33238803885330498</v>
      </c>
      <c r="BZ11" s="17">
        <v>0.37202380030848298</v>
      </c>
      <c r="CA11" s="17">
        <v>0.34651417801013001</v>
      </c>
    </row>
    <row r="12" spans="2:79" x14ac:dyDescent="0.3">
      <c r="B12" s="18" t="s">
        <v>196</v>
      </c>
      <c r="C12" s="17">
        <v>0.21708640647980201</v>
      </c>
      <c r="D12" s="17">
        <v>0.206164251593003</v>
      </c>
      <c r="E12" s="17">
        <v>0.227911363531167</v>
      </c>
      <c r="F12" s="17"/>
      <c r="G12" s="17">
        <v>0.15177770970843399</v>
      </c>
      <c r="H12" s="17">
        <v>0.139820782871305</v>
      </c>
      <c r="I12" s="17">
        <v>0.21773878996498799</v>
      </c>
      <c r="J12" s="17">
        <v>0.25894075245282999</v>
      </c>
      <c r="K12" s="17">
        <v>0.26555364659706399</v>
      </c>
      <c r="L12" s="17">
        <v>0.25618627200264199</v>
      </c>
      <c r="M12" s="17"/>
      <c r="N12" s="17">
        <v>0.18203639355224899</v>
      </c>
      <c r="O12" s="17">
        <v>0.222407396843922</v>
      </c>
      <c r="P12" s="17">
        <v>0.24532806442949601</v>
      </c>
      <c r="Q12" s="17">
        <v>0.222048931110988</v>
      </c>
      <c r="R12" s="17"/>
      <c r="S12" s="17">
        <v>0.171564913438121</v>
      </c>
      <c r="T12" s="17">
        <v>0.21318103443028799</v>
      </c>
      <c r="U12" s="17">
        <v>0.21789793765034801</v>
      </c>
      <c r="V12" s="17">
        <v>0.22955594773898699</v>
      </c>
      <c r="W12" s="17">
        <v>0.21968486897903799</v>
      </c>
      <c r="X12" s="17">
        <v>0.22490458093944701</v>
      </c>
      <c r="Y12" s="17">
        <v>0.24495090776185499</v>
      </c>
      <c r="Z12" s="17">
        <v>0.24135893227307401</v>
      </c>
      <c r="AA12" s="17">
        <v>0.204645784056322</v>
      </c>
      <c r="AB12" s="17">
        <v>0.195141849357713</v>
      </c>
      <c r="AC12" s="17">
        <v>0.31927837898904099</v>
      </c>
      <c r="AD12" s="17">
        <v>0.210640158362952</v>
      </c>
      <c r="AE12" s="17"/>
      <c r="AF12" s="17">
        <v>0.16313901793999899</v>
      </c>
      <c r="AG12" s="17">
        <v>0.22710677229853299</v>
      </c>
      <c r="AH12" s="17">
        <v>0.23033490154303199</v>
      </c>
      <c r="AI12" s="17">
        <v>0.21513855486654701</v>
      </c>
      <c r="AJ12" s="17">
        <v>0.28890650192297801</v>
      </c>
      <c r="AK12" s="17">
        <v>0.24226433707383399</v>
      </c>
      <c r="AL12" s="17"/>
      <c r="AM12" s="17">
        <v>0.26265791587735199</v>
      </c>
      <c r="AN12" s="17">
        <v>0.248928572199305</v>
      </c>
      <c r="AO12" s="17">
        <v>0.181860806308802</v>
      </c>
      <c r="AP12" s="17">
        <v>0.14217005590652901</v>
      </c>
      <c r="AQ12" s="17">
        <v>9.9332483246462905E-2</v>
      </c>
      <c r="AR12" s="17"/>
      <c r="AS12" s="17">
        <v>0.21428830453574699</v>
      </c>
      <c r="AT12" s="17">
        <v>0.20688579475937499</v>
      </c>
      <c r="AU12" s="17"/>
      <c r="AV12" s="17">
        <v>0.21372393700365699</v>
      </c>
      <c r="AW12" s="17">
        <v>0.22544438227517</v>
      </c>
      <c r="AX12" s="17"/>
      <c r="AY12" s="17">
        <v>0.20995389078527399</v>
      </c>
      <c r="AZ12" s="17">
        <v>0.21366116018959799</v>
      </c>
      <c r="BA12" s="17">
        <v>0.274953738652363</v>
      </c>
      <c r="BB12" s="17"/>
      <c r="BC12" s="17">
        <v>0.20946420999377699</v>
      </c>
      <c r="BD12" s="17">
        <v>0.23932182470524799</v>
      </c>
      <c r="BE12" s="17">
        <v>0.22149858843448</v>
      </c>
      <c r="BF12" s="17"/>
      <c r="BG12" s="17">
        <v>0.20202036611253699</v>
      </c>
      <c r="BH12" s="17">
        <v>0.22473154864325501</v>
      </c>
      <c r="BI12" s="17"/>
      <c r="BJ12" s="17">
        <v>0.17530869618717601</v>
      </c>
      <c r="BK12" s="17">
        <v>0.23241032814176199</v>
      </c>
      <c r="BL12" s="17"/>
      <c r="BM12" s="17">
        <v>0.194685426496884</v>
      </c>
      <c r="BN12" s="17">
        <v>0.2132086207044</v>
      </c>
      <c r="BO12" s="17">
        <v>0.18164651739589899</v>
      </c>
      <c r="BP12" s="17">
        <v>0.27517321693913399</v>
      </c>
      <c r="BQ12" s="17">
        <v>0.15743724208743801</v>
      </c>
      <c r="BR12" s="17">
        <v>0.262109021961066</v>
      </c>
      <c r="BS12" s="17">
        <v>0.26114926507873398</v>
      </c>
      <c r="BT12" s="17"/>
      <c r="BU12" s="17">
        <v>0.27376006312330797</v>
      </c>
      <c r="BV12" s="17">
        <v>0.17331123052092801</v>
      </c>
      <c r="BW12" s="17"/>
      <c r="BX12" s="17">
        <v>0.23276744951584399</v>
      </c>
      <c r="BY12" s="17">
        <v>0.25307711537376598</v>
      </c>
      <c r="BZ12" s="17">
        <v>0.161245975536082</v>
      </c>
      <c r="CA12" s="17">
        <v>0.226784279836372</v>
      </c>
    </row>
    <row r="13" spans="2:79" x14ac:dyDescent="0.3">
      <c r="B13" s="18" t="s">
        <v>101</v>
      </c>
      <c r="C13" s="19">
        <v>9.1798758479552794E-2</v>
      </c>
      <c r="D13" s="19">
        <v>8.3067929929485598E-2</v>
      </c>
      <c r="E13" s="19">
        <v>0.100766886784473</v>
      </c>
      <c r="F13" s="19"/>
      <c r="G13" s="19">
        <v>6.1983522119394001E-2</v>
      </c>
      <c r="H13" s="19">
        <v>5.2510213084474198E-2</v>
      </c>
      <c r="I13" s="19">
        <v>9.4116052235473396E-2</v>
      </c>
      <c r="J13" s="19">
        <v>0.110029191200387</v>
      </c>
      <c r="K13" s="19">
        <v>0.124406012073643</v>
      </c>
      <c r="L13" s="19">
        <v>0.10494241248583699</v>
      </c>
      <c r="M13" s="19"/>
      <c r="N13" s="19">
        <v>3.6738727121327801E-2</v>
      </c>
      <c r="O13" s="19">
        <v>8.5296563680611601E-2</v>
      </c>
      <c r="P13" s="19">
        <v>0.10941960668341601</v>
      </c>
      <c r="Q13" s="19">
        <v>0.14318474600521799</v>
      </c>
      <c r="R13" s="19"/>
      <c r="S13" s="19">
        <v>7.3543940294569607E-2</v>
      </c>
      <c r="T13" s="19">
        <v>0.114270130643966</v>
      </c>
      <c r="U13" s="19">
        <v>7.5731352883414094E-2</v>
      </c>
      <c r="V13" s="19">
        <v>6.8524708048293401E-2</v>
      </c>
      <c r="W13" s="19">
        <v>7.1984997809520307E-2</v>
      </c>
      <c r="X13" s="19">
        <v>0.118998247904171</v>
      </c>
      <c r="Y13" s="19">
        <v>0.103327289809179</v>
      </c>
      <c r="Z13" s="19">
        <v>9.7064578655854494E-2</v>
      </c>
      <c r="AA13" s="19">
        <v>9.2209183593181906E-2</v>
      </c>
      <c r="AB13" s="19">
        <v>0.10204839078080501</v>
      </c>
      <c r="AC13" s="19">
        <v>0.117616976887414</v>
      </c>
      <c r="AD13" s="19">
        <v>4.3527718169818902E-2</v>
      </c>
      <c r="AE13" s="19"/>
      <c r="AF13" s="19">
        <v>5.9480719399093697E-2</v>
      </c>
      <c r="AG13" s="19">
        <v>9.3376655494408503E-2</v>
      </c>
      <c r="AH13" s="19">
        <v>0.11145003957255201</v>
      </c>
      <c r="AI13" s="19">
        <v>8.8722428286631905E-2</v>
      </c>
      <c r="AJ13" s="19">
        <v>0.13862969008589601</v>
      </c>
      <c r="AK13" s="19">
        <v>9.8162376345937399E-2</v>
      </c>
      <c r="AL13" s="19"/>
      <c r="AM13" s="19">
        <v>0.14255642745350999</v>
      </c>
      <c r="AN13" s="19">
        <v>8.1466619119842501E-2</v>
      </c>
      <c r="AO13" s="19">
        <v>5.8716189918936797E-2</v>
      </c>
      <c r="AP13" s="19">
        <v>4.3185320930999499E-2</v>
      </c>
      <c r="AQ13" s="19">
        <v>6.3598637580759093E-2</v>
      </c>
      <c r="AR13" s="19"/>
      <c r="AS13" s="19">
        <v>7.4011364669449103E-2</v>
      </c>
      <c r="AT13" s="19">
        <v>0.13869540389461599</v>
      </c>
      <c r="AU13" s="19"/>
      <c r="AV13" s="19">
        <v>9.0056136421610297E-2</v>
      </c>
      <c r="AW13" s="19">
        <v>8.1280099794989499E-2</v>
      </c>
      <c r="AX13" s="19"/>
      <c r="AY13" s="19">
        <v>9.9081689756628094E-2</v>
      </c>
      <c r="AZ13" s="19">
        <v>8.5274678629726902E-2</v>
      </c>
      <c r="BA13" s="19">
        <v>0.101681332900025</v>
      </c>
      <c r="BB13" s="19"/>
      <c r="BC13" s="19">
        <v>9.6854118074839596E-2</v>
      </c>
      <c r="BD13" s="19">
        <v>9.0665235537562505E-2</v>
      </c>
      <c r="BE13" s="19">
        <v>8.0282844545641094E-2</v>
      </c>
      <c r="BF13" s="19"/>
      <c r="BG13" s="19">
        <v>0.11792426316211201</v>
      </c>
      <c r="BH13" s="19">
        <v>7.6896395989973304E-2</v>
      </c>
      <c r="BI13" s="19"/>
      <c r="BJ13" s="19">
        <v>4.1476982828763699E-2</v>
      </c>
      <c r="BK13" s="19">
        <v>0.103272746815147</v>
      </c>
      <c r="BL13" s="19"/>
      <c r="BM13" s="19">
        <v>5.7366495576648399E-2</v>
      </c>
      <c r="BN13" s="19">
        <v>0.122107249922998</v>
      </c>
      <c r="BO13" s="19">
        <v>0.106019531810427</v>
      </c>
      <c r="BP13" s="19">
        <v>0.13878710926270699</v>
      </c>
      <c r="BQ13" s="19">
        <v>7.0129583871197596E-2</v>
      </c>
      <c r="BR13" s="19">
        <v>0.10749566533702599</v>
      </c>
      <c r="BS13" s="19">
        <v>0.17265286092256801</v>
      </c>
      <c r="BT13" s="19"/>
      <c r="BU13" s="19">
        <v>6.2177774325582899E-2</v>
      </c>
      <c r="BV13" s="19">
        <v>5.7870747524402202E-2</v>
      </c>
      <c r="BW13" s="19"/>
      <c r="BX13" s="19">
        <v>0.120877737776726</v>
      </c>
      <c r="BY13" s="19">
        <v>8.62374614174755E-2</v>
      </c>
      <c r="BZ13" s="19">
        <v>5.8477672911114303E-2</v>
      </c>
      <c r="CA13" s="19">
        <v>5.3267958627295497E-2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207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193</v>
      </c>
      <c r="C9" s="17">
        <v>0.18921717829871401</v>
      </c>
      <c r="D9" s="17">
        <v>0.185157114226879</v>
      </c>
      <c r="E9" s="17">
        <v>0.194109186110034</v>
      </c>
      <c r="F9" s="17"/>
      <c r="G9" s="17">
        <v>0.27895744173390102</v>
      </c>
      <c r="H9" s="17">
        <v>0.268828708004197</v>
      </c>
      <c r="I9" s="17">
        <v>0.23353653397358001</v>
      </c>
      <c r="J9" s="17">
        <v>0.151477992002303</v>
      </c>
      <c r="K9" s="17">
        <v>0.156618606152616</v>
      </c>
      <c r="L9" s="17">
        <v>8.1545447112775393E-2</v>
      </c>
      <c r="M9" s="17"/>
      <c r="N9" s="17">
        <v>0.20700694157691499</v>
      </c>
      <c r="O9" s="17">
        <v>0.188623614636204</v>
      </c>
      <c r="P9" s="17">
        <v>0.17616266898990299</v>
      </c>
      <c r="Q9" s="17">
        <v>0.187412262901202</v>
      </c>
      <c r="R9" s="17"/>
      <c r="S9" s="17">
        <v>0.24971288077629</v>
      </c>
      <c r="T9" s="17">
        <v>0.190407629815603</v>
      </c>
      <c r="U9" s="17">
        <v>0.18922329691567299</v>
      </c>
      <c r="V9" s="17">
        <v>0.148832262480142</v>
      </c>
      <c r="W9" s="17">
        <v>0.124869989159007</v>
      </c>
      <c r="X9" s="17">
        <v>0.20099830108275399</v>
      </c>
      <c r="Y9" s="17">
        <v>0.150100667805388</v>
      </c>
      <c r="Z9" s="17">
        <v>0.11163072555723</v>
      </c>
      <c r="AA9" s="17">
        <v>0.22170388929456999</v>
      </c>
      <c r="AB9" s="17">
        <v>0.18516343148071401</v>
      </c>
      <c r="AC9" s="17">
        <v>0.161165155992501</v>
      </c>
      <c r="AD9" s="17">
        <v>0.28641465071036498</v>
      </c>
      <c r="AE9" s="17"/>
      <c r="AF9" s="17">
        <v>0.29031811057465201</v>
      </c>
      <c r="AG9" s="17">
        <v>0.17326030791847499</v>
      </c>
      <c r="AH9" s="17">
        <v>0.17195726190197699</v>
      </c>
      <c r="AI9" s="17">
        <v>0.142358804030842</v>
      </c>
      <c r="AJ9" s="17">
        <v>0.116753504733302</v>
      </c>
      <c r="AK9" s="17">
        <v>0.16068880140528599</v>
      </c>
      <c r="AL9" s="17"/>
      <c r="AM9" s="17">
        <v>0.138650675712745</v>
      </c>
      <c r="AN9" s="17">
        <v>0.15662152188669001</v>
      </c>
      <c r="AO9" s="17">
        <v>0.23861400521266299</v>
      </c>
      <c r="AP9" s="17">
        <v>0.27311171531282602</v>
      </c>
      <c r="AQ9" s="17">
        <v>0.30322310390037799</v>
      </c>
      <c r="AR9" s="17"/>
      <c r="AS9" s="17">
        <v>0.20269394224600501</v>
      </c>
      <c r="AT9" s="17">
        <v>0.19112905480786899</v>
      </c>
      <c r="AU9" s="17"/>
      <c r="AV9" s="17">
        <v>0.192592246883524</v>
      </c>
      <c r="AW9" s="17">
        <v>0.218984536311019</v>
      </c>
      <c r="AX9" s="17"/>
      <c r="AY9" s="17">
        <v>0.21598401937092401</v>
      </c>
      <c r="AZ9" s="17">
        <v>0.18650858448075799</v>
      </c>
      <c r="BA9" s="17">
        <v>0.117544755166096</v>
      </c>
      <c r="BB9" s="17"/>
      <c r="BC9" s="17">
        <v>0.18447489496052</v>
      </c>
      <c r="BD9" s="17">
        <v>0.182430748730709</v>
      </c>
      <c r="BE9" s="17">
        <v>0.201184672785999</v>
      </c>
      <c r="BF9" s="17"/>
      <c r="BG9" s="17">
        <v>0.18298696344386101</v>
      </c>
      <c r="BH9" s="17">
        <v>0.196348531989885</v>
      </c>
      <c r="BI9" s="17"/>
      <c r="BJ9" s="17">
        <v>0.24049277072668199</v>
      </c>
      <c r="BK9" s="17">
        <v>0.172397917267085</v>
      </c>
      <c r="BL9" s="17"/>
      <c r="BM9" s="17">
        <v>0.23433464770262899</v>
      </c>
      <c r="BN9" s="17">
        <v>0.17980802365998699</v>
      </c>
      <c r="BO9" s="17">
        <v>0.17356534149640099</v>
      </c>
      <c r="BP9" s="17">
        <v>0.209174915995084</v>
      </c>
      <c r="BQ9" s="17">
        <v>0.26666235574651997</v>
      </c>
      <c r="BR9" s="17">
        <v>9.1317348186866695E-2</v>
      </c>
      <c r="BS9" s="17">
        <v>0.16306810772122399</v>
      </c>
      <c r="BT9" s="17"/>
      <c r="BU9" s="17">
        <v>0.17993233105344</v>
      </c>
      <c r="BV9" s="17">
        <v>0.30282121323340599</v>
      </c>
      <c r="BW9" s="17"/>
      <c r="BX9" s="17">
        <v>0.22165522656692299</v>
      </c>
      <c r="BY9" s="17">
        <v>0.18426394276474001</v>
      </c>
      <c r="BZ9" s="17">
        <v>0.22705904450976999</v>
      </c>
      <c r="CA9" s="17">
        <v>0.16836188002685601</v>
      </c>
    </row>
    <row r="10" spans="2:79" x14ac:dyDescent="0.3">
      <c r="B10" s="18" t="s">
        <v>194</v>
      </c>
      <c r="C10" s="17">
        <v>0.43031699821448799</v>
      </c>
      <c r="D10" s="17">
        <v>0.41671508538615398</v>
      </c>
      <c r="E10" s="17">
        <v>0.44268258698475899</v>
      </c>
      <c r="F10" s="17"/>
      <c r="G10" s="17">
        <v>0.415089491501616</v>
      </c>
      <c r="H10" s="17">
        <v>0.48275269564367002</v>
      </c>
      <c r="I10" s="17">
        <v>0.446407480589885</v>
      </c>
      <c r="J10" s="17">
        <v>0.42647672657609498</v>
      </c>
      <c r="K10" s="17">
        <v>0.35327803290304299</v>
      </c>
      <c r="L10" s="17">
        <v>0.43966517264535998</v>
      </c>
      <c r="M10" s="17"/>
      <c r="N10" s="17">
        <v>0.48895930740252003</v>
      </c>
      <c r="O10" s="17">
        <v>0.43391414505697701</v>
      </c>
      <c r="P10" s="17">
        <v>0.424008669187319</v>
      </c>
      <c r="Q10" s="17">
        <v>0.366401136155665</v>
      </c>
      <c r="R10" s="17"/>
      <c r="S10" s="17">
        <v>0.450658760557474</v>
      </c>
      <c r="T10" s="17">
        <v>0.44860019970978099</v>
      </c>
      <c r="U10" s="17">
        <v>0.45921721808556498</v>
      </c>
      <c r="V10" s="17">
        <v>0.432617163523416</v>
      </c>
      <c r="W10" s="17">
        <v>0.51039481031571499</v>
      </c>
      <c r="X10" s="17">
        <v>0.38279349121460599</v>
      </c>
      <c r="Y10" s="17">
        <v>0.384853027819337</v>
      </c>
      <c r="Z10" s="17">
        <v>0.44290899037401099</v>
      </c>
      <c r="AA10" s="17">
        <v>0.40056945626533103</v>
      </c>
      <c r="AB10" s="17">
        <v>0.40088107757029601</v>
      </c>
      <c r="AC10" s="17">
        <v>0.486113080328406</v>
      </c>
      <c r="AD10" s="17">
        <v>0.33589410168102901</v>
      </c>
      <c r="AE10" s="17"/>
      <c r="AF10" s="17">
        <v>0.41683629067202899</v>
      </c>
      <c r="AG10" s="17">
        <v>0.44080943000818001</v>
      </c>
      <c r="AH10" s="17">
        <v>0.41827018939785798</v>
      </c>
      <c r="AI10" s="17">
        <v>0.41704860534579602</v>
      </c>
      <c r="AJ10" s="17">
        <v>0.432226112968988</v>
      </c>
      <c r="AK10" s="17">
        <v>0.50482248293176601</v>
      </c>
      <c r="AL10" s="17"/>
      <c r="AM10" s="17">
        <v>0.42939114932551797</v>
      </c>
      <c r="AN10" s="17">
        <v>0.41597440842171202</v>
      </c>
      <c r="AO10" s="17">
        <v>0.43883791041387799</v>
      </c>
      <c r="AP10" s="17">
        <v>0.477755874054274</v>
      </c>
      <c r="AQ10" s="17">
        <v>0.40739398943587102</v>
      </c>
      <c r="AR10" s="17"/>
      <c r="AS10" s="17">
        <v>0.44691564674108297</v>
      </c>
      <c r="AT10" s="17">
        <v>0.37533792923155301</v>
      </c>
      <c r="AU10" s="17"/>
      <c r="AV10" s="17">
        <v>0.44040528179296601</v>
      </c>
      <c r="AW10" s="17">
        <v>0.41463455719808401</v>
      </c>
      <c r="AX10" s="17"/>
      <c r="AY10" s="17">
        <v>0.41978785018833398</v>
      </c>
      <c r="AZ10" s="17">
        <v>0.43087492360795898</v>
      </c>
      <c r="BA10" s="17">
        <v>0.46083810775179002</v>
      </c>
      <c r="BB10" s="17"/>
      <c r="BC10" s="17">
        <v>0.433540270558749</v>
      </c>
      <c r="BD10" s="17">
        <v>0.40692221912235399</v>
      </c>
      <c r="BE10" s="17">
        <v>0.44565153951430297</v>
      </c>
      <c r="BF10" s="17"/>
      <c r="BG10" s="17">
        <v>0.425326906836129</v>
      </c>
      <c r="BH10" s="17">
        <v>0.42981630648725599</v>
      </c>
      <c r="BI10" s="17"/>
      <c r="BJ10" s="17">
        <v>0.451324323723793</v>
      </c>
      <c r="BK10" s="17">
        <v>0.424819601413783</v>
      </c>
      <c r="BL10" s="17"/>
      <c r="BM10" s="17">
        <v>0.45576710109153101</v>
      </c>
      <c r="BN10" s="17">
        <v>0.41696677180268499</v>
      </c>
      <c r="BO10" s="17">
        <v>0.48153248566385898</v>
      </c>
      <c r="BP10" s="17">
        <v>0.40134524863797799</v>
      </c>
      <c r="BQ10" s="17">
        <v>0.37508867663312601</v>
      </c>
      <c r="BR10" s="17">
        <v>0.40790468811289599</v>
      </c>
      <c r="BS10" s="17">
        <v>0.379824958983012</v>
      </c>
      <c r="BT10" s="17"/>
      <c r="BU10" s="17">
        <v>0.44922284226446502</v>
      </c>
      <c r="BV10" s="17">
        <v>0.41464342187231201</v>
      </c>
      <c r="BW10" s="17"/>
      <c r="BX10" s="17">
        <v>0.40952088087932897</v>
      </c>
      <c r="BY10" s="17">
        <v>0.42046216183167801</v>
      </c>
      <c r="BZ10" s="17">
        <v>0.46262006577388698</v>
      </c>
      <c r="CA10" s="17">
        <v>0.47817148468568699</v>
      </c>
    </row>
    <row r="11" spans="2:79" x14ac:dyDescent="0.3">
      <c r="B11" s="18" t="s">
        <v>195</v>
      </c>
      <c r="C11" s="17">
        <v>0.266095988327677</v>
      </c>
      <c r="D11" s="17">
        <v>0.27482781760193897</v>
      </c>
      <c r="E11" s="17">
        <v>0.25788322244312101</v>
      </c>
      <c r="F11" s="17"/>
      <c r="G11" s="17">
        <v>0.22886739326632499</v>
      </c>
      <c r="H11" s="17">
        <v>0.16743450171092999</v>
      </c>
      <c r="I11" s="17">
        <v>0.23643318124763599</v>
      </c>
      <c r="J11" s="17">
        <v>0.28573388264211802</v>
      </c>
      <c r="K11" s="17">
        <v>0.32251029284344701</v>
      </c>
      <c r="L11" s="17">
        <v>0.34111644525363</v>
      </c>
      <c r="M11" s="17"/>
      <c r="N11" s="17">
        <v>0.23555346469347099</v>
      </c>
      <c r="O11" s="17">
        <v>0.26795217780910902</v>
      </c>
      <c r="P11" s="17">
        <v>0.28095341447347999</v>
      </c>
      <c r="Q11" s="17">
        <v>0.27970453291206998</v>
      </c>
      <c r="R11" s="17"/>
      <c r="S11" s="17">
        <v>0.20465902039144801</v>
      </c>
      <c r="T11" s="17">
        <v>0.25303561464200203</v>
      </c>
      <c r="U11" s="17">
        <v>0.26945255970423498</v>
      </c>
      <c r="V11" s="17">
        <v>0.29764040153264398</v>
      </c>
      <c r="W11" s="17">
        <v>0.28559115708865901</v>
      </c>
      <c r="X11" s="17">
        <v>0.26144826484821798</v>
      </c>
      <c r="Y11" s="17">
        <v>0.30057497868033201</v>
      </c>
      <c r="Z11" s="17">
        <v>0.29220684042031703</v>
      </c>
      <c r="AA11" s="17">
        <v>0.25452203858433498</v>
      </c>
      <c r="AB11" s="17">
        <v>0.31019739750915098</v>
      </c>
      <c r="AC11" s="17">
        <v>0.26808005096263798</v>
      </c>
      <c r="AD11" s="17">
        <v>0.25356913575633799</v>
      </c>
      <c r="AE11" s="17"/>
      <c r="AF11" s="17">
        <v>0.213609712766164</v>
      </c>
      <c r="AG11" s="17">
        <v>0.27769898563587703</v>
      </c>
      <c r="AH11" s="17">
        <v>0.248678148258694</v>
      </c>
      <c r="AI11" s="17">
        <v>0.33043788749487601</v>
      </c>
      <c r="AJ11" s="17">
        <v>0.29356836876062598</v>
      </c>
      <c r="AK11" s="17">
        <v>0.21882316140768199</v>
      </c>
      <c r="AL11" s="17"/>
      <c r="AM11" s="17">
        <v>0.28616751961200199</v>
      </c>
      <c r="AN11" s="17">
        <v>0.28990306571892599</v>
      </c>
      <c r="AO11" s="17">
        <v>0.24576929041537801</v>
      </c>
      <c r="AP11" s="17">
        <v>0.19492831707472699</v>
      </c>
      <c r="AQ11" s="17">
        <v>0.189924629753462</v>
      </c>
      <c r="AR11" s="17"/>
      <c r="AS11" s="17">
        <v>0.257645292678997</v>
      </c>
      <c r="AT11" s="17">
        <v>0.26006638909106</v>
      </c>
      <c r="AU11" s="17"/>
      <c r="AV11" s="17">
        <v>0.26420975933749602</v>
      </c>
      <c r="AW11" s="17">
        <v>0.24134160917969599</v>
      </c>
      <c r="AX11" s="17"/>
      <c r="AY11" s="17">
        <v>0.21473616709822699</v>
      </c>
      <c r="AZ11" s="17">
        <v>0.28639601403948201</v>
      </c>
      <c r="BA11" s="17">
        <v>0.282181039067321</v>
      </c>
      <c r="BB11" s="17"/>
      <c r="BC11" s="17">
        <v>0.27062235306918903</v>
      </c>
      <c r="BD11" s="17">
        <v>0.286395420305464</v>
      </c>
      <c r="BE11" s="17">
        <v>0.237275550727468</v>
      </c>
      <c r="BF11" s="17"/>
      <c r="BG11" s="17">
        <v>0.25745244210050799</v>
      </c>
      <c r="BH11" s="17">
        <v>0.27105071231158201</v>
      </c>
      <c r="BI11" s="17"/>
      <c r="BJ11" s="17">
        <v>0.23490208410848901</v>
      </c>
      <c r="BK11" s="17">
        <v>0.27791548556007101</v>
      </c>
      <c r="BL11" s="17"/>
      <c r="BM11" s="17">
        <v>0.228787766826438</v>
      </c>
      <c r="BN11" s="17">
        <v>0.26918245925384598</v>
      </c>
      <c r="BO11" s="17">
        <v>0.23237896621468501</v>
      </c>
      <c r="BP11" s="17">
        <v>0.18741977055575301</v>
      </c>
      <c r="BQ11" s="17">
        <v>0.247881958784748</v>
      </c>
      <c r="BR11" s="17">
        <v>0.36773390253771598</v>
      </c>
      <c r="BS11" s="17">
        <v>0.282944090598373</v>
      </c>
      <c r="BT11" s="17"/>
      <c r="BU11" s="17">
        <v>0.235223709106505</v>
      </c>
      <c r="BV11" s="17">
        <v>0.188952262697754</v>
      </c>
      <c r="BW11" s="17"/>
      <c r="BX11" s="17">
        <v>0.24130088253939</v>
      </c>
      <c r="BY11" s="17">
        <v>0.27273400505928502</v>
      </c>
      <c r="BZ11" s="17">
        <v>0.25472452290524999</v>
      </c>
      <c r="CA11" s="17">
        <v>0.24907829680215601</v>
      </c>
    </row>
    <row r="12" spans="2:79" x14ac:dyDescent="0.3">
      <c r="B12" s="18" t="s">
        <v>196</v>
      </c>
      <c r="C12" s="17">
        <v>7.4110206013250399E-2</v>
      </c>
      <c r="D12" s="17">
        <v>8.6458335742699996E-2</v>
      </c>
      <c r="E12" s="17">
        <v>6.1533210676234899E-2</v>
      </c>
      <c r="F12" s="17"/>
      <c r="G12" s="17">
        <v>4.8187152135562399E-2</v>
      </c>
      <c r="H12" s="17">
        <v>4.1019721082969397E-2</v>
      </c>
      <c r="I12" s="17">
        <v>5.4145390051948898E-2</v>
      </c>
      <c r="J12" s="17">
        <v>8.9476517936343605E-2</v>
      </c>
      <c r="K12" s="17">
        <v>0.107349144578712</v>
      </c>
      <c r="L12" s="17">
        <v>9.9610814177260004E-2</v>
      </c>
      <c r="M12" s="17"/>
      <c r="N12" s="17">
        <v>5.1219281918252701E-2</v>
      </c>
      <c r="O12" s="17">
        <v>7.9528955682032498E-2</v>
      </c>
      <c r="P12" s="17">
        <v>9.1550800968631094E-2</v>
      </c>
      <c r="Q12" s="17">
        <v>7.8180371020266398E-2</v>
      </c>
      <c r="R12" s="17"/>
      <c r="S12" s="17">
        <v>5.8722745928837201E-2</v>
      </c>
      <c r="T12" s="17">
        <v>6.5592762617561307E-2</v>
      </c>
      <c r="U12" s="17">
        <v>4.6190705096643303E-2</v>
      </c>
      <c r="V12" s="17">
        <v>8.3373674877370907E-2</v>
      </c>
      <c r="W12" s="17">
        <v>3.9696154774215897E-2</v>
      </c>
      <c r="X12" s="17">
        <v>8.1236354895545204E-2</v>
      </c>
      <c r="Y12" s="17">
        <v>0.117088507611821</v>
      </c>
      <c r="Z12" s="17">
        <v>0.132586174262982</v>
      </c>
      <c r="AA12" s="17">
        <v>9.3541207357647801E-2</v>
      </c>
      <c r="AB12" s="17">
        <v>6.7004698797048401E-2</v>
      </c>
      <c r="AC12" s="17">
        <v>5.2085440134675497E-2</v>
      </c>
      <c r="AD12" s="17">
        <v>8.3204154935158203E-2</v>
      </c>
      <c r="AE12" s="17"/>
      <c r="AF12" s="17">
        <v>5.1358826551705601E-2</v>
      </c>
      <c r="AG12" s="17">
        <v>7.46632547627301E-2</v>
      </c>
      <c r="AH12" s="17">
        <v>9.9359601079851298E-2</v>
      </c>
      <c r="AI12" s="17">
        <v>6.8292825715708605E-2</v>
      </c>
      <c r="AJ12" s="17">
        <v>0.10069141179786199</v>
      </c>
      <c r="AK12" s="17">
        <v>7.7653813824637999E-2</v>
      </c>
      <c r="AL12" s="17"/>
      <c r="AM12" s="17">
        <v>8.3350014891291194E-2</v>
      </c>
      <c r="AN12" s="17">
        <v>9.5238462501653298E-2</v>
      </c>
      <c r="AO12" s="17">
        <v>5.4274742032236201E-2</v>
      </c>
      <c r="AP12" s="17">
        <v>4.1170612500192799E-2</v>
      </c>
      <c r="AQ12" s="17">
        <v>7.9945999075606497E-2</v>
      </c>
      <c r="AR12" s="17"/>
      <c r="AS12" s="17">
        <v>6.2818008032869493E-2</v>
      </c>
      <c r="AT12" s="17">
        <v>0.108451248100925</v>
      </c>
      <c r="AU12" s="17"/>
      <c r="AV12" s="17">
        <v>6.68023769397776E-2</v>
      </c>
      <c r="AW12" s="17">
        <v>7.5298539971309503E-2</v>
      </c>
      <c r="AX12" s="17"/>
      <c r="AY12" s="17">
        <v>7.79233355623251E-2</v>
      </c>
      <c r="AZ12" s="17">
        <v>6.6885764487245897E-2</v>
      </c>
      <c r="BA12" s="17">
        <v>0.112816840076847</v>
      </c>
      <c r="BB12" s="17"/>
      <c r="BC12" s="17">
        <v>6.6239569018418806E-2</v>
      </c>
      <c r="BD12" s="17">
        <v>8.9399100729875794E-2</v>
      </c>
      <c r="BE12" s="17">
        <v>8.1756579205061797E-2</v>
      </c>
      <c r="BF12" s="17"/>
      <c r="BG12" s="17">
        <v>8.19207846744507E-2</v>
      </c>
      <c r="BH12" s="17">
        <v>7.1186148367195806E-2</v>
      </c>
      <c r="BI12" s="17"/>
      <c r="BJ12" s="17">
        <v>5.58534759189507E-2</v>
      </c>
      <c r="BK12" s="17">
        <v>7.7660693813967702E-2</v>
      </c>
      <c r="BL12" s="17"/>
      <c r="BM12" s="17">
        <v>5.7989116900647203E-2</v>
      </c>
      <c r="BN12" s="17">
        <v>8.6299145273663197E-2</v>
      </c>
      <c r="BO12" s="17">
        <v>5.56825329155506E-2</v>
      </c>
      <c r="BP12" s="17">
        <v>0.11169074989854801</v>
      </c>
      <c r="BQ12" s="17">
        <v>6.2127574426052899E-2</v>
      </c>
      <c r="BR12" s="17">
        <v>9.2090462958000496E-2</v>
      </c>
      <c r="BS12" s="17">
        <v>9.2786683671104805E-2</v>
      </c>
      <c r="BT12" s="17"/>
      <c r="BU12" s="17">
        <v>0.111875953613346</v>
      </c>
      <c r="BV12" s="17">
        <v>6.9623166058932096E-2</v>
      </c>
      <c r="BW12" s="17"/>
      <c r="BX12" s="17">
        <v>7.3068774986606397E-2</v>
      </c>
      <c r="BY12" s="17">
        <v>9.2279298962574599E-2</v>
      </c>
      <c r="BZ12" s="17">
        <v>3.9247224854617097E-2</v>
      </c>
      <c r="CA12" s="17">
        <v>7.7720694712589702E-2</v>
      </c>
    </row>
    <row r="13" spans="2:79" x14ac:dyDescent="0.3">
      <c r="B13" s="18" t="s">
        <v>101</v>
      </c>
      <c r="C13" s="19">
        <v>4.0259629145871799E-2</v>
      </c>
      <c r="D13" s="19">
        <v>3.6841647042327903E-2</v>
      </c>
      <c r="E13" s="19">
        <v>4.37917937858519E-2</v>
      </c>
      <c r="F13" s="19"/>
      <c r="G13" s="19">
        <v>2.8898521362595801E-2</v>
      </c>
      <c r="H13" s="19">
        <v>3.9964373558233499E-2</v>
      </c>
      <c r="I13" s="19">
        <v>2.9477414136950798E-2</v>
      </c>
      <c r="J13" s="19">
        <v>4.6834880843140102E-2</v>
      </c>
      <c r="K13" s="19">
        <v>6.0243923522181199E-2</v>
      </c>
      <c r="L13" s="19">
        <v>3.8062120810974501E-2</v>
      </c>
      <c r="M13" s="19"/>
      <c r="N13" s="19">
        <v>1.7261004408841499E-2</v>
      </c>
      <c r="O13" s="19">
        <v>2.99811068156784E-2</v>
      </c>
      <c r="P13" s="19">
        <v>2.7324446380666001E-2</v>
      </c>
      <c r="Q13" s="19">
        <v>8.8301697010796307E-2</v>
      </c>
      <c r="R13" s="19"/>
      <c r="S13" s="19">
        <v>3.6246592345950603E-2</v>
      </c>
      <c r="T13" s="19">
        <v>4.2363793215052403E-2</v>
      </c>
      <c r="U13" s="19">
        <v>3.5916220197882903E-2</v>
      </c>
      <c r="V13" s="19">
        <v>3.7536497586426597E-2</v>
      </c>
      <c r="W13" s="19">
        <v>3.9447888662403001E-2</v>
      </c>
      <c r="X13" s="19">
        <v>7.3523587958876702E-2</v>
      </c>
      <c r="Y13" s="19">
        <v>4.7382818083122301E-2</v>
      </c>
      <c r="Z13" s="19">
        <v>2.0667269385459101E-2</v>
      </c>
      <c r="AA13" s="19">
        <v>2.9663408498116401E-2</v>
      </c>
      <c r="AB13" s="19">
        <v>3.6753394642790697E-2</v>
      </c>
      <c r="AC13" s="19">
        <v>3.2556272581778803E-2</v>
      </c>
      <c r="AD13" s="19">
        <v>4.0917956917109602E-2</v>
      </c>
      <c r="AE13" s="19"/>
      <c r="AF13" s="19">
        <v>2.7877059435449401E-2</v>
      </c>
      <c r="AG13" s="19">
        <v>3.3568021674737797E-2</v>
      </c>
      <c r="AH13" s="19">
        <v>6.1734799361619297E-2</v>
      </c>
      <c r="AI13" s="19">
        <v>4.1861877412777498E-2</v>
      </c>
      <c r="AJ13" s="19">
        <v>5.67606017392219E-2</v>
      </c>
      <c r="AK13" s="19">
        <v>3.8011740430628799E-2</v>
      </c>
      <c r="AL13" s="19"/>
      <c r="AM13" s="19">
        <v>6.24406404584434E-2</v>
      </c>
      <c r="AN13" s="19">
        <v>4.2262541471019002E-2</v>
      </c>
      <c r="AO13" s="19">
        <v>2.25040519258447E-2</v>
      </c>
      <c r="AP13" s="19">
        <v>1.3033481057980301E-2</v>
      </c>
      <c r="AQ13" s="19">
        <v>1.9512277834682699E-2</v>
      </c>
      <c r="AR13" s="19"/>
      <c r="AS13" s="19">
        <v>2.9927110301045001E-2</v>
      </c>
      <c r="AT13" s="19">
        <v>6.5015378768593396E-2</v>
      </c>
      <c r="AU13" s="19"/>
      <c r="AV13" s="19">
        <v>3.59903350462367E-2</v>
      </c>
      <c r="AW13" s="19">
        <v>4.9740757339892E-2</v>
      </c>
      <c r="AX13" s="19"/>
      <c r="AY13" s="19">
        <v>7.1568627780190394E-2</v>
      </c>
      <c r="AZ13" s="19">
        <v>2.9334713384555601E-2</v>
      </c>
      <c r="BA13" s="19">
        <v>2.6619257937945499E-2</v>
      </c>
      <c r="BB13" s="19"/>
      <c r="BC13" s="19">
        <v>4.5122912393123299E-2</v>
      </c>
      <c r="BD13" s="19">
        <v>3.4852511111596901E-2</v>
      </c>
      <c r="BE13" s="19">
        <v>3.41316577671682E-2</v>
      </c>
      <c r="BF13" s="19"/>
      <c r="BG13" s="19">
        <v>5.2312902945050997E-2</v>
      </c>
      <c r="BH13" s="19">
        <v>3.1598300844081502E-2</v>
      </c>
      <c r="BI13" s="19"/>
      <c r="BJ13" s="19">
        <v>1.7427345522084602E-2</v>
      </c>
      <c r="BK13" s="19">
        <v>4.7206301945092802E-2</v>
      </c>
      <c r="BL13" s="19"/>
      <c r="BM13" s="19">
        <v>2.3121367478753801E-2</v>
      </c>
      <c r="BN13" s="19">
        <v>4.7743600009819198E-2</v>
      </c>
      <c r="BO13" s="19">
        <v>5.6840673709504699E-2</v>
      </c>
      <c r="BP13" s="19">
        <v>9.0369314912636597E-2</v>
      </c>
      <c r="BQ13" s="19">
        <v>4.8239434409553202E-2</v>
      </c>
      <c r="BR13" s="19">
        <v>4.0953598204521699E-2</v>
      </c>
      <c r="BS13" s="19">
        <v>8.1376159026286199E-2</v>
      </c>
      <c r="BT13" s="19"/>
      <c r="BU13" s="19">
        <v>2.37451639622435E-2</v>
      </c>
      <c r="BV13" s="19">
        <v>2.39599361375963E-2</v>
      </c>
      <c r="BW13" s="19"/>
      <c r="BX13" s="19">
        <v>5.4454235027751298E-2</v>
      </c>
      <c r="BY13" s="19">
        <v>3.02605913817219E-2</v>
      </c>
      <c r="BZ13" s="19">
        <v>1.63491419564754E-2</v>
      </c>
      <c r="CA13" s="19">
        <v>2.6667643772711198E-2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208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193</v>
      </c>
      <c r="C9" s="17">
        <v>0.17588117121975599</v>
      </c>
      <c r="D9" s="17">
        <v>0.157508123439901</v>
      </c>
      <c r="E9" s="17">
        <v>0.194668399050235</v>
      </c>
      <c r="F9" s="17"/>
      <c r="G9" s="17">
        <v>0.18972131680336299</v>
      </c>
      <c r="H9" s="17">
        <v>0.17839802608956901</v>
      </c>
      <c r="I9" s="17">
        <v>0.17951624572528699</v>
      </c>
      <c r="J9" s="17">
        <v>0.183185016297639</v>
      </c>
      <c r="K9" s="17">
        <v>0.17393307545668199</v>
      </c>
      <c r="L9" s="17">
        <v>0.15710663565947799</v>
      </c>
      <c r="M9" s="17"/>
      <c r="N9" s="17">
        <v>0.17158565803515499</v>
      </c>
      <c r="O9" s="17">
        <v>0.14910914233526501</v>
      </c>
      <c r="P9" s="17">
        <v>0.18219593468346201</v>
      </c>
      <c r="Q9" s="17">
        <v>0.204079570940574</v>
      </c>
      <c r="R9" s="17"/>
      <c r="S9" s="17">
        <v>0.180646986387239</v>
      </c>
      <c r="T9" s="17">
        <v>0.21006842532334499</v>
      </c>
      <c r="U9" s="17">
        <v>0.177639666240995</v>
      </c>
      <c r="V9" s="17">
        <v>0.15773455231839001</v>
      </c>
      <c r="W9" s="17">
        <v>0.16161788622284301</v>
      </c>
      <c r="X9" s="17">
        <v>0.21775282649667599</v>
      </c>
      <c r="Y9" s="17">
        <v>0.12888217943263799</v>
      </c>
      <c r="Z9" s="17">
        <v>0.23821260059829499</v>
      </c>
      <c r="AA9" s="17">
        <v>0.19226361424935501</v>
      </c>
      <c r="AB9" s="17">
        <v>0.12046269302785099</v>
      </c>
      <c r="AC9" s="17">
        <v>0.12699440893536501</v>
      </c>
      <c r="AD9" s="17">
        <v>0.19424182387819999</v>
      </c>
      <c r="AE9" s="17"/>
      <c r="AF9" s="17">
        <v>0.18973174406044799</v>
      </c>
      <c r="AG9" s="17">
        <v>0.168919375935774</v>
      </c>
      <c r="AH9" s="17">
        <v>0.17908485448790801</v>
      </c>
      <c r="AI9" s="17">
        <v>0.15939210045087701</v>
      </c>
      <c r="AJ9" s="17">
        <v>0.18564844878291401</v>
      </c>
      <c r="AK9" s="17">
        <v>0.17832137198727899</v>
      </c>
      <c r="AL9" s="17"/>
      <c r="AM9" s="17">
        <v>0.17342805445901899</v>
      </c>
      <c r="AN9" s="17">
        <v>0.16930812396544201</v>
      </c>
      <c r="AO9" s="17">
        <v>0.17730919599522901</v>
      </c>
      <c r="AP9" s="17">
        <v>0.18953097209660599</v>
      </c>
      <c r="AQ9" s="17">
        <v>0.205908591576767</v>
      </c>
      <c r="AR9" s="17"/>
      <c r="AS9" s="17">
        <v>0.173201005482222</v>
      </c>
      <c r="AT9" s="17">
        <v>0.19657667099756099</v>
      </c>
      <c r="AU9" s="17"/>
      <c r="AV9" s="17">
        <v>0.17051002927581599</v>
      </c>
      <c r="AW9" s="17">
        <v>0.22102015067782499</v>
      </c>
      <c r="AX9" s="17"/>
      <c r="AY9" s="17">
        <v>0.22713039064582299</v>
      </c>
      <c r="AZ9" s="17">
        <v>0.15939344688364099</v>
      </c>
      <c r="BA9" s="17">
        <v>0.14410619213520401</v>
      </c>
      <c r="BB9" s="17"/>
      <c r="BC9" s="17">
        <v>0.181914112601614</v>
      </c>
      <c r="BD9" s="17">
        <v>0.180150936339628</v>
      </c>
      <c r="BE9" s="17">
        <v>0.15425589169624901</v>
      </c>
      <c r="BF9" s="17"/>
      <c r="BG9" s="17">
        <v>0.20227651868302499</v>
      </c>
      <c r="BH9" s="17">
        <v>0.166155333924661</v>
      </c>
      <c r="BI9" s="17"/>
      <c r="BJ9" s="17">
        <v>0.182247735046802</v>
      </c>
      <c r="BK9" s="17">
        <v>0.17402430421512399</v>
      </c>
      <c r="BL9" s="17"/>
      <c r="BM9" s="17">
        <v>0.18599106045689101</v>
      </c>
      <c r="BN9" s="17">
        <v>0.188883791035306</v>
      </c>
      <c r="BO9" s="17">
        <v>0.16137755165638101</v>
      </c>
      <c r="BP9" s="17">
        <v>0.23811207021863301</v>
      </c>
      <c r="BQ9" s="17">
        <v>0.145547462924529</v>
      </c>
      <c r="BR9" s="17">
        <v>0.14582473764808401</v>
      </c>
      <c r="BS9" s="17">
        <v>0.162620772828103</v>
      </c>
      <c r="BT9" s="17"/>
      <c r="BU9" s="17">
        <v>0.16352279117541399</v>
      </c>
      <c r="BV9" s="17">
        <v>0.19468218818260599</v>
      </c>
      <c r="BW9" s="17"/>
      <c r="BX9" s="17">
        <v>0.214040762917237</v>
      </c>
      <c r="BY9" s="17">
        <v>0.15020051145897001</v>
      </c>
      <c r="BZ9" s="17">
        <v>0.18921135221005</v>
      </c>
      <c r="CA9" s="17">
        <v>0.16029131768616101</v>
      </c>
    </row>
    <row r="10" spans="2:79" x14ac:dyDescent="0.3">
      <c r="B10" s="18" t="s">
        <v>194</v>
      </c>
      <c r="C10" s="17">
        <v>0.27918616992402301</v>
      </c>
      <c r="D10" s="17">
        <v>0.26988793732822602</v>
      </c>
      <c r="E10" s="17">
        <v>0.28852878376163099</v>
      </c>
      <c r="F10" s="17"/>
      <c r="G10" s="17">
        <v>0.306296397947937</v>
      </c>
      <c r="H10" s="17">
        <v>0.33888436261813398</v>
      </c>
      <c r="I10" s="17">
        <v>0.27290083192285702</v>
      </c>
      <c r="J10" s="17">
        <v>0.27060977754492099</v>
      </c>
      <c r="K10" s="17">
        <v>0.23236134290225999</v>
      </c>
      <c r="L10" s="17">
        <v>0.25624695176335399</v>
      </c>
      <c r="M10" s="17"/>
      <c r="N10" s="17">
        <v>0.32304883721681399</v>
      </c>
      <c r="O10" s="17">
        <v>0.280396916169663</v>
      </c>
      <c r="P10" s="17">
        <v>0.26987383832803302</v>
      </c>
      <c r="Q10" s="17">
        <v>0.23300243333911899</v>
      </c>
      <c r="R10" s="17"/>
      <c r="S10" s="17">
        <v>0.332034098978429</v>
      </c>
      <c r="T10" s="17">
        <v>0.28561964290320901</v>
      </c>
      <c r="U10" s="17">
        <v>0.26314849465655898</v>
      </c>
      <c r="V10" s="17">
        <v>0.24511497654212999</v>
      </c>
      <c r="W10" s="17">
        <v>0.26616820681469699</v>
      </c>
      <c r="X10" s="17">
        <v>0.24705280496368301</v>
      </c>
      <c r="Y10" s="17">
        <v>0.308911271292092</v>
      </c>
      <c r="Z10" s="17">
        <v>0.21264911583662</v>
      </c>
      <c r="AA10" s="17">
        <v>0.2966588573874</v>
      </c>
      <c r="AB10" s="17">
        <v>0.26786969220783802</v>
      </c>
      <c r="AC10" s="17">
        <v>0.30143858243730198</v>
      </c>
      <c r="AD10" s="17">
        <v>0.21832131026156901</v>
      </c>
      <c r="AE10" s="17"/>
      <c r="AF10" s="17">
        <v>0.32308635052759399</v>
      </c>
      <c r="AG10" s="17">
        <v>0.269801016297751</v>
      </c>
      <c r="AH10" s="17">
        <v>0.207548584352614</v>
      </c>
      <c r="AI10" s="17">
        <v>0.28057899558069599</v>
      </c>
      <c r="AJ10" s="17">
        <v>0.28634584164580901</v>
      </c>
      <c r="AK10" s="17">
        <v>0.28416577320802899</v>
      </c>
      <c r="AL10" s="17"/>
      <c r="AM10" s="17">
        <v>0.25634824084183899</v>
      </c>
      <c r="AN10" s="17">
        <v>0.26531678647266199</v>
      </c>
      <c r="AO10" s="17">
        <v>0.30272158342963001</v>
      </c>
      <c r="AP10" s="17">
        <v>0.327667432902364</v>
      </c>
      <c r="AQ10" s="17">
        <v>0.266593412692892</v>
      </c>
      <c r="AR10" s="17"/>
      <c r="AS10" s="17">
        <v>0.29035327902866997</v>
      </c>
      <c r="AT10" s="17">
        <v>0.240259434005893</v>
      </c>
      <c r="AU10" s="17"/>
      <c r="AV10" s="17">
        <v>0.28213387078001101</v>
      </c>
      <c r="AW10" s="17">
        <v>0.27741466152472199</v>
      </c>
      <c r="AX10" s="17"/>
      <c r="AY10" s="17">
        <v>0.25291424589471401</v>
      </c>
      <c r="AZ10" s="17">
        <v>0.29163235848012398</v>
      </c>
      <c r="BA10" s="17">
        <v>0.27266496714483901</v>
      </c>
      <c r="BB10" s="17"/>
      <c r="BC10" s="17">
        <v>0.27924426592054002</v>
      </c>
      <c r="BD10" s="17">
        <v>0.25825046917565497</v>
      </c>
      <c r="BE10" s="17">
        <v>0.29987552922983801</v>
      </c>
      <c r="BF10" s="17"/>
      <c r="BG10" s="17">
        <v>0.26836024003644599</v>
      </c>
      <c r="BH10" s="17">
        <v>0.288459144940098</v>
      </c>
      <c r="BI10" s="17"/>
      <c r="BJ10" s="17">
        <v>0.308306783517241</v>
      </c>
      <c r="BK10" s="17">
        <v>0.27387740757476797</v>
      </c>
      <c r="BL10" s="17"/>
      <c r="BM10" s="17">
        <v>0.314604375594498</v>
      </c>
      <c r="BN10" s="17">
        <v>0.25393825048944701</v>
      </c>
      <c r="BO10" s="17">
        <v>0.25680271854167203</v>
      </c>
      <c r="BP10" s="17">
        <v>0.220964658572288</v>
      </c>
      <c r="BQ10" s="17">
        <v>0.26470485127379101</v>
      </c>
      <c r="BR10" s="17">
        <v>0.258322030110127</v>
      </c>
      <c r="BS10" s="17">
        <v>0.23036794039644701</v>
      </c>
      <c r="BT10" s="17"/>
      <c r="BU10" s="17">
        <v>0.299789196212293</v>
      </c>
      <c r="BV10" s="17">
        <v>0.36770353524069799</v>
      </c>
      <c r="BW10" s="17"/>
      <c r="BX10" s="17">
        <v>0.287868963706435</v>
      </c>
      <c r="BY10" s="17">
        <v>0.28846467012789101</v>
      </c>
      <c r="BZ10" s="17">
        <v>0.31828712997829001</v>
      </c>
      <c r="CA10" s="17">
        <v>0.30117731300830303</v>
      </c>
    </row>
    <row r="11" spans="2:79" x14ac:dyDescent="0.3">
      <c r="B11" s="18" t="s">
        <v>195</v>
      </c>
      <c r="C11" s="17">
        <v>0.25803601981426599</v>
      </c>
      <c r="D11" s="17">
        <v>0.270431079968596</v>
      </c>
      <c r="E11" s="17">
        <v>0.24439991278259199</v>
      </c>
      <c r="F11" s="17"/>
      <c r="G11" s="17">
        <v>0.22802662702502399</v>
      </c>
      <c r="H11" s="17">
        <v>0.24893725036816999</v>
      </c>
      <c r="I11" s="17">
        <v>0.28386272080467301</v>
      </c>
      <c r="J11" s="17">
        <v>0.24331987321565199</v>
      </c>
      <c r="K11" s="17">
        <v>0.27125877029536599</v>
      </c>
      <c r="L11" s="17">
        <v>0.267411329702474</v>
      </c>
      <c r="M11" s="17"/>
      <c r="N11" s="17">
        <v>0.28588493599055498</v>
      </c>
      <c r="O11" s="17">
        <v>0.26971858825025002</v>
      </c>
      <c r="P11" s="17">
        <v>0.21964904180502401</v>
      </c>
      <c r="Q11" s="17">
        <v>0.25331639515614801</v>
      </c>
      <c r="R11" s="17"/>
      <c r="S11" s="17">
        <v>0.231016808029679</v>
      </c>
      <c r="T11" s="17">
        <v>0.28201231919126601</v>
      </c>
      <c r="U11" s="17">
        <v>0.317320494822252</v>
      </c>
      <c r="V11" s="17">
        <v>0.27480717772534302</v>
      </c>
      <c r="W11" s="17">
        <v>0.27075056733271502</v>
      </c>
      <c r="X11" s="17">
        <v>0.24353954371709399</v>
      </c>
      <c r="Y11" s="17">
        <v>0.250633385763814</v>
      </c>
      <c r="Z11" s="17">
        <v>0.28498195355067302</v>
      </c>
      <c r="AA11" s="17">
        <v>0.241407173137412</v>
      </c>
      <c r="AB11" s="17">
        <v>0.26457059662839699</v>
      </c>
      <c r="AC11" s="17">
        <v>0.17383455419211299</v>
      </c>
      <c r="AD11" s="17">
        <v>0.25167667100413499</v>
      </c>
      <c r="AE11" s="17"/>
      <c r="AF11" s="17">
        <v>0.22968658978875101</v>
      </c>
      <c r="AG11" s="17">
        <v>0.28192802826180702</v>
      </c>
      <c r="AH11" s="17">
        <v>0.28468325545157402</v>
      </c>
      <c r="AI11" s="17">
        <v>0.26720746776499499</v>
      </c>
      <c r="AJ11" s="17">
        <v>0.202043865488334</v>
      </c>
      <c r="AK11" s="17">
        <v>0.280496326953866</v>
      </c>
      <c r="AL11" s="17"/>
      <c r="AM11" s="17">
        <v>0.23960177410616601</v>
      </c>
      <c r="AN11" s="17">
        <v>0.28142614586158998</v>
      </c>
      <c r="AO11" s="17">
        <v>0.27905716631188199</v>
      </c>
      <c r="AP11" s="17">
        <v>0.244788823096623</v>
      </c>
      <c r="AQ11" s="17">
        <v>0.25854759381331899</v>
      </c>
      <c r="AR11" s="17"/>
      <c r="AS11" s="17">
        <v>0.26422295296022102</v>
      </c>
      <c r="AT11" s="17">
        <v>0.22740132359113699</v>
      </c>
      <c r="AU11" s="17"/>
      <c r="AV11" s="17">
        <v>0.26262679086209301</v>
      </c>
      <c r="AW11" s="17">
        <v>0.226143741059499</v>
      </c>
      <c r="AX11" s="17"/>
      <c r="AY11" s="17">
        <v>0.23883530415981599</v>
      </c>
      <c r="AZ11" s="17">
        <v>0.26344554504658901</v>
      </c>
      <c r="BA11" s="17">
        <v>0.270097658208722</v>
      </c>
      <c r="BB11" s="17"/>
      <c r="BC11" s="17">
        <v>0.25650736341029901</v>
      </c>
      <c r="BD11" s="17">
        <v>0.25923086086519298</v>
      </c>
      <c r="BE11" s="17">
        <v>0.26030690961334901</v>
      </c>
      <c r="BF11" s="17"/>
      <c r="BG11" s="17">
        <v>0.236538943730012</v>
      </c>
      <c r="BH11" s="17">
        <v>0.26739379001684999</v>
      </c>
      <c r="BI11" s="17"/>
      <c r="BJ11" s="17">
        <v>0.27113248245559601</v>
      </c>
      <c r="BK11" s="17">
        <v>0.25222391461898502</v>
      </c>
      <c r="BL11" s="17"/>
      <c r="BM11" s="17">
        <v>0.26289902382086</v>
      </c>
      <c r="BN11" s="17">
        <v>0.22529489065557701</v>
      </c>
      <c r="BO11" s="17">
        <v>0.242809545011238</v>
      </c>
      <c r="BP11" s="17">
        <v>0.26057400386223001</v>
      </c>
      <c r="BQ11" s="17">
        <v>0.281581594912794</v>
      </c>
      <c r="BR11" s="17">
        <v>0.27869827956676801</v>
      </c>
      <c r="BS11" s="17">
        <v>0.23135901570850201</v>
      </c>
      <c r="BT11" s="17"/>
      <c r="BU11" s="17">
        <v>0.26538381000017802</v>
      </c>
      <c r="BV11" s="17">
        <v>0.272529893761006</v>
      </c>
      <c r="BW11" s="17"/>
      <c r="BX11" s="17">
        <v>0.23225784225497301</v>
      </c>
      <c r="BY11" s="17">
        <v>0.28132143343882998</v>
      </c>
      <c r="BZ11" s="17">
        <v>0.26002391879123399</v>
      </c>
      <c r="CA11" s="17">
        <v>0.271357858757929</v>
      </c>
    </row>
    <row r="12" spans="2:79" x14ac:dyDescent="0.3">
      <c r="B12" s="18" t="s">
        <v>196</v>
      </c>
      <c r="C12" s="17">
        <v>0.203771292116913</v>
      </c>
      <c r="D12" s="17">
        <v>0.22668106545915701</v>
      </c>
      <c r="E12" s="17">
        <v>0.181422425469531</v>
      </c>
      <c r="F12" s="17"/>
      <c r="G12" s="17">
        <v>0.19706449850358099</v>
      </c>
      <c r="H12" s="17">
        <v>0.17126884786447</v>
      </c>
      <c r="I12" s="17">
        <v>0.17673208460986001</v>
      </c>
      <c r="J12" s="17">
        <v>0.20926433290723101</v>
      </c>
      <c r="K12" s="17">
        <v>0.231282778623776</v>
      </c>
      <c r="L12" s="17">
        <v>0.23360167623990299</v>
      </c>
      <c r="M12" s="17"/>
      <c r="N12" s="17">
        <v>0.16332540477709301</v>
      </c>
      <c r="O12" s="17">
        <v>0.20935561192913801</v>
      </c>
      <c r="P12" s="17">
        <v>0.243193022096135</v>
      </c>
      <c r="Q12" s="17">
        <v>0.205365599370323</v>
      </c>
      <c r="R12" s="17"/>
      <c r="S12" s="17">
        <v>0.20290085727375901</v>
      </c>
      <c r="T12" s="17">
        <v>0.13762102808885199</v>
      </c>
      <c r="U12" s="17">
        <v>0.177631500836122</v>
      </c>
      <c r="V12" s="17">
        <v>0.275294108629833</v>
      </c>
      <c r="W12" s="17">
        <v>0.21531037247788401</v>
      </c>
      <c r="X12" s="17">
        <v>0.18015572639777699</v>
      </c>
      <c r="Y12" s="17">
        <v>0.20729197726075699</v>
      </c>
      <c r="Z12" s="17">
        <v>0.18973792601393299</v>
      </c>
      <c r="AA12" s="17">
        <v>0.17848947669097701</v>
      </c>
      <c r="AB12" s="17">
        <v>0.23024930487700301</v>
      </c>
      <c r="AC12" s="17">
        <v>0.289682100514987</v>
      </c>
      <c r="AD12" s="17">
        <v>0.27197118955488098</v>
      </c>
      <c r="AE12" s="17"/>
      <c r="AF12" s="17">
        <v>0.18190103626009599</v>
      </c>
      <c r="AG12" s="17">
        <v>0.19095493240317199</v>
      </c>
      <c r="AH12" s="17">
        <v>0.22425972909724201</v>
      </c>
      <c r="AI12" s="17">
        <v>0.220300421360203</v>
      </c>
      <c r="AJ12" s="17">
        <v>0.22493722115769599</v>
      </c>
      <c r="AK12" s="17">
        <v>0.22012982699785699</v>
      </c>
      <c r="AL12" s="17"/>
      <c r="AM12" s="17">
        <v>0.21663359630533299</v>
      </c>
      <c r="AN12" s="17">
        <v>0.212850043502499</v>
      </c>
      <c r="AO12" s="17">
        <v>0.18247927412496801</v>
      </c>
      <c r="AP12" s="17">
        <v>0.166345397977821</v>
      </c>
      <c r="AQ12" s="17">
        <v>0.176579366088749</v>
      </c>
      <c r="AR12" s="17"/>
      <c r="AS12" s="17">
        <v>0.206757713478609</v>
      </c>
      <c r="AT12" s="17">
        <v>0.22016202638127699</v>
      </c>
      <c r="AU12" s="17"/>
      <c r="AV12" s="17">
        <v>0.207670381988005</v>
      </c>
      <c r="AW12" s="17">
        <v>0.201536882161371</v>
      </c>
      <c r="AX12" s="17"/>
      <c r="AY12" s="17">
        <v>0.18523450155452401</v>
      </c>
      <c r="AZ12" s="17">
        <v>0.20825670789305301</v>
      </c>
      <c r="BA12" s="17">
        <v>0.23635377600916699</v>
      </c>
      <c r="BB12" s="17"/>
      <c r="BC12" s="17">
        <v>0.18715091761394101</v>
      </c>
      <c r="BD12" s="17">
        <v>0.23784622757544399</v>
      </c>
      <c r="BE12" s="17">
        <v>0.217458069480543</v>
      </c>
      <c r="BF12" s="17"/>
      <c r="BG12" s="17">
        <v>0.20225197908598</v>
      </c>
      <c r="BH12" s="17">
        <v>0.20265301373615099</v>
      </c>
      <c r="BI12" s="17"/>
      <c r="BJ12" s="17">
        <v>0.18268822261732801</v>
      </c>
      <c r="BK12" s="17">
        <v>0.209133417606157</v>
      </c>
      <c r="BL12" s="17"/>
      <c r="BM12" s="17">
        <v>0.18025507113122</v>
      </c>
      <c r="BN12" s="17">
        <v>0.23144898458330099</v>
      </c>
      <c r="BO12" s="17">
        <v>0.27065916893103398</v>
      </c>
      <c r="BP12" s="17">
        <v>0.17068416188445501</v>
      </c>
      <c r="BQ12" s="17">
        <v>0.14430034483555201</v>
      </c>
      <c r="BR12" s="17">
        <v>0.23717152189433399</v>
      </c>
      <c r="BS12" s="17">
        <v>0.20850301580761699</v>
      </c>
      <c r="BT12" s="17"/>
      <c r="BU12" s="17">
        <v>0.209518146444896</v>
      </c>
      <c r="BV12" s="17">
        <v>0.12937770021709499</v>
      </c>
      <c r="BW12" s="17"/>
      <c r="BX12" s="17">
        <v>0.174987570143216</v>
      </c>
      <c r="BY12" s="17">
        <v>0.226857633524017</v>
      </c>
      <c r="BZ12" s="17">
        <v>0.17188376485675899</v>
      </c>
      <c r="CA12" s="17">
        <v>0.21131184810665499</v>
      </c>
    </row>
    <row r="13" spans="2:79" x14ac:dyDescent="0.3">
      <c r="B13" s="18" t="s">
        <v>101</v>
      </c>
      <c r="C13" s="19">
        <v>8.3125346925042504E-2</v>
      </c>
      <c r="D13" s="19">
        <v>7.5491793804120397E-2</v>
      </c>
      <c r="E13" s="19">
        <v>9.0980478936011203E-2</v>
      </c>
      <c r="F13" s="19"/>
      <c r="G13" s="19">
        <v>7.88911597200945E-2</v>
      </c>
      <c r="H13" s="19">
        <v>6.2511513059657506E-2</v>
      </c>
      <c r="I13" s="19">
        <v>8.69881169373216E-2</v>
      </c>
      <c r="J13" s="19">
        <v>9.3621000034557103E-2</v>
      </c>
      <c r="K13" s="19">
        <v>9.1164032721916199E-2</v>
      </c>
      <c r="L13" s="19">
        <v>8.5633406634790396E-2</v>
      </c>
      <c r="M13" s="19"/>
      <c r="N13" s="19">
        <v>5.6155163980382602E-2</v>
      </c>
      <c r="O13" s="19">
        <v>9.1419741315684394E-2</v>
      </c>
      <c r="P13" s="19">
        <v>8.5088163087345403E-2</v>
      </c>
      <c r="Q13" s="19">
        <v>0.104236001193836</v>
      </c>
      <c r="R13" s="19"/>
      <c r="S13" s="19">
        <v>5.3401249330894497E-2</v>
      </c>
      <c r="T13" s="19">
        <v>8.4678584493327602E-2</v>
      </c>
      <c r="U13" s="19">
        <v>6.4259843444071693E-2</v>
      </c>
      <c r="V13" s="19">
        <v>4.7049184784304303E-2</v>
      </c>
      <c r="W13" s="19">
        <v>8.6152967151861298E-2</v>
      </c>
      <c r="X13" s="19">
        <v>0.111499098424769</v>
      </c>
      <c r="Y13" s="19">
        <v>0.1042811862507</v>
      </c>
      <c r="Z13" s="19">
        <v>7.4418404000478999E-2</v>
      </c>
      <c r="AA13" s="19">
        <v>9.1180878534855597E-2</v>
      </c>
      <c r="AB13" s="19">
        <v>0.116847713258911</v>
      </c>
      <c r="AC13" s="19">
        <v>0.108050353920234</v>
      </c>
      <c r="AD13" s="19">
        <v>6.3789005301214494E-2</v>
      </c>
      <c r="AE13" s="19"/>
      <c r="AF13" s="19">
        <v>7.5594279363111805E-2</v>
      </c>
      <c r="AG13" s="19">
        <v>8.8396647101496403E-2</v>
      </c>
      <c r="AH13" s="19">
        <v>0.104423576610662</v>
      </c>
      <c r="AI13" s="19">
        <v>7.2521014843228704E-2</v>
      </c>
      <c r="AJ13" s="19">
        <v>0.101024622925247</v>
      </c>
      <c r="AK13" s="19">
        <v>3.6886700852967802E-2</v>
      </c>
      <c r="AL13" s="19"/>
      <c r="AM13" s="19">
        <v>0.113988334287643</v>
      </c>
      <c r="AN13" s="19">
        <v>7.1098900197806694E-2</v>
      </c>
      <c r="AO13" s="19">
        <v>5.8432780138291097E-2</v>
      </c>
      <c r="AP13" s="19">
        <v>7.1667373926585703E-2</v>
      </c>
      <c r="AQ13" s="19">
        <v>9.2371035828273093E-2</v>
      </c>
      <c r="AR13" s="19"/>
      <c r="AS13" s="19">
        <v>6.5465049050276905E-2</v>
      </c>
      <c r="AT13" s="19">
        <v>0.115600545024133</v>
      </c>
      <c r="AU13" s="19"/>
      <c r="AV13" s="19">
        <v>7.70589270940749E-2</v>
      </c>
      <c r="AW13" s="19">
        <v>7.3884564576583198E-2</v>
      </c>
      <c r="AX13" s="19"/>
      <c r="AY13" s="19">
        <v>9.5885557745122404E-2</v>
      </c>
      <c r="AZ13" s="19">
        <v>7.7271941696593294E-2</v>
      </c>
      <c r="BA13" s="19">
        <v>7.6777406502067796E-2</v>
      </c>
      <c r="BB13" s="19"/>
      <c r="BC13" s="19">
        <v>9.5183340453606102E-2</v>
      </c>
      <c r="BD13" s="19">
        <v>6.4521506044079802E-2</v>
      </c>
      <c r="BE13" s="19">
        <v>6.8103599980022106E-2</v>
      </c>
      <c r="BF13" s="19"/>
      <c r="BG13" s="19">
        <v>9.0572318464536894E-2</v>
      </c>
      <c r="BH13" s="19">
        <v>7.5338717382239698E-2</v>
      </c>
      <c r="BI13" s="19"/>
      <c r="BJ13" s="19">
        <v>5.5624776363031397E-2</v>
      </c>
      <c r="BK13" s="19">
        <v>9.0740955984967203E-2</v>
      </c>
      <c r="BL13" s="19"/>
      <c r="BM13" s="19">
        <v>5.6250468996530897E-2</v>
      </c>
      <c r="BN13" s="19">
        <v>0.100434083236368</v>
      </c>
      <c r="BO13" s="19">
        <v>6.8351015859675304E-2</v>
      </c>
      <c r="BP13" s="19">
        <v>0.109665105462393</v>
      </c>
      <c r="BQ13" s="19">
        <v>0.16386574605333301</v>
      </c>
      <c r="BR13" s="19">
        <v>7.9983430780685996E-2</v>
      </c>
      <c r="BS13" s="19">
        <v>0.167149255259331</v>
      </c>
      <c r="BT13" s="19"/>
      <c r="BU13" s="19">
        <v>6.1786056167219501E-2</v>
      </c>
      <c r="BV13" s="19">
        <v>3.5706682598594899E-2</v>
      </c>
      <c r="BW13" s="19"/>
      <c r="BX13" s="19">
        <v>9.0844860978137695E-2</v>
      </c>
      <c r="BY13" s="19">
        <v>5.3155751450292901E-2</v>
      </c>
      <c r="BZ13" s="19">
        <v>6.0593834163666899E-2</v>
      </c>
      <c r="CA13" s="19">
        <v>5.5861662440951698E-2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209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193</v>
      </c>
      <c r="C9" s="17">
        <v>0.293891112852184</v>
      </c>
      <c r="D9" s="17">
        <v>0.27186517648617298</v>
      </c>
      <c r="E9" s="17">
        <v>0.314714604899684</v>
      </c>
      <c r="F9" s="17"/>
      <c r="G9" s="17">
        <v>0.367618327356528</v>
      </c>
      <c r="H9" s="17">
        <v>0.36203209366866201</v>
      </c>
      <c r="I9" s="17">
        <v>0.32428813433188702</v>
      </c>
      <c r="J9" s="17">
        <v>0.28197404572887302</v>
      </c>
      <c r="K9" s="17">
        <v>0.26211135889901099</v>
      </c>
      <c r="L9" s="17">
        <v>0.196013996314302</v>
      </c>
      <c r="M9" s="17"/>
      <c r="N9" s="17">
        <v>0.30069863016068099</v>
      </c>
      <c r="O9" s="17">
        <v>0.286169115169017</v>
      </c>
      <c r="P9" s="17">
        <v>0.27049364068649301</v>
      </c>
      <c r="Q9" s="17">
        <v>0.321475105526149</v>
      </c>
      <c r="R9" s="17"/>
      <c r="S9" s="17">
        <v>0.33239646425887298</v>
      </c>
      <c r="T9" s="17">
        <v>0.31593922298171601</v>
      </c>
      <c r="U9" s="17">
        <v>0.30549169640629198</v>
      </c>
      <c r="V9" s="17">
        <v>0.22648693920435101</v>
      </c>
      <c r="W9" s="17">
        <v>0.22609251417676099</v>
      </c>
      <c r="X9" s="17">
        <v>0.30512980067018503</v>
      </c>
      <c r="Y9" s="17">
        <v>0.29517750223190597</v>
      </c>
      <c r="Z9" s="17">
        <v>0.232004929104249</v>
      </c>
      <c r="AA9" s="17">
        <v>0.325434603488028</v>
      </c>
      <c r="AB9" s="17">
        <v>0.28122060629218798</v>
      </c>
      <c r="AC9" s="17">
        <v>0.23671423605740899</v>
      </c>
      <c r="AD9" s="17">
        <v>0.41263699330109099</v>
      </c>
      <c r="AE9" s="17"/>
      <c r="AF9" s="17">
        <v>0.357729534300048</v>
      </c>
      <c r="AG9" s="17">
        <v>0.28831687245451099</v>
      </c>
      <c r="AH9" s="17">
        <v>0.28040514529062899</v>
      </c>
      <c r="AI9" s="17">
        <v>0.26636569554364298</v>
      </c>
      <c r="AJ9" s="17">
        <v>0.23556293640683301</v>
      </c>
      <c r="AK9" s="17">
        <v>0.26999550376040998</v>
      </c>
      <c r="AL9" s="17"/>
      <c r="AM9" s="17">
        <v>0.22467230646806699</v>
      </c>
      <c r="AN9" s="17">
        <v>0.306918118007934</v>
      </c>
      <c r="AO9" s="17">
        <v>0.32534583137544298</v>
      </c>
      <c r="AP9" s="17">
        <v>0.35991702509204299</v>
      </c>
      <c r="AQ9" s="17">
        <v>0.35105198522693998</v>
      </c>
      <c r="AR9" s="17"/>
      <c r="AS9" s="17">
        <v>0.30179089318822899</v>
      </c>
      <c r="AT9" s="17">
        <v>0.33205914530540598</v>
      </c>
      <c r="AU9" s="17"/>
      <c r="AV9" s="17">
        <v>0.293075434991041</v>
      </c>
      <c r="AW9" s="17">
        <v>0.32811956734460701</v>
      </c>
      <c r="AX9" s="17"/>
      <c r="AY9" s="17">
        <v>0.38002095535278302</v>
      </c>
      <c r="AZ9" s="17">
        <v>0.26491594553147901</v>
      </c>
      <c r="BA9" s="17">
        <v>0.24123601891470101</v>
      </c>
      <c r="BB9" s="17"/>
      <c r="BC9" s="17">
        <v>0.30265211965296301</v>
      </c>
      <c r="BD9" s="17">
        <v>0.280907763045114</v>
      </c>
      <c r="BE9" s="17">
        <v>0.28618740474058701</v>
      </c>
      <c r="BF9" s="17"/>
      <c r="BG9" s="17">
        <v>0.30419427965894802</v>
      </c>
      <c r="BH9" s="17">
        <v>0.29064198300481597</v>
      </c>
      <c r="BI9" s="17"/>
      <c r="BJ9" s="17">
        <v>0.34855222819341503</v>
      </c>
      <c r="BK9" s="17">
        <v>0.278057566697964</v>
      </c>
      <c r="BL9" s="17"/>
      <c r="BM9" s="17">
        <v>0.31887763496941202</v>
      </c>
      <c r="BN9" s="17">
        <v>0.29692813022579401</v>
      </c>
      <c r="BO9" s="17">
        <v>0.29735325492917503</v>
      </c>
      <c r="BP9" s="17">
        <v>0.29941934374688101</v>
      </c>
      <c r="BQ9" s="17">
        <v>0.39846094611014199</v>
      </c>
      <c r="BR9" s="17">
        <v>0.22294194342576701</v>
      </c>
      <c r="BS9" s="17">
        <v>0.26670922436130001</v>
      </c>
      <c r="BT9" s="17"/>
      <c r="BU9" s="17">
        <v>0.349154004926026</v>
      </c>
      <c r="BV9" s="17">
        <v>0.40105102734818898</v>
      </c>
      <c r="BW9" s="17"/>
      <c r="BX9" s="17">
        <v>0.35016982842419597</v>
      </c>
      <c r="BY9" s="17">
        <v>0.27831465716603898</v>
      </c>
      <c r="BZ9" s="17">
        <v>0.343120943839824</v>
      </c>
      <c r="CA9" s="17">
        <v>0.27858761718667602</v>
      </c>
    </row>
    <row r="10" spans="2:79" x14ac:dyDescent="0.3">
      <c r="B10" s="18" t="s">
        <v>194</v>
      </c>
      <c r="C10" s="17">
        <v>0.36095945176562899</v>
      </c>
      <c r="D10" s="17">
        <v>0.35715117916855299</v>
      </c>
      <c r="E10" s="17">
        <v>0.36550057548395798</v>
      </c>
      <c r="F10" s="17"/>
      <c r="G10" s="17">
        <v>0.28705937835551798</v>
      </c>
      <c r="H10" s="17">
        <v>0.35378249827837099</v>
      </c>
      <c r="I10" s="17">
        <v>0.34216847024274699</v>
      </c>
      <c r="J10" s="17">
        <v>0.387930314383784</v>
      </c>
      <c r="K10" s="17">
        <v>0.36122867851568802</v>
      </c>
      <c r="L10" s="17">
        <v>0.409091694323032</v>
      </c>
      <c r="M10" s="17"/>
      <c r="N10" s="17">
        <v>0.396775847759745</v>
      </c>
      <c r="O10" s="17">
        <v>0.37437116675959398</v>
      </c>
      <c r="P10" s="17">
        <v>0.34713509810997401</v>
      </c>
      <c r="Q10" s="17">
        <v>0.31149462583459803</v>
      </c>
      <c r="R10" s="17"/>
      <c r="S10" s="17">
        <v>0.35641620421067899</v>
      </c>
      <c r="T10" s="17">
        <v>0.35420606528734699</v>
      </c>
      <c r="U10" s="17">
        <v>0.31342775833535502</v>
      </c>
      <c r="V10" s="17">
        <v>0.35304842778454198</v>
      </c>
      <c r="W10" s="17">
        <v>0.43116580154879097</v>
      </c>
      <c r="X10" s="17">
        <v>0.36334675745082001</v>
      </c>
      <c r="Y10" s="17">
        <v>0.396407089341903</v>
      </c>
      <c r="Z10" s="17">
        <v>0.45766892252226898</v>
      </c>
      <c r="AA10" s="17">
        <v>0.33854181014503198</v>
      </c>
      <c r="AB10" s="17">
        <v>0.34325926565958098</v>
      </c>
      <c r="AC10" s="17">
        <v>0.35365060717847702</v>
      </c>
      <c r="AD10" s="17">
        <v>0.31505220159904501</v>
      </c>
      <c r="AE10" s="17"/>
      <c r="AF10" s="17">
        <v>0.33698040937481399</v>
      </c>
      <c r="AG10" s="17">
        <v>0.37314776564845797</v>
      </c>
      <c r="AH10" s="17">
        <v>0.35292301630442002</v>
      </c>
      <c r="AI10" s="17">
        <v>0.341679354929318</v>
      </c>
      <c r="AJ10" s="17">
        <v>0.40601915889468798</v>
      </c>
      <c r="AK10" s="17">
        <v>0.40672793510827598</v>
      </c>
      <c r="AL10" s="17"/>
      <c r="AM10" s="17">
        <v>0.39078942176038101</v>
      </c>
      <c r="AN10" s="17">
        <v>0.34455265778384803</v>
      </c>
      <c r="AO10" s="17">
        <v>0.37774068606571398</v>
      </c>
      <c r="AP10" s="17">
        <v>0.35492137809474</v>
      </c>
      <c r="AQ10" s="17">
        <v>0.26642266780913099</v>
      </c>
      <c r="AR10" s="17"/>
      <c r="AS10" s="17">
        <v>0.377545029848813</v>
      </c>
      <c r="AT10" s="17">
        <v>0.33187356902167903</v>
      </c>
      <c r="AU10" s="17"/>
      <c r="AV10" s="17">
        <v>0.38025902443892801</v>
      </c>
      <c r="AW10" s="17">
        <v>0.32175633682301702</v>
      </c>
      <c r="AX10" s="17"/>
      <c r="AY10" s="17">
        <v>0.31334165663326402</v>
      </c>
      <c r="AZ10" s="17">
        <v>0.37466582482183902</v>
      </c>
      <c r="BA10" s="17">
        <v>0.39849319309355602</v>
      </c>
      <c r="BB10" s="17"/>
      <c r="BC10" s="17">
        <v>0.36421513097791403</v>
      </c>
      <c r="BD10" s="17">
        <v>0.32814084524380699</v>
      </c>
      <c r="BE10" s="17">
        <v>0.38358532323682598</v>
      </c>
      <c r="BF10" s="17"/>
      <c r="BG10" s="17">
        <v>0.34667298615525899</v>
      </c>
      <c r="BH10" s="17">
        <v>0.37337198221666001</v>
      </c>
      <c r="BI10" s="17"/>
      <c r="BJ10" s="17">
        <v>0.340737336792726</v>
      </c>
      <c r="BK10" s="17">
        <v>0.37058757256574398</v>
      </c>
      <c r="BL10" s="17"/>
      <c r="BM10" s="17">
        <v>0.38387825937228198</v>
      </c>
      <c r="BN10" s="17">
        <v>0.33711904247056301</v>
      </c>
      <c r="BO10" s="17">
        <v>0.30372670736577101</v>
      </c>
      <c r="BP10" s="17">
        <v>0.235827447198517</v>
      </c>
      <c r="BQ10" s="17">
        <v>0.30261020504640701</v>
      </c>
      <c r="BR10" s="17">
        <v>0.39197584631167398</v>
      </c>
      <c r="BS10" s="17">
        <v>0.33268228032964903</v>
      </c>
      <c r="BT10" s="17"/>
      <c r="BU10" s="17">
        <v>0.32688530172595498</v>
      </c>
      <c r="BV10" s="17">
        <v>0.30763089319841802</v>
      </c>
      <c r="BW10" s="17"/>
      <c r="BX10" s="17">
        <v>0.33129640644273101</v>
      </c>
      <c r="BY10" s="17">
        <v>0.34366349585674899</v>
      </c>
      <c r="BZ10" s="17">
        <v>0.37835705500360201</v>
      </c>
      <c r="CA10" s="17">
        <v>0.36974626256861298</v>
      </c>
    </row>
    <row r="11" spans="2:79" x14ac:dyDescent="0.3">
      <c r="B11" s="18" t="s">
        <v>195</v>
      </c>
      <c r="C11" s="17">
        <v>0.234257273253281</v>
      </c>
      <c r="D11" s="17">
        <v>0.251136751406213</v>
      </c>
      <c r="E11" s="17">
        <v>0.21797859277953099</v>
      </c>
      <c r="F11" s="17"/>
      <c r="G11" s="17">
        <v>0.24027349635112799</v>
      </c>
      <c r="H11" s="17">
        <v>0.19932767322310599</v>
      </c>
      <c r="I11" s="17">
        <v>0.21328342744138201</v>
      </c>
      <c r="J11" s="17">
        <v>0.213292370711263</v>
      </c>
      <c r="K11" s="17">
        <v>0.24700750005798999</v>
      </c>
      <c r="L11" s="17">
        <v>0.28398423195530897</v>
      </c>
      <c r="M11" s="17"/>
      <c r="N11" s="17">
        <v>0.223703733741831</v>
      </c>
      <c r="O11" s="17">
        <v>0.2287320992372</v>
      </c>
      <c r="P11" s="17">
        <v>0.25719874699670098</v>
      </c>
      <c r="Q11" s="17">
        <v>0.23077789578692001</v>
      </c>
      <c r="R11" s="17"/>
      <c r="S11" s="17">
        <v>0.221446294006653</v>
      </c>
      <c r="T11" s="17">
        <v>0.239585258503766</v>
      </c>
      <c r="U11" s="17">
        <v>0.30231283581468199</v>
      </c>
      <c r="V11" s="17">
        <v>0.28277821055787999</v>
      </c>
      <c r="W11" s="17">
        <v>0.256514959186388</v>
      </c>
      <c r="X11" s="17">
        <v>0.20300302949533899</v>
      </c>
      <c r="Y11" s="17">
        <v>0.20450331295035101</v>
      </c>
      <c r="Z11" s="17">
        <v>0.21867172476131</v>
      </c>
      <c r="AA11" s="17">
        <v>0.225927349336636</v>
      </c>
      <c r="AB11" s="17">
        <v>0.221690822796932</v>
      </c>
      <c r="AC11" s="17">
        <v>0.225925288136643</v>
      </c>
      <c r="AD11" s="17">
        <v>0.16731239907308601</v>
      </c>
      <c r="AE11" s="17"/>
      <c r="AF11" s="17">
        <v>0.20912740338182501</v>
      </c>
      <c r="AG11" s="17">
        <v>0.23014855224035</v>
      </c>
      <c r="AH11" s="17">
        <v>0.24261036176749301</v>
      </c>
      <c r="AI11" s="17">
        <v>0.27385262804906302</v>
      </c>
      <c r="AJ11" s="17">
        <v>0.24147187610783399</v>
      </c>
      <c r="AK11" s="17">
        <v>0.20161281826781</v>
      </c>
      <c r="AL11" s="17"/>
      <c r="AM11" s="17">
        <v>0.242204215506161</v>
      </c>
      <c r="AN11" s="17">
        <v>0.25708266402504898</v>
      </c>
      <c r="AO11" s="17">
        <v>0.199789641444891</v>
      </c>
      <c r="AP11" s="17">
        <v>0.22106931972772301</v>
      </c>
      <c r="AQ11" s="17">
        <v>0.29009669130261101</v>
      </c>
      <c r="AR11" s="17"/>
      <c r="AS11" s="17">
        <v>0.22120330268573901</v>
      </c>
      <c r="AT11" s="17">
        <v>0.22210259152176601</v>
      </c>
      <c r="AU11" s="17"/>
      <c r="AV11" s="17">
        <v>0.22624418869093399</v>
      </c>
      <c r="AW11" s="17">
        <v>0.229245542387392</v>
      </c>
      <c r="AX11" s="17"/>
      <c r="AY11" s="17">
        <v>0.16674715875663901</v>
      </c>
      <c r="AZ11" s="17">
        <v>0.26272448269488502</v>
      </c>
      <c r="BA11" s="17">
        <v>0.239736691123378</v>
      </c>
      <c r="BB11" s="17"/>
      <c r="BC11" s="17">
        <v>0.22257828788062101</v>
      </c>
      <c r="BD11" s="17">
        <v>0.27748259510572798</v>
      </c>
      <c r="BE11" s="17">
        <v>0.219674152333623</v>
      </c>
      <c r="BF11" s="17"/>
      <c r="BG11" s="17">
        <v>0.23227805425846701</v>
      </c>
      <c r="BH11" s="17">
        <v>0.23496737696521</v>
      </c>
      <c r="BI11" s="17"/>
      <c r="BJ11" s="17">
        <v>0.21708335238559401</v>
      </c>
      <c r="BK11" s="17">
        <v>0.23642261988664101</v>
      </c>
      <c r="BL11" s="17"/>
      <c r="BM11" s="17">
        <v>0.20480783205547801</v>
      </c>
      <c r="BN11" s="17">
        <v>0.228464495560081</v>
      </c>
      <c r="BO11" s="17">
        <v>0.24916824513389699</v>
      </c>
      <c r="BP11" s="17">
        <v>0.27453657409347199</v>
      </c>
      <c r="BQ11" s="17">
        <v>0.23215373552423599</v>
      </c>
      <c r="BR11" s="17">
        <v>0.27620957251622702</v>
      </c>
      <c r="BS11" s="17">
        <v>0.27482303269074698</v>
      </c>
      <c r="BT11" s="17"/>
      <c r="BU11" s="17">
        <v>0.22170584308017199</v>
      </c>
      <c r="BV11" s="17">
        <v>0.18964462732828499</v>
      </c>
      <c r="BW11" s="17"/>
      <c r="BX11" s="17">
        <v>0.18818768026814101</v>
      </c>
      <c r="BY11" s="17">
        <v>0.25830503953246298</v>
      </c>
      <c r="BZ11" s="17">
        <v>0.20418208653682199</v>
      </c>
      <c r="CA11" s="17">
        <v>0.25703026397078899</v>
      </c>
    </row>
    <row r="12" spans="2:79" x14ac:dyDescent="0.3">
      <c r="B12" s="18" t="s">
        <v>196</v>
      </c>
      <c r="C12" s="17">
        <v>7.6364334860907296E-2</v>
      </c>
      <c r="D12" s="17">
        <v>8.6229177198127602E-2</v>
      </c>
      <c r="E12" s="17">
        <v>6.7118224238117405E-2</v>
      </c>
      <c r="F12" s="17"/>
      <c r="G12" s="17">
        <v>7.5616532984377496E-2</v>
      </c>
      <c r="H12" s="17">
        <v>4.5778765488148902E-2</v>
      </c>
      <c r="I12" s="17">
        <v>8.5475568080373293E-2</v>
      </c>
      <c r="J12" s="17">
        <v>7.6229873219581107E-2</v>
      </c>
      <c r="K12" s="17">
        <v>9.1675727788237696E-2</v>
      </c>
      <c r="L12" s="17">
        <v>8.4098584969465595E-2</v>
      </c>
      <c r="M12" s="17"/>
      <c r="N12" s="17">
        <v>6.2814872643201694E-2</v>
      </c>
      <c r="O12" s="17">
        <v>7.9089499212131195E-2</v>
      </c>
      <c r="P12" s="17">
        <v>9.7553072313994599E-2</v>
      </c>
      <c r="Q12" s="17">
        <v>7.1667029817230804E-2</v>
      </c>
      <c r="R12" s="17"/>
      <c r="S12" s="17">
        <v>6.1129212203343303E-2</v>
      </c>
      <c r="T12" s="17">
        <v>5.1557684935710099E-2</v>
      </c>
      <c r="U12" s="17">
        <v>5.9710376184244199E-2</v>
      </c>
      <c r="V12" s="17">
        <v>0.11087957570577101</v>
      </c>
      <c r="W12" s="17">
        <v>7.2104796060376994E-2</v>
      </c>
      <c r="X12" s="17">
        <v>7.8781264720365105E-2</v>
      </c>
      <c r="Y12" s="17">
        <v>5.7380858618623097E-2</v>
      </c>
      <c r="Z12" s="17">
        <v>6.9581446890943296E-2</v>
      </c>
      <c r="AA12" s="17">
        <v>7.6325964260610599E-2</v>
      </c>
      <c r="AB12" s="17">
        <v>0.11630095294744799</v>
      </c>
      <c r="AC12" s="17">
        <v>0.108480411837903</v>
      </c>
      <c r="AD12" s="17">
        <v>8.4475977336331803E-2</v>
      </c>
      <c r="AE12" s="17"/>
      <c r="AF12" s="17">
        <v>6.7156936082905905E-2</v>
      </c>
      <c r="AG12" s="17">
        <v>7.2090419607239803E-2</v>
      </c>
      <c r="AH12" s="17">
        <v>7.1585931468568703E-2</v>
      </c>
      <c r="AI12" s="17">
        <v>8.8528825630942207E-2</v>
      </c>
      <c r="AJ12" s="17">
        <v>8.5755408554521503E-2</v>
      </c>
      <c r="AK12" s="17">
        <v>9.29651565380092E-2</v>
      </c>
      <c r="AL12" s="17"/>
      <c r="AM12" s="17">
        <v>8.6410318686623203E-2</v>
      </c>
      <c r="AN12" s="17">
        <v>6.4868233219503593E-2</v>
      </c>
      <c r="AO12" s="17">
        <v>7.7716519491470001E-2</v>
      </c>
      <c r="AP12" s="17">
        <v>5.1818848514481701E-2</v>
      </c>
      <c r="AQ12" s="17">
        <v>6.34320070717527E-2</v>
      </c>
      <c r="AR12" s="17"/>
      <c r="AS12" s="17">
        <v>7.1447960984046904E-2</v>
      </c>
      <c r="AT12" s="17">
        <v>8.5396083708762005E-2</v>
      </c>
      <c r="AU12" s="17"/>
      <c r="AV12" s="17">
        <v>6.9696664122826907E-2</v>
      </c>
      <c r="AW12" s="17">
        <v>9.2176528059897803E-2</v>
      </c>
      <c r="AX12" s="17"/>
      <c r="AY12" s="17">
        <v>8.5786696938912901E-2</v>
      </c>
      <c r="AZ12" s="17">
        <v>7.0800829546697405E-2</v>
      </c>
      <c r="BA12" s="17">
        <v>8.8400791316092797E-2</v>
      </c>
      <c r="BB12" s="17"/>
      <c r="BC12" s="17">
        <v>6.85946816669981E-2</v>
      </c>
      <c r="BD12" s="17">
        <v>9.2847928438205496E-2</v>
      </c>
      <c r="BE12" s="17">
        <v>8.04563695071802E-2</v>
      </c>
      <c r="BF12" s="17"/>
      <c r="BG12" s="17">
        <v>8.5096627412706502E-2</v>
      </c>
      <c r="BH12" s="17">
        <v>7.1587917792867398E-2</v>
      </c>
      <c r="BI12" s="17"/>
      <c r="BJ12" s="17">
        <v>7.5068905386380697E-2</v>
      </c>
      <c r="BK12" s="17">
        <v>7.7060334838704003E-2</v>
      </c>
      <c r="BL12" s="17"/>
      <c r="BM12" s="17">
        <v>6.5314924315854103E-2</v>
      </c>
      <c r="BN12" s="17">
        <v>9.2601692596549906E-2</v>
      </c>
      <c r="BO12" s="17">
        <v>0.108343834652357</v>
      </c>
      <c r="BP12" s="17">
        <v>0.11186258942569099</v>
      </c>
      <c r="BQ12" s="17">
        <v>3.3252870786407498E-2</v>
      </c>
      <c r="BR12" s="17">
        <v>8.3302324324808996E-2</v>
      </c>
      <c r="BS12" s="17">
        <v>7.2931552525102999E-2</v>
      </c>
      <c r="BT12" s="17"/>
      <c r="BU12" s="17">
        <v>7.8509686305603094E-2</v>
      </c>
      <c r="BV12" s="17">
        <v>8.2997961017069799E-2</v>
      </c>
      <c r="BW12" s="17"/>
      <c r="BX12" s="17">
        <v>8.2069538254953694E-2</v>
      </c>
      <c r="BY12" s="17">
        <v>9.6709475639008793E-2</v>
      </c>
      <c r="BZ12" s="17">
        <v>6.3650072313805803E-2</v>
      </c>
      <c r="CA12" s="17">
        <v>7.7763333387593406E-2</v>
      </c>
    </row>
    <row r="13" spans="2:79" x14ac:dyDescent="0.3">
      <c r="B13" s="18" t="s">
        <v>101</v>
      </c>
      <c r="C13" s="19">
        <v>3.4527827267998697E-2</v>
      </c>
      <c r="D13" s="19">
        <v>3.3617715740932801E-2</v>
      </c>
      <c r="E13" s="19">
        <v>3.46880025987098E-2</v>
      </c>
      <c r="F13" s="19"/>
      <c r="G13" s="19">
        <v>2.94322649524483E-2</v>
      </c>
      <c r="H13" s="19">
        <v>3.9078969341711602E-2</v>
      </c>
      <c r="I13" s="19">
        <v>3.47843999036117E-2</v>
      </c>
      <c r="J13" s="19">
        <v>4.0573395956498101E-2</v>
      </c>
      <c r="K13" s="19">
        <v>3.7976734739072503E-2</v>
      </c>
      <c r="L13" s="19">
        <v>2.6811492437890602E-2</v>
      </c>
      <c r="M13" s="19"/>
      <c r="N13" s="19">
        <v>1.60069156945408E-2</v>
      </c>
      <c r="O13" s="19">
        <v>3.1638119622058002E-2</v>
      </c>
      <c r="P13" s="19">
        <v>2.76194418928369E-2</v>
      </c>
      <c r="Q13" s="19">
        <v>6.4585343035103104E-2</v>
      </c>
      <c r="R13" s="19"/>
      <c r="S13" s="19">
        <v>2.86118253204511E-2</v>
      </c>
      <c r="T13" s="19">
        <v>3.8711768291459898E-2</v>
      </c>
      <c r="U13" s="19">
        <v>1.9057333259427101E-2</v>
      </c>
      <c r="V13" s="19">
        <v>2.68068467474556E-2</v>
      </c>
      <c r="W13" s="19">
        <v>1.4121929027683401E-2</v>
      </c>
      <c r="X13" s="19">
        <v>4.9739147663291697E-2</v>
      </c>
      <c r="Y13" s="19">
        <v>4.6531236857216801E-2</v>
      </c>
      <c r="Z13" s="19">
        <v>2.2072976721228699E-2</v>
      </c>
      <c r="AA13" s="19">
        <v>3.37702727696935E-2</v>
      </c>
      <c r="AB13" s="19">
        <v>3.7528352303852403E-2</v>
      </c>
      <c r="AC13" s="19">
        <v>7.5229456789568397E-2</v>
      </c>
      <c r="AD13" s="19">
        <v>2.0522428690446098E-2</v>
      </c>
      <c r="AE13" s="19"/>
      <c r="AF13" s="19">
        <v>2.9005716860406101E-2</v>
      </c>
      <c r="AG13" s="19">
        <v>3.62963900494414E-2</v>
      </c>
      <c r="AH13" s="19">
        <v>5.2475545168889498E-2</v>
      </c>
      <c r="AI13" s="19">
        <v>2.9573495847034201E-2</v>
      </c>
      <c r="AJ13" s="19">
        <v>3.11906200361232E-2</v>
      </c>
      <c r="AK13" s="19">
        <v>2.8698586325495299E-2</v>
      </c>
      <c r="AL13" s="19"/>
      <c r="AM13" s="19">
        <v>5.5923737578767403E-2</v>
      </c>
      <c r="AN13" s="19">
        <v>2.6578326963666299E-2</v>
      </c>
      <c r="AO13" s="19">
        <v>1.9407321622482199E-2</v>
      </c>
      <c r="AP13" s="19">
        <v>1.22734285710119E-2</v>
      </c>
      <c r="AQ13" s="19">
        <v>2.8996648589565799E-2</v>
      </c>
      <c r="AR13" s="19"/>
      <c r="AS13" s="19">
        <v>2.8012813293172199E-2</v>
      </c>
      <c r="AT13" s="19">
        <v>2.8568610442386299E-2</v>
      </c>
      <c r="AU13" s="19"/>
      <c r="AV13" s="19">
        <v>3.0724687756269499E-2</v>
      </c>
      <c r="AW13" s="19">
        <v>2.8702025385085501E-2</v>
      </c>
      <c r="AX13" s="19"/>
      <c r="AY13" s="19">
        <v>5.4103532318401398E-2</v>
      </c>
      <c r="AZ13" s="19">
        <v>2.6892917405099699E-2</v>
      </c>
      <c r="BA13" s="19">
        <v>3.2133305552271701E-2</v>
      </c>
      <c r="BB13" s="19"/>
      <c r="BC13" s="19">
        <v>4.1959779821504499E-2</v>
      </c>
      <c r="BD13" s="19">
        <v>2.0620868167145499E-2</v>
      </c>
      <c r="BE13" s="19">
        <v>3.0096750181783798E-2</v>
      </c>
      <c r="BF13" s="19"/>
      <c r="BG13" s="19">
        <v>3.1758052514619599E-2</v>
      </c>
      <c r="BH13" s="19">
        <v>2.9430740020446398E-2</v>
      </c>
      <c r="BI13" s="19"/>
      <c r="BJ13" s="19">
        <v>1.8558177241883501E-2</v>
      </c>
      <c r="BK13" s="19">
        <v>3.7871906010947601E-2</v>
      </c>
      <c r="BL13" s="19"/>
      <c r="BM13" s="19">
        <v>2.7121349286973798E-2</v>
      </c>
      <c r="BN13" s="19">
        <v>4.4886639147011402E-2</v>
      </c>
      <c r="BO13" s="19">
        <v>4.1407957918800697E-2</v>
      </c>
      <c r="BP13" s="19">
        <v>7.8354045535438996E-2</v>
      </c>
      <c r="BQ13" s="19">
        <v>3.3522242532808097E-2</v>
      </c>
      <c r="BR13" s="19">
        <v>2.55703134215234E-2</v>
      </c>
      <c r="BS13" s="19">
        <v>5.2853910093201402E-2</v>
      </c>
      <c r="BT13" s="19"/>
      <c r="BU13" s="19">
        <v>2.37451639622435E-2</v>
      </c>
      <c r="BV13" s="19">
        <v>1.86754911080384E-2</v>
      </c>
      <c r="BW13" s="19"/>
      <c r="BX13" s="19">
        <v>4.8276546609978703E-2</v>
      </c>
      <c r="BY13" s="19">
        <v>2.30073318057398E-2</v>
      </c>
      <c r="BZ13" s="19">
        <v>1.06898423059456E-2</v>
      </c>
      <c r="CA13" s="19">
        <v>1.6872522886328099E-2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A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221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28.8" x14ac:dyDescent="0.3">
      <c r="B9" s="18" t="s">
        <v>210</v>
      </c>
      <c r="C9" s="17">
        <v>0.31850485310085103</v>
      </c>
      <c r="D9" s="17">
        <v>0.32076303141289197</v>
      </c>
      <c r="E9" s="17">
        <v>0.31691968448195301</v>
      </c>
      <c r="F9" s="17"/>
      <c r="G9" s="17">
        <v>0.25028888739974497</v>
      </c>
      <c r="H9" s="17">
        <v>0.32989507831429199</v>
      </c>
      <c r="I9" s="17">
        <v>0.32269639786848198</v>
      </c>
      <c r="J9" s="17">
        <v>0.29283595496215797</v>
      </c>
      <c r="K9" s="17">
        <v>0.28846918191394799</v>
      </c>
      <c r="L9" s="17">
        <v>0.39206380658243201</v>
      </c>
      <c r="M9" s="17"/>
      <c r="N9" s="17">
        <v>0.35879459153460702</v>
      </c>
      <c r="O9" s="17">
        <v>0.33512195028292802</v>
      </c>
      <c r="P9" s="17">
        <v>0.33592247059559999</v>
      </c>
      <c r="Q9" s="17">
        <v>0.23566322437873399</v>
      </c>
      <c r="R9" s="17"/>
      <c r="S9" s="17">
        <v>0.28764997344211501</v>
      </c>
      <c r="T9" s="17">
        <v>0.36283129583962997</v>
      </c>
      <c r="U9" s="17">
        <v>0.29430205786563002</v>
      </c>
      <c r="V9" s="17">
        <v>0.30843472760811003</v>
      </c>
      <c r="W9" s="17">
        <v>0.35446247995536101</v>
      </c>
      <c r="X9" s="17">
        <v>0.29277142614731899</v>
      </c>
      <c r="Y9" s="17">
        <v>0.30762611723876798</v>
      </c>
      <c r="Z9" s="17">
        <v>0.27968412960746403</v>
      </c>
      <c r="AA9" s="17">
        <v>0.314765173437629</v>
      </c>
      <c r="AB9" s="17">
        <v>0.36552078628136098</v>
      </c>
      <c r="AC9" s="17">
        <v>0.35033684650023</v>
      </c>
      <c r="AD9" s="17">
        <v>0.25794735331757801</v>
      </c>
      <c r="AE9" s="17"/>
      <c r="AF9" s="17">
        <v>0.29258445783917603</v>
      </c>
      <c r="AG9" s="17">
        <v>0.33213368044983499</v>
      </c>
      <c r="AH9" s="17">
        <v>0.297612157984318</v>
      </c>
      <c r="AI9" s="17">
        <v>0.305837627148836</v>
      </c>
      <c r="AJ9" s="17">
        <v>0.37858110619420299</v>
      </c>
      <c r="AK9" s="17">
        <v>0.34547765780801898</v>
      </c>
      <c r="AL9" s="17"/>
      <c r="AM9" s="17">
        <v>0.28856758542775601</v>
      </c>
      <c r="AN9" s="17">
        <v>0.31289628559645499</v>
      </c>
      <c r="AO9" s="17">
        <v>0.36339307129988202</v>
      </c>
      <c r="AP9" s="17">
        <v>0.31425197606675298</v>
      </c>
      <c r="AQ9" s="17">
        <v>0.398749297484711</v>
      </c>
      <c r="AR9" s="17"/>
      <c r="AS9" s="17">
        <v>0.32359898170933399</v>
      </c>
      <c r="AT9" s="17">
        <v>0.32372167221255299</v>
      </c>
      <c r="AU9" s="17"/>
      <c r="AV9" s="17">
        <v>0.32550532179541902</v>
      </c>
      <c r="AW9" s="17">
        <v>0.29582323103492802</v>
      </c>
      <c r="AX9" s="17"/>
      <c r="AY9" s="17">
        <v>0.29938661996473498</v>
      </c>
      <c r="AZ9" s="17">
        <v>0.32170353401275398</v>
      </c>
      <c r="BA9" s="17">
        <v>0.34189271989538</v>
      </c>
      <c r="BB9" s="17"/>
      <c r="BC9" s="17">
        <v>0.312329504770406</v>
      </c>
      <c r="BD9" s="17">
        <v>0.327478907681026</v>
      </c>
      <c r="BE9" s="17">
        <v>0.32907352264167899</v>
      </c>
      <c r="BF9" s="17"/>
      <c r="BG9" s="17">
        <v>0.33964339637896701</v>
      </c>
      <c r="BH9" s="17">
        <v>0.31619409500857498</v>
      </c>
      <c r="BI9" s="17"/>
      <c r="BJ9" s="17">
        <v>0.34588641755730598</v>
      </c>
      <c r="BK9" s="17">
        <v>0.314418077421249</v>
      </c>
      <c r="BL9" s="17"/>
      <c r="BM9" s="17">
        <v>0.30987123269060701</v>
      </c>
      <c r="BN9" s="17">
        <v>0.285739271034332</v>
      </c>
      <c r="BO9" s="17">
        <v>0.32326166644063897</v>
      </c>
      <c r="BP9" s="17">
        <v>0.27652398403656298</v>
      </c>
      <c r="BQ9" s="17">
        <v>0.363895549482463</v>
      </c>
      <c r="BR9" s="17">
        <v>0.36826299877089702</v>
      </c>
      <c r="BS9" s="17">
        <v>0.28569439034513</v>
      </c>
      <c r="BT9" s="17"/>
      <c r="BU9" s="17">
        <v>0.285381182733834</v>
      </c>
      <c r="BV9" s="17">
        <v>0.29079310484089399</v>
      </c>
      <c r="BW9" s="17"/>
      <c r="BX9" s="17">
        <v>0.32659137729278798</v>
      </c>
      <c r="BY9" s="17">
        <v>0.30459691562083402</v>
      </c>
      <c r="BZ9" s="17">
        <v>0.322050019151085</v>
      </c>
      <c r="CA9" s="17">
        <v>0.305161409571578</v>
      </c>
    </row>
    <row r="10" spans="2:79" ht="43.2" x14ac:dyDescent="0.3">
      <c r="B10" s="18" t="s">
        <v>211</v>
      </c>
      <c r="C10" s="17">
        <v>0.31810172773649897</v>
      </c>
      <c r="D10" s="17">
        <v>0.30117802335410598</v>
      </c>
      <c r="E10" s="17">
        <v>0.33507387563221702</v>
      </c>
      <c r="F10" s="17"/>
      <c r="G10" s="17">
        <v>0.29044446790325001</v>
      </c>
      <c r="H10" s="17">
        <v>0.33044157305071697</v>
      </c>
      <c r="I10" s="17">
        <v>0.30833140514149499</v>
      </c>
      <c r="J10" s="17">
        <v>0.35372075501676598</v>
      </c>
      <c r="K10" s="17">
        <v>0.32896645825733001</v>
      </c>
      <c r="L10" s="17">
        <v>0.29829711467672498</v>
      </c>
      <c r="M10" s="17"/>
      <c r="N10" s="17">
        <v>0.29826912850595799</v>
      </c>
      <c r="O10" s="17">
        <v>0.33416088935886501</v>
      </c>
      <c r="P10" s="17">
        <v>0.31493045534268499</v>
      </c>
      <c r="Q10" s="17">
        <v>0.32761319410523199</v>
      </c>
      <c r="R10" s="17"/>
      <c r="S10" s="17">
        <v>0.26208534020952001</v>
      </c>
      <c r="T10" s="17">
        <v>0.36217664419319701</v>
      </c>
      <c r="U10" s="17">
        <v>0.30058475066115098</v>
      </c>
      <c r="V10" s="17">
        <v>0.31512091018892302</v>
      </c>
      <c r="W10" s="17">
        <v>0.307352963317158</v>
      </c>
      <c r="X10" s="17">
        <v>0.29206658036666999</v>
      </c>
      <c r="Y10" s="17">
        <v>0.33195814712782801</v>
      </c>
      <c r="Z10" s="17">
        <v>0.39108700431048599</v>
      </c>
      <c r="AA10" s="17">
        <v>0.32750596033332702</v>
      </c>
      <c r="AB10" s="17">
        <v>0.33051260411491101</v>
      </c>
      <c r="AC10" s="17">
        <v>0.373009774152121</v>
      </c>
      <c r="AD10" s="17">
        <v>0.249504158308784</v>
      </c>
      <c r="AE10" s="17"/>
      <c r="AF10" s="17">
        <v>0.281831050432507</v>
      </c>
      <c r="AG10" s="17">
        <v>0.31330594299477799</v>
      </c>
      <c r="AH10" s="17">
        <v>0.36818042006311902</v>
      </c>
      <c r="AI10" s="17">
        <v>0.331894156290159</v>
      </c>
      <c r="AJ10" s="17">
        <v>0.33654821724619799</v>
      </c>
      <c r="AK10" s="17">
        <v>0.29926122694440099</v>
      </c>
      <c r="AL10" s="17"/>
      <c r="AM10" s="17">
        <v>0.32596832569281298</v>
      </c>
      <c r="AN10" s="17">
        <v>0.31436256400791501</v>
      </c>
      <c r="AO10" s="17">
        <v>0.31006393400064702</v>
      </c>
      <c r="AP10" s="17">
        <v>0.307818921838941</v>
      </c>
      <c r="AQ10" s="17">
        <v>0.31922204350243599</v>
      </c>
      <c r="AR10" s="17"/>
      <c r="AS10" s="17">
        <v>0.31578811132687101</v>
      </c>
      <c r="AT10" s="17">
        <v>0.34913768840752901</v>
      </c>
      <c r="AU10" s="17"/>
      <c r="AV10" s="17">
        <v>0.298200631189252</v>
      </c>
      <c r="AW10" s="17">
        <v>0.345990219235007</v>
      </c>
      <c r="AX10" s="17"/>
      <c r="AY10" s="17">
        <v>0.29888398426464602</v>
      </c>
      <c r="AZ10" s="17">
        <v>0.309407118182148</v>
      </c>
      <c r="BA10" s="17">
        <v>0.43376689277491998</v>
      </c>
      <c r="BB10" s="17"/>
      <c r="BC10" s="17">
        <v>0.31214047485144297</v>
      </c>
      <c r="BD10" s="17">
        <v>0.32142689794817297</v>
      </c>
      <c r="BE10" s="17">
        <v>0.33130427092263998</v>
      </c>
      <c r="BF10" s="17"/>
      <c r="BG10" s="17">
        <v>0.32203549484796401</v>
      </c>
      <c r="BH10" s="17">
        <v>0.31816031703083902</v>
      </c>
      <c r="BI10" s="17"/>
      <c r="BJ10" s="17">
        <v>0.27579887234182299</v>
      </c>
      <c r="BK10" s="17">
        <v>0.33499119681564599</v>
      </c>
      <c r="BL10" s="17"/>
      <c r="BM10" s="17">
        <v>0.30456441441496601</v>
      </c>
      <c r="BN10" s="17">
        <v>0.29890343306051498</v>
      </c>
      <c r="BO10" s="17">
        <v>0.32697730978206002</v>
      </c>
      <c r="BP10" s="17">
        <v>0.40660770594157403</v>
      </c>
      <c r="BQ10" s="17">
        <v>0.34353045945286897</v>
      </c>
      <c r="BR10" s="17">
        <v>0.32530726580754099</v>
      </c>
      <c r="BS10" s="17">
        <v>0.34477545631955298</v>
      </c>
      <c r="BT10" s="17"/>
      <c r="BU10" s="17">
        <v>0.37817586818698201</v>
      </c>
      <c r="BV10" s="17">
        <v>0.37347394101415698</v>
      </c>
      <c r="BW10" s="17"/>
      <c r="BX10" s="17">
        <v>0.36271932322364803</v>
      </c>
      <c r="BY10" s="17">
        <v>0.34727879388120397</v>
      </c>
      <c r="BZ10" s="17">
        <v>0.29550558124488902</v>
      </c>
      <c r="CA10" s="17">
        <v>0.31435643077244102</v>
      </c>
    </row>
    <row r="11" spans="2:79" ht="28.8" x14ac:dyDescent="0.3">
      <c r="B11" s="18" t="s">
        <v>212</v>
      </c>
      <c r="C11" s="17">
        <v>0.314896411255711</v>
      </c>
      <c r="D11" s="17">
        <v>0.33381023337751298</v>
      </c>
      <c r="E11" s="17">
        <v>0.29594577735849598</v>
      </c>
      <c r="F11" s="17"/>
      <c r="G11" s="17">
        <v>0.32754784493820699</v>
      </c>
      <c r="H11" s="17">
        <v>0.322989533231621</v>
      </c>
      <c r="I11" s="17">
        <v>0.320919652333373</v>
      </c>
      <c r="J11" s="17">
        <v>0.33426015532365499</v>
      </c>
      <c r="K11" s="17">
        <v>0.29501416339521502</v>
      </c>
      <c r="L11" s="17">
        <v>0.292736550940352</v>
      </c>
      <c r="M11" s="17"/>
      <c r="N11" s="17">
        <v>0.31111428735750801</v>
      </c>
      <c r="O11" s="17">
        <v>0.34342249158291999</v>
      </c>
      <c r="P11" s="17">
        <v>0.34318720504174199</v>
      </c>
      <c r="Q11" s="17">
        <v>0.26603216305559302</v>
      </c>
      <c r="R11" s="17"/>
      <c r="S11" s="17">
        <v>0.34018941619982601</v>
      </c>
      <c r="T11" s="17">
        <v>0.34827880261961702</v>
      </c>
      <c r="U11" s="17">
        <v>0.255504054994942</v>
      </c>
      <c r="V11" s="17">
        <v>0.275069345025519</v>
      </c>
      <c r="W11" s="17">
        <v>0.29341646635770202</v>
      </c>
      <c r="X11" s="17">
        <v>0.30101328784272502</v>
      </c>
      <c r="Y11" s="17">
        <v>0.271921020411999</v>
      </c>
      <c r="Z11" s="17">
        <v>0.34391367949672402</v>
      </c>
      <c r="AA11" s="17">
        <v>0.40632325810602998</v>
      </c>
      <c r="AB11" s="17">
        <v>0.28977547710905599</v>
      </c>
      <c r="AC11" s="17">
        <v>0.33468701694500003</v>
      </c>
      <c r="AD11" s="17">
        <v>0.20544598792368399</v>
      </c>
      <c r="AE11" s="17"/>
      <c r="AF11" s="17">
        <v>0.29757207197023799</v>
      </c>
      <c r="AG11" s="17">
        <v>0.30717920086306599</v>
      </c>
      <c r="AH11" s="17">
        <v>0.36374364520170399</v>
      </c>
      <c r="AI11" s="17">
        <v>0.32986643397570897</v>
      </c>
      <c r="AJ11" s="17">
        <v>0.30460538611994398</v>
      </c>
      <c r="AK11" s="17">
        <v>0.28146723779990801</v>
      </c>
      <c r="AL11" s="17"/>
      <c r="AM11" s="17">
        <v>0.275074477316268</v>
      </c>
      <c r="AN11" s="17">
        <v>0.34039789262993803</v>
      </c>
      <c r="AO11" s="17">
        <v>0.335377779411898</v>
      </c>
      <c r="AP11" s="17">
        <v>0.29651475380918901</v>
      </c>
      <c r="AQ11" s="17">
        <v>0.32087900939614</v>
      </c>
      <c r="AR11" s="17"/>
      <c r="AS11" s="17">
        <v>0.30372802686790701</v>
      </c>
      <c r="AT11" s="17">
        <v>0.30918132282161798</v>
      </c>
      <c r="AU11" s="17"/>
      <c r="AV11" s="17">
        <v>0.31180354571309998</v>
      </c>
      <c r="AW11" s="17">
        <v>0.32234983957030999</v>
      </c>
      <c r="AX11" s="17"/>
      <c r="AY11" s="17">
        <v>0.31517940341313</v>
      </c>
      <c r="AZ11" s="17">
        <v>0.30420203756450398</v>
      </c>
      <c r="BA11" s="17">
        <v>0.39500789444860002</v>
      </c>
      <c r="BB11" s="17"/>
      <c r="BC11" s="17">
        <v>0.30804140659015999</v>
      </c>
      <c r="BD11" s="17">
        <v>0.28677585475809397</v>
      </c>
      <c r="BE11" s="17">
        <v>0.36554615064260598</v>
      </c>
      <c r="BF11" s="17"/>
      <c r="BG11" s="17">
        <v>0.29500168133368299</v>
      </c>
      <c r="BH11" s="17">
        <v>0.32614410465287402</v>
      </c>
      <c r="BI11" s="17"/>
      <c r="BJ11" s="17">
        <v>0.30733102434320497</v>
      </c>
      <c r="BK11" s="17">
        <v>0.31962358795602802</v>
      </c>
      <c r="BL11" s="17"/>
      <c r="BM11" s="17">
        <v>0.328372763564517</v>
      </c>
      <c r="BN11" s="17">
        <v>0.318032246550563</v>
      </c>
      <c r="BO11" s="17">
        <v>0.28973287157395899</v>
      </c>
      <c r="BP11" s="17">
        <v>0.35282254669824098</v>
      </c>
      <c r="BQ11" s="17">
        <v>0.258861788581982</v>
      </c>
      <c r="BR11" s="17">
        <v>0.302564932629449</v>
      </c>
      <c r="BS11" s="17">
        <v>0.29020227232271001</v>
      </c>
      <c r="BT11" s="17"/>
      <c r="BU11" s="17">
        <v>0.33353522839467498</v>
      </c>
      <c r="BV11" s="17">
        <v>0.3768002731192</v>
      </c>
      <c r="BW11" s="17"/>
      <c r="BX11" s="17">
        <v>0.31270443882758697</v>
      </c>
      <c r="BY11" s="17">
        <v>0.37719079837785502</v>
      </c>
      <c r="BZ11" s="17">
        <v>0.28149963222906299</v>
      </c>
      <c r="CA11" s="17">
        <v>0.334011468075886</v>
      </c>
    </row>
    <row r="12" spans="2:79" ht="57.6" x14ac:dyDescent="0.3">
      <c r="B12" s="18" t="s">
        <v>213</v>
      </c>
      <c r="C12" s="17">
        <v>0.27911875004846898</v>
      </c>
      <c r="D12" s="17">
        <v>0.25650534993781199</v>
      </c>
      <c r="E12" s="17">
        <v>0.30044250671036099</v>
      </c>
      <c r="F12" s="17"/>
      <c r="G12" s="17">
        <v>0.28807112757745601</v>
      </c>
      <c r="H12" s="17">
        <v>0.245819340512548</v>
      </c>
      <c r="I12" s="17">
        <v>0.256123303855254</v>
      </c>
      <c r="J12" s="17">
        <v>0.26124169529507002</v>
      </c>
      <c r="K12" s="17">
        <v>0.28378282434090302</v>
      </c>
      <c r="L12" s="17">
        <v>0.33014376057810002</v>
      </c>
      <c r="M12" s="17"/>
      <c r="N12" s="17">
        <v>0.248906659052572</v>
      </c>
      <c r="O12" s="17">
        <v>0.27856572132660601</v>
      </c>
      <c r="P12" s="17">
        <v>0.28359986330813097</v>
      </c>
      <c r="Q12" s="17">
        <v>0.30081693625707001</v>
      </c>
      <c r="R12" s="17"/>
      <c r="S12" s="17">
        <v>0.25323038182171798</v>
      </c>
      <c r="T12" s="17">
        <v>0.27538958448832501</v>
      </c>
      <c r="U12" s="17">
        <v>0.264105544967977</v>
      </c>
      <c r="V12" s="17">
        <v>0.254244175000371</v>
      </c>
      <c r="W12" s="17">
        <v>0.29474433282544299</v>
      </c>
      <c r="X12" s="17">
        <v>0.22782246234422601</v>
      </c>
      <c r="Y12" s="17">
        <v>0.258470110010871</v>
      </c>
      <c r="Z12" s="17">
        <v>0.36243835028244598</v>
      </c>
      <c r="AA12" s="17">
        <v>0.30589168788342402</v>
      </c>
      <c r="AB12" s="17">
        <v>0.35651527686496398</v>
      </c>
      <c r="AC12" s="17">
        <v>0.289408737437373</v>
      </c>
      <c r="AD12" s="17">
        <v>0.24480747267429401</v>
      </c>
      <c r="AE12" s="17"/>
      <c r="AF12" s="17">
        <v>0.26169125566587498</v>
      </c>
      <c r="AG12" s="17">
        <v>0.27491113141701301</v>
      </c>
      <c r="AH12" s="17">
        <v>0.26917297284813302</v>
      </c>
      <c r="AI12" s="17">
        <v>0.30603427388399501</v>
      </c>
      <c r="AJ12" s="17">
        <v>0.27128825813295798</v>
      </c>
      <c r="AK12" s="17">
        <v>0.332416752679834</v>
      </c>
      <c r="AL12" s="17"/>
      <c r="AM12" s="17">
        <v>0.26048098961513499</v>
      </c>
      <c r="AN12" s="17">
        <v>0.289906849658771</v>
      </c>
      <c r="AO12" s="17">
        <v>0.273441049676523</v>
      </c>
      <c r="AP12" s="17">
        <v>0.32478410339236502</v>
      </c>
      <c r="AQ12" s="17">
        <v>0.19947155432035801</v>
      </c>
      <c r="AR12" s="17"/>
      <c r="AS12" s="17">
        <v>0.26299031388211402</v>
      </c>
      <c r="AT12" s="17">
        <v>0.37929265982648702</v>
      </c>
      <c r="AU12" s="17"/>
      <c r="AV12" s="17">
        <v>0.268326948166899</v>
      </c>
      <c r="AW12" s="17">
        <v>0.33036814965003802</v>
      </c>
      <c r="AX12" s="17"/>
      <c r="AY12" s="17">
        <v>0.312504033447362</v>
      </c>
      <c r="AZ12" s="17">
        <v>0.26106177007357501</v>
      </c>
      <c r="BA12" s="17">
        <v>0.31104853821775402</v>
      </c>
      <c r="BB12" s="17"/>
      <c r="BC12" s="17">
        <v>0.258953908313169</v>
      </c>
      <c r="BD12" s="17">
        <v>0.33142505480448298</v>
      </c>
      <c r="BE12" s="17">
        <v>0.27429488789508499</v>
      </c>
      <c r="BF12" s="17"/>
      <c r="BG12" s="17">
        <v>0.33990394264610502</v>
      </c>
      <c r="BH12" s="17">
        <v>0.25498565317008298</v>
      </c>
      <c r="BI12" s="17"/>
      <c r="BJ12" s="17">
        <v>0.22784804503766601</v>
      </c>
      <c r="BK12" s="17">
        <v>0.299692509010134</v>
      </c>
      <c r="BL12" s="17"/>
      <c r="BM12" s="17">
        <v>0.23688242731012901</v>
      </c>
      <c r="BN12" s="17">
        <v>0.29121751321250899</v>
      </c>
      <c r="BO12" s="17">
        <v>0.29657075741803102</v>
      </c>
      <c r="BP12" s="17">
        <v>0.334064112046212</v>
      </c>
      <c r="BQ12" s="17">
        <v>0.32323436818420398</v>
      </c>
      <c r="BR12" s="17">
        <v>0.31618371545261997</v>
      </c>
      <c r="BS12" s="17">
        <v>0.33491304981572401</v>
      </c>
      <c r="BT12" s="17"/>
      <c r="BU12" s="17">
        <v>0.32953552612473602</v>
      </c>
      <c r="BV12" s="17">
        <v>0.25917982085684199</v>
      </c>
      <c r="BW12" s="17"/>
      <c r="BX12" s="17">
        <v>0.30574066137213501</v>
      </c>
      <c r="BY12" s="17">
        <v>0.240118714752315</v>
      </c>
      <c r="BZ12" s="17">
        <v>0.30721824604600401</v>
      </c>
      <c r="CA12" s="17">
        <v>0.23758732313021899</v>
      </c>
    </row>
    <row r="13" spans="2:79" ht="43.2" x14ac:dyDescent="0.3">
      <c r="B13" s="18" t="s">
        <v>214</v>
      </c>
      <c r="C13" s="17">
        <v>0.26544582066137501</v>
      </c>
      <c r="D13" s="17">
        <v>0.25939833286162101</v>
      </c>
      <c r="E13" s="17">
        <v>0.27170071029870602</v>
      </c>
      <c r="F13" s="17"/>
      <c r="G13" s="17">
        <v>0.29431319716224802</v>
      </c>
      <c r="H13" s="17">
        <v>0.289886223434833</v>
      </c>
      <c r="I13" s="17">
        <v>0.25797578946458299</v>
      </c>
      <c r="J13" s="17">
        <v>0.20899343244224999</v>
      </c>
      <c r="K13" s="17">
        <v>0.25383708876982902</v>
      </c>
      <c r="L13" s="17">
        <v>0.28595969439930702</v>
      </c>
      <c r="M13" s="17"/>
      <c r="N13" s="17">
        <v>0.30935366781653201</v>
      </c>
      <c r="O13" s="17">
        <v>0.25677757618888802</v>
      </c>
      <c r="P13" s="17">
        <v>0.23574250102035399</v>
      </c>
      <c r="Q13" s="17">
        <v>0.24511224664563</v>
      </c>
      <c r="R13" s="17"/>
      <c r="S13" s="17">
        <v>0.29366987276020101</v>
      </c>
      <c r="T13" s="17">
        <v>0.312029705603381</v>
      </c>
      <c r="U13" s="17">
        <v>0.25926078079855402</v>
      </c>
      <c r="V13" s="17">
        <v>0.208643405271209</v>
      </c>
      <c r="W13" s="17">
        <v>0.25127899625500599</v>
      </c>
      <c r="X13" s="17">
        <v>0.24906700974184201</v>
      </c>
      <c r="Y13" s="17">
        <v>0.253983339208535</v>
      </c>
      <c r="Z13" s="17">
        <v>0.27009483619418101</v>
      </c>
      <c r="AA13" s="17">
        <v>0.24275898825196801</v>
      </c>
      <c r="AB13" s="17">
        <v>0.265010207306492</v>
      </c>
      <c r="AC13" s="17">
        <v>0.28876707836809701</v>
      </c>
      <c r="AD13" s="17">
        <v>0.27148073308889897</v>
      </c>
      <c r="AE13" s="17"/>
      <c r="AF13" s="17">
        <v>0.30694959939073602</v>
      </c>
      <c r="AG13" s="17">
        <v>0.256424297961791</v>
      </c>
      <c r="AH13" s="17">
        <v>0.20866710051258999</v>
      </c>
      <c r="AI13" s="17">
        <v>0.28976385041851999</v>
      </c>
      <c r="AJ13" s="17">
        <v>0.22363139195549001</v>
      </c>
      <c r="AK13" s="17">
        <v>0.27113640458564903</v>
      </c>
      <c r="AL13" s="17"/>
      <c r="AM13" s="17">
        <v>0.23764061156431299</v>
      </c>
      <c r="AN13" s="17">
        <v>0.22398990274601199</v>
      </c>
      <c r="AO13" s="17">
        <v>0.284640335777401</v>
      </c>
      <c r="AP13" s="17">
        <v>0.308007437229042</v>
      </c>
      <c r="AQ13" s="17">
        <v>0.407834577590728</v>
      </c>
      <c r="AR13" s="17"/>
      <c r="AS13" s="17">
        <v>0.26686340613618398</v>
      </c>
      <c r="AT13" s="17">
        <v>0.31479956527751601</v>
      </c>
      <c r="AU13" s="17"/>
      <c r="AV13" s="17">
        <v>0.26287428832502202</v>
      </c>
      <c r="AW13" s="17">
        <v>0.271838769040466</v>
      </c>
      <c r="AX13" s="17"/>
      <c r="AY13" s="17">
        <v>0.27224192291525201</v>
      </c>
      <c r="AZ13" s="17">
        <v>0.25996787552803102</v>
      </c>
      <c r="BA13" s="17">
        <v>0.29092717585525302</v>
      </c>
      <c r="BB13" s="17"/>
      <c r="BC13" s="17">
        <v>0.24953578581435701</v>
      </c>
      <c r="BD13" s="17">
        <v>0.29007034037206803</v>
      </c>
      <c r="BE13" s="17">
        <v>0.28431665797169597</v>
      </c>
      <c r="BF13" s="17"/>
      <c r="BG13" s="17">
        <v>0.30797470239082703</v>
      </c>
      <c r="BH13" s="17">
        <v>0.24693952782595099</v>
      </c>
      <c r="BI13" s="17"/>
      <c r="BJ13" s="17">
        <v>0.30140571943840899</v>
      </c>
      <c r="BK13" s="17">
        <v>0.253641747041291</v>
      </c>
      <c r="BL13" s="17"/>
      <c r="BM13" s="17">
        <v>0.26809461198781298</v>
      </c>
      <c r="BN13" s="17">
        <v>0.28487564899453299</v>
      </c>
      <c r="BO13" s="17">
        <v>0.271237256783187</v>
      </c>
      <c r="BP13" s="17">
        <v>0.242558172417879</v>
      </c>
      <c r="BQ13" s="17">
        <v>0.215698672409318</v>
      </c>
      <c r="BR13" s="17">
        <v>0.27684822711469498</v>
      </c>
      <c r="BS13" s="17">
        <v>0.21681043494302901</v>
      </c>
      <c r="BT13" s="17"/>
      <c r="BU13" s="17">
        <v>0.2473428507406</v>
      </c>
      <c r="BV13" s="17">
        <v>0.28218574518644202</v>
      </c>
      <c r="BW13" s="17"/>
      <c r="BX13" s="17">
        <v>0.24785948665447599</v>
      </c>
      <c r="BY13" s="17">
        <v>0.25382633112654202</v>
      </c>
      <c r="BZ13" s="17">
        <v>0.28551985830029297</v>
      </c>
      <c r="CA13" s="17">
        <v>0.27867263438211998</v>
      </c>
    </row>
    <row r="14" spans="2:79" ht="28.8" x14ac:dyDescent="0.3">
      <c r="B14" s="18" t="s">
        <v>215</v>
      </c>
      <c r="C14" s="17">
        <v>0.25857495582780199</v>
      </c>
      <c r="D14" s="17">
        <v>0.26777303169497202</v>
      </c>
      <c r="E14" s="17">
        <v>0.24882370724085401</v>
      </c>
      <c r="F14" s="17"/>
      <c r="G14" s="17">
        <v>0.24275370811482599</v>
      </c>
      <c r="H14" s="17">
        <v>0.26313459602608102</v>
      </c>
      <c r="I14" s="17">
        <v>0.26652929730808</v>
      </c>
      <c r="J14" s="17">
        <v>0.24021578164863999</v>
      </c>
      <c r="K14" s="17">
        <v>0.25007214612179801</v>
      </c>
      <c r="L14" s="17">
        <v>0.27947844678956602</v>
      </c>
      <c r="M14" s="17"/>
      <c r="N14" s="17">
        <v>0.30476659080129997</v>
      </c>
      <c r="O14" s="17">
        <v>0.239697766525164</v>
      </c>
      <c r="P14" s="17">
        <v>0.26708984375540001</v>
      </c>
      <c r="Q14" s="17">
        <v>0.22246161663070099</v>
      </c>
      <c r="R14" s="17"/>
      <c r="S14" s="17">
        <v>0.24911036861403901</v>
      </c>
      <c r="T14" s="17">
        <v>0.30168914264394697</v>
      </c>
      <c r="U14" s="17">
        <v>0.234660633428631</v>
      </c>
      <c r="V14" s="17">
        <v>0.2383214459894</v>
      </c>
      <c r="W14" s="17">
        <v>0.23938396230818801</v>
      </c>
      <c r="X14" s="17">
        <v>0.232162196981055</v>
      </c>
      <c r="Y14" s="17">
        <v>0.30479534738403902</v>
      </c>
      <c r="Z14" s="17">
        <v>0.270944705814192</v>
      </c>
      <c r="AA14" s="17">
        <v>0.24607430129736399</v>
      </c>
      <c r="AB14" s="17">
        <v>0.24474560770825601</v>
      </c>
      <c r="AC14" s="17">
        <v>0.35584574592035001</v>
      </c>
      <c r="AD14" s="17">
        <v>0.148911813088734</v>
      </c>
      <c r="AE14" s="17"/>
      <c r="AF14" s="17">
        <v>0.26235791059496</v>
      </c>
      <c r="AG14" s="17">
        <v>0.232384958935337</v>
      </c>
      <c r="AH14" s="17">
        <v>0.24873826770308199</v>
      </c>
      <c r="AI14" s="17">
        <v>0.28614978616362402</v>
      </c>
      <c r="AJ14" s="17">
        <v>0.233751985552719</v>
      </c>
      <c r="AK14" s="17">
        <v>0.35938006488471003</v>
      </c>
      <c r="AL14" s="17"/>
      <c r="AM14" s="17">
        <v>0.224711393234067</v>
      </c>
      <c r="AN14" s="17">
        <v>0.22726922341241901</v>
      </c>
      <c r="AO14" s="17">
        <v>0.27771683627661298</v>
      </c>
      <c r="AP14" s="17">
        <v>0.265867074127907</v>
      </c>
      <c r="AQ14" s="17">
        <v>0.47732677183008398</v>
      </c>
      <c r="AR14" s="17"/>
      <c r="AS14" s="17">
        <v>0.26227698203754701</v>
      </c>
      <c r="AT14" s="17">
        <v>0.28529533808376301</v>
      </c>
      <c r="AU14" s="17"/>
      <c r="AV14" s="17">
        <v>0.25933082081714298</v>
      </c>
      <c r="AW14" s="17">
        <v>0.25073323446442602</v>
      </c>
      <c r="AX14" s="17"/>
      <c r="AY14" s="17">
        <v>0.25398610161656499</v>
      </c>
      <c r="AZ14" s="17">
        <v>0.24461900624305799</v>
      </c>
      <c r="BA14" s="17">
        <v>0.34996957705205101</v>
      </c>
      <c r="BB14" s="17"/>
      <c r="BC14" s="17">
        <v>0.23553230052003199</v>
      </c>
      <c r="BD14" s="17">
        <v>0.245965976463451</v>
      </c>
      <c r="BE14" s="17">
        <v>0.32969026824925102</v>
      </c>
      <c r="BF14" s="17"/>
      <c r="BG14" s="17">
        <v>0.26544287825445501</v>
      </c>
      <c r="BH14" s="17">
        <v>0.25908129540380498</v>
      </c>
      <c r="BI14" s="17"/>
      <c r="BJ14" s="17">
        <v>0.27124264540374399</v>
      </c>
      <c r="BK14" s="17">
        <v>0.25710233619828099</v>
      </c>
      <c r="BL14" s="17"/>
      <c r="BM14" s="17">
        <v>0.26247260819722401</v>
      </c>
      <c r="BN14" s="17">
        <v>0.22966386128395899</v>
      </c>
      <c r="BO14" s="17">
        <v>0.21865355343444401</v>
      </c>
      <c r="BP14" s="17">
        <v>0.23716277969014399</v>
      </c>
      <c r="BQ14" s="17">
        <v>0.19182520459980501</v>
      </c>
      <c r="BR14" s="17">
        <v>0.275557343312753</v>
      </c>
      <c r="BS14" s="17">
        <v>0.32968497253298701</v>
      </c>
      <c r="BT14" s="17"/>
      <c r="BU14" s="17">
        <v>0.231161084195976</v>
      </c>
      <c r="BV14" s="17">
        <v>0.27311487499053999</v>
      </c>
      <c r="BW14" s="17"/>
      <c r="BX14" s="17">
        <v>0.23567757212643001</v>
      </c>
      <c r="BY14" s="17">
        <v>0.32116648004494402</v>
      </c>
      <c r="BZ14" s="17">
        <v>0.25003574175607102</v>
      </c>
      <c r="CA14" s="17">
        <v>0.28911080877234702</v>
      </c>
    </row>
    <row r="15" spans="2:79" ht="28.8" x14ac:dyDescent="0.3">
      <c r="B15" s="18" t="s">
        <v>216</v>
      </c>
      <c r="C15" s="17">
        <v>0.23665238334625799</v>
      </c>
      <c r="D15" s="17">
        <v>0.22931977423452499</v>
      </c>
      <c r="E15" s="17">
        <v>0.24396388418388601</v>
      </c>
      <c r="F15" s="17"/>
      <c r="G15" s="17">
        <v>0.21269258219147999</v>
      </c>
      <c r="H15" s="17">
        <v>0.25185211879233499</v>
      </c>
      <c r="I15" s="17">
        <v>0.25073087441598702</v>
      </c>
      <c r="J15" s="17">
        <v>0.22113178447423801</v>
      </c>
      <c r="K15" s="17">
        <v>0.23898366732738899</v>
      </c>
      <c r="L15" s="17">
        <v>0.23980245559003599</v>
      </c>
      <c r="M15" s="17"/>
      <c r="N15" s="17">
        <v>0.28381253736381401</v>
      </c>
      <c r="O15" s="17">
        <v>0.21209736856317499</v>
      </c>
      <c r="P15" s="17">
        <v>0.239057802565073</v>
      </c>
      <c r="Q15" s="17">
        <v>0.20374584523381001</v>
      </c>
      <c r="R15" s="17"/>
      <c r="S15" s="17">
        <v>0.271010371305489</v>
      </c>
      <c r="T15" s="17">
        <v>0.27991016584309703</v>
      </c>
      <c r="U15" s="17">
        <v>0.21152836625202301</v>
      </c>
      <c r="V15" s="17">
        <v>0.196705676532928</v>
      </c>
      <c r="W15" s="17">
        <v>0.18885964236601899</v>
      </c>
      <c r="X15" s="17">
        <v>0.221501892927424</v>
      </c>
      <c r="Y15" s="17">
        <v>0.217270553943717</v>
      </c>
      <c r="Z15" s="17">
        <v>0.317970585265965</v>
      </c>
      <c r="AA15" s="17">
        <v>0.218067222005595</v>
      </c>
      <c r="AB15" s="17">
        <v>0.23611868515450901</v>
      </c>
      <c r="AC15" s="17">
        <v>0.237995890441489</v>
      </c>
      <c r="AD15" s="17">
        <v>0.244922566180933</v>
      </c>
      <c r="AE15" s="17"/>
      <c r="AF15" s="17">
        <v>0.24878663044076599</v>
      </c>
      <c r="AG15" s="17">
        <v>0.23054932068639999</v>
      </c>
      <c r="AH15" s="17">
        <v>0.21673747270791099</v>
      </c>
      <c r="AI15" s="17">
        <v>0.23547246828398899</v>
      </c>
      <c r="AJ15" s="17">
        <v>0.20854085993246901</v>
      </c>
      <c r="AK15" s="17">
        <v>0.32623182922511001</v>
      </c>
      <c r="AL15" s="17"/>
      <c r="AM15" s="17">
        <v>0.22389617219425301</v>
      </c>
      <c r="AN15" s="17">
        <v>0.213385695277508</v>
      </c>
      <c r="AO15" s="17">
        <v>0.24599961085687999</v>
      </c>
      <c r="AP15" s="17">
        <v>0.292375532167922</v>
      </c>
      <c r="AQ15" s="17">
        <v>0.28459080983219498</v>
      </c>
      <c r="AR15" s="17"/>
      <c r="AS15" s="17">
        <v>0.23195367117622601</v>
      </c>
      <c r="AT15" s="17">
        <v>0.30080454598284401</v>
      </c>
      <c r="AU15" s="17"/>
      <c r="AV15" s="17">
        <v>0.23352256083237999</v>
      </c>
      <c r="AW15" s="17">
        <v>0.266934101901528</v>
      </c>
      <c r="AX15" s="17"/>
      <c r="AY15" s="17">
        <v>0.228061492561692</v>
      </c>
      <c r="AZ15" s="17">
        <v>0.23578003395165001</v>
      </c>
      <c r="BA15" s="17">
        <v>0.272132368669039</v>
      </c>
      <c r="BB15" s="17"/>
      <c r="BC15" s="17">
        <v>0.218148343490597</v>
      </c>
      <c r="BD15" s="17">
        <v>0.253701575372767</v>
      </c>
      <c r="BE15" s="17">
        <v>0.262646357468314</v>
      </c>
      <c r="BF15" s="17"/>
      <c r="BG15" s="17">
        <v>0.27206217598559501</v>
      </c>
      <c r="BH15" s="17">
        <v>0.22453970383453301</v>
      </c>
      <c r="BI15" s="17"/>
      <c r="BJ15" s="17">
        <v>0.22325403568034399</v>
      </c>
      <c r="BK15" s="17">
        <v>0.24205727224291801</v>
      </c>
      <c r="BL15" s="17"/>
      <c r="BM15" s="17">
        <v>0.24294176027461201</v>
      </c>
      <c r="BN15" s="17">
        <v>0.19795415935413899</v>
      </c>
      <c r="BO15" s="17">
        <v>0.21508799862576999</v>
      </c>
      <c r="BP15" s="17">
        <v>0.27410416835606899</v>
      </c>
      <c r="BQ15" s="17">
        <v>0.19352917277763201</v>
      </c>
      <c r="BR15" s="17">
        <v>0.23272516320511599</v>
      </c>
      <c r="BS15" s="17">
        <v>0.31491593018624803</v>
      </c>
      <c r="BT15" s="17"/>
      <c r="BU15" s="17">
        <v>0.31143339959912397</v>
      </c>
      <c r="BV15" s="17">
        <v>0.27435852420371798</v>
      </c>
      <c r="BW15" s="17"/>
      <c r="BX15" s="17">
        <v>0.279708985702385</v>
      </c>
      <c r="BY15" s="17">
        <v>0.242453198037338</v>
      </c>
      <c r="BZ15" s="17">
        <v>0.244948408710354</v>
      </c>
      <c r="CA15" s="17">
        <v>0.26246599240301799</v>
      </c>
    </row>
    <row r="16" spans="2:79" ht="43.2" x14ac:dyDescent="0.3">
      <c r="B16" s="18" t="s">
        <v>217</v>
      </c>
      <c r="C16" s="17">
        <v>0.17978532382691301</v>
      </c>
      <c r="D16" s="17">
        <v>0.181267539516032</v>
      </c>
      <c r="E16" s="17">
        <v>0.17922493993262001</v>
      </c>
      <c r="F16" s="17"/>
      <c r="G16" s="17">
        <v>0.20818191804028699</v>
      </c>
      <c r="H16" s="17">
        <v>0.19648278043499801</v>
      </c>
      <c r="I16" s="17">
        <v>0.158118946317785</v>
      </c>
      <c r="J16" s="17">
        <v>0.14726950794646501</v>
      </c>
      <c r="K16" s="17">
        <v>0.20967613468697199</v>
      </c>
      <c r="L16" s="17">
        <v>0.17120609896226399</v>
      </c>
      <c r="M16" s="17"/>
      <c r="N16" s="17">
        <v>0.182406266782767</v>
      </c>
      <c r="O16" s="17">
        <v>0.19051322630100401</v>
      </c>
      <c r="P16" s="17">
        <v>0.18339821772119499</v>
      </c>
      <c r="Q16" s="17">
        <v>0.15687705439597599</v>
      </c>
      <c r="R16" s="17"/>
      <c r="S16" s="17">
        <v>0.20590702806156599</v>
      </c>
      <c r="T16" s="17">
        <v>0.19547014128663501</v>
      </c>
      <c r="U16" s="17">
        <v>0.17270503399786899</v>
      </c>
      <c r="V16" s="17">
        <v>0.11370783526539199</v>
      </c>
      <c r="W16" s="17">
        <v>0.15759301956686</v>
      </c>
      <c r="X16" s="17">
        <v>0.174279713785536</v>
      </c>
      <c r="Y16" s="17">
        <v>0.17642429062289799</v>
      </c>
      <c r="Z16" s="17">
        <v>0.216588492666383</v>
      </c>
      <c r="AA16" s="17">
        <v>0.160038417141942</v>
      </c>
      <c r="AB16" s="17">
        <v>0.23309038614501301</v>
      </c>
      <c r="AC16" s="17">
        <v>0.20648237530168301</v>
      </c>
      <c r="AD16" s="17">
        <v>0.103258553051567</v>
      </c>
      <c r="AE16" s="17"/>
      <c r="AF16" s="17">
        <v>0.22020792402792899</v>
      </c>
      <c r="AG16" s="17">
        <v>0.163462746800035</v>
      </c>
      <c r="AH16" s="17">
        <v>0.14104524622096701</v>
      </c>
      <c r="AI16" s="17">
        <v>0.17474706995028599</v>
      </c>
      <c r="AJ16" s="17">
        <v>0.16764379789988601</v>
      </c>
      <c r="AK16" s="17">
        <v>0.221268907997686</v>
      </c>
      <c r="AL16" s="17"/>
      <c r="AM16" s="17">
        <v>0.127577894462679</v>
      </c>
      <c r="AN16" s="17">
        <v>0.204787402425677</v>
      </c>
      <c r="AO16" s="17">
        <v>0.20732904608007799</v>
      </c>
      <c r="AP16" s="17">
        <v>0.19034620972317301</v>
      </c>
      <c r="AQ16" s="17">
        <v>0.200152473468689</v>
      </c>
      <c r="AR16" s="17"/>
      <c r="AS16" s="17">
        <v>0.174426041053376</v>
      </c>
      <c r="AT16" s="17">
        <v>0.21274504101698399</v>
      </c>
      <c r="AU16" s="17"/>
      <c r="AV16" s="17">
        <v>0.170187178951903</v>
      </c>
      <c r="AW16" s="17">
        <v>0.20350299215855899</v>
      </c>
      <c r="AX16" s="17"/>
      <c r="AY16" s="17">
        <v>0.165986236498122</v>
      </c>
      <c r="AZ16" s="17">
        <v>0.18833875265733499</v>
      </c>
      <c r="BA16" s="17">
        <v>0.17544323212879301</v>
      </c>
      <c r="BB16" s="17"/>
      <c r="BC16" s="17">
        <v>0.172577639386812</v>
      </c>
      <c r="BD16" s="17">
        <v>0.18253135044837299</v>
      </c>
      <c r="BE16" s="17">
        <v>0.20191235591399101</v>
      </c>
      <c r="BF16" s="17"/>
      <c r="BG16" s="17">
        <v>0.19331004366489199</v>
      </c>
      <c r="BH16" s="17">
        <v>0.17697951626744701</v>
      </c>
      <c r="BI16" s="17"/>
      <c r="BJ16" s="17">
        <v>0.21414266418661401</v>
      </c>
      <c r="BK16" s="17">
        <v>0.16830065361132099</v>
      </c>
      <c r="BL16" s="17"/>
      <c r="BM16" s="17">
        <v>0.17688126495918</v>
      </c>
      <c r="BN16" s="17">
        <v>0.212482103142246</v>
      </c>
      <c r="BO16" s="17">
        <v>0.14988969966480001</v>
      </c>
      <c r="BP16" s="17">
        <v>0.16498733377769201</v>
      </c>
      <c r="BQ16" s="17">
        <v>0.162082429376493</v>
      </c>
      <c r="BR16" s="17">
        <v>0.18316827706528599</v>
      </c>
      <c r="BS16" s="17">
        <v>0.16012534877671999</v>
      </c>
      <c r="BT16" s="17"/>
      <c r="BU16" s="17">
        <v>0.223272782115568</v>
      </c>
      <c r="BV16" s="17">
        <v>0.207539490243491</v>
      </c>
      <c r="BW16" s="17"/>
      <c r="BX16" s="17">
        <v>0.18544757007759199</v>
      </c>
      <c r="BY16" s="17">
        <v>0.173380804884673</v>
      </c>
      <c r="BZ16" s="17">
        <v>0.193765964054703</v>
      </c>
      <c r="CA16" s="17">
        <v>0.20171505244209001</v>
      </c>
    </row>
    <row r="17" spans="2:79" ht="28.8" x14ac:dyDescent="0.3">
      <c r="B17" s="18" t="s">
        <v>218</v>
      </c>
      <c r="C17" s="17">
        <v>0.14374732507551</v>
      </c>
      <c r="D17" s="17">
        <v>0.14984638401397399</v>
      </c>
      <c r="E17" s="17">
        <v>0.136640564361558</v>
      </c>
      <c r="F17" s="17"/>
      <c r="G17" s="17">
        <v>9.5294185583640098E-2</v>
      </c>
      <c r="H17" s="17">
        <v>0.123994423450873</v>
      </c>
      <c r="I17" s="17">
        <v>0.15096765728428699</v>
      </c>
      <c r="J17" s="17">
        <v>0.14340069170587499</v>
      </c>
      <c r="K17" s="17">
        <v>0.17122442358610299</v>
      </c>
      <c r="L17" s="17">
        <v>0.16791305531240699</v>
      </c>
      <c r="M17" s="17"/>
      <c r="N17" s="17">
        <v>0.14013804722176201</v>
      </c>
      <c r="O17" s="17">
        <v>0.15764404234618001</v>
      </c>
      <c r="P17" s="17">
        <v>0.12705991029611</v>
      </c>
      <c r="Q17" s="17">
        <v>0.15029101348902801</v>
      </c>
      <c r="R17" s="17"/>
      <c r="S17" s="17">
        <v>0.11469338218946599</v>
      </c>
      <c r="T17" s="17">
        <v>0.110469118734105</v>
      </c>
      <c r="U17" s="17">
        <v>0.218502352274553</v>
      </c>
      <c r="V17" s="17">
        <v>0.14568483544814201</v>
      </c>
      <c r="W17" s="17">
        <v>9.8793158914938603E-2</v>
      </c>
      <c r="X17" s="17">
        <v>0.15439281714515701</v>
      </c>
      <c r="Y17" s="17">
        <v>0.15071430140960199</v>
      </c>
      <c r="Z17" s="17">
        <v>0.18352569071866401</v>
      </c>
      <c r="AA17" s="17">
        <v>0.14481777018167699</v>
      </c>
      <c r="AB17" s="17">
        <v>0.11687762370973601</v>
      </c>
      <c r="AC17" s="17">
        <v>0.14713010209515201</v>
      </c>
      <c r="AD17" s="17">
        <v>0.29134527647427899</v>
      </c>
      <c r="AE17" s="17"/>
      <c r="AF17" s="17">
        <v>0.137000413192712</v>
      </c>
      <c r="AG17" s="17">
        <v>0.16618688930912701</v>
      </c>
      <c r="AH17" s="17">
        <v>0.14603132521207501</v>
      </c>
      <c r="AI17" s="17">
        <v>0.113285335401019</v>
      </c>
      <c r="AJ17" s="17">
        <v>0.16663444133587799</v>
      </c>
      <c r="AK17" s="17">
        <v>0.112481442565703</v>
      </c>
      <c r="AL17" s="17"/>
      <c r="AM17" s="17">
        <v>0.158973704222173</v>
      </c>
      <c r="AN17" s="17">
        <v>0.13631572871081599</v>
      </c>
      <c r="AO17" s="17">
        <v>0.133409253801311</v>
      </c>
      <c r="AP17" s="17">
        <v>0.12653434672825101</v>
      </c>
      <c r="AQ17" s="17">
        <v>4.4807225919334399E-2</v>
      </c>
      <c r="AR17" s="17"/>
      <c r="AS17" s="17">
        <v>0.15190850713462201</v>
      </c>
      <c r="AT17" s="17">
        <v>0.12564085207759601</v>
      </c>
      <c r="AU17" s="17"/>
      <c r="AV17" s="17">
        <v>0.16296704828288999</v>
      </c>
      <c r="AW17" s="17">
        <v>9.6382076078775705E-2</v>
      </c>
      <c r="AX17" s="17"/>
      <c r="AY17" s="17">
        <v>0.13364169851839799</v>
      </c>
      <c r="AZ17" s="17">
        <v>0.141254763070287</v>
      </c>
      <c r="BA17" s="17">
        <v>0.186668851139174</v>
      </c>
      <c r="BB17" s="17"/>
      <c r="BC17" s="17">
        <v>0.13905052140253199</v>
      </c>
      <c r="BD17" s="17">
        <v>0.168533983790946</v>
      </c>
      <c r="BE17" s="17">
        <v>0.13074885147755699</v>
      </c>
      <c r="BF17" s="17"/>
      <c r="BG17" s="17">
        <v>0.149409792826105</v>
      </c>
      <c r="BH17" s="17">
        <v>0.14254261065756901</v>
      </c>
      <c r="BI17" s="17"/>
      <c r="BJ17" s="17">
        <v>0.13542313694729499</v>
      </c>
      <c r="BK17" s="17">
        <v>0.14767598138539101</v>
      </c>
      <c r="BL17" s="17"/>
      <c r="BM17" s="17">
        <v>0.138723055810313</v>
      </c>
      <c r="BN17" s="17">
        <v>0.14400116412747899</v>
      </c>
      <c r="BO17" s="17">
        <v>0.17544056490620699</v>
      </c>
      <c r="BP17" s="17">
        <v>0.141816343256218</v>
      </c>
      <c r="BQ17" s="17">
        <v>8.1143781418882996E-2</v>
      </c>
      <c r="BR17" s="17">
        <v>0.161038459936346</v>
      </c>
      <c r="BS17" s="17">
        <v>0.14466076812401199</v>
      </c>
      <c r="BT17" s="17"/>
      <c r="BU17" s="17">
        <v>0.150738335285728</v>
      </c>
      <c r="BV17" s="17">
        <v>0.107264966141202</v>
      </c>
      <c r="BW17" s="17"/>
      <c r="BX17" s="17">
        <v>0.1206928029878</v>
      </c>
      <c r="BY17" s="17">
        <v>0.141396624114835</v>
      </c>
      <c r="BZ17" s="17">
        <v>0.13767200533716101</v>
      </c>
      <c r="CA17" s="17">
        <v>0.142411490043134</v>
      </c>
    </row>
    <row r="18" spans="2:79" ht="28.8" x14ac:dyDescent="0.3">
      <c r="B18" s="18" t="s">
        <v>219</v>
      </c>
      <c r="C18" s="17">
        <v>0.126367683156627</v>
      </c>
      <c r="D18" s="17">
        <v>0.152510455943104</v>
      </c>
      <c r="E18" s="17">
        <v>0.101490313960335</v>
      </c>
      <c r="F18" s="17"/>
      <c r="G18" s="17">
        <v>0.173019751792654</v>
      </c>
      <c r="H18" s="17">
        <v>0.15730407930391399</v>
      </c>
      <c r="I18" s="17">
        <v>0.12382379478119</v>
      </c>
      <c r="J18" s="17">
        <v>0.103661903435373</v>
      </c>
      <c r="K18" s="17">
        <v>0.10094139739555801</v>
      </c>
      <c r="L18" s="17">
        <v>0.107800873888779</v>
      </c>
      <c r="M18" s="17"/>
      <c r="N18" s="17">
        <v>0.14336317768299101</v>
      </c>
      <c r="O18" s="17">
        <v>0.119954081186898</v>
      </c>
      <c r="P18" s="17">
        <v>0.16275724385850501</v>
      </c>
      <c r="Q18" s="17">
        <v>8.4520150940475602E-2</v>
      </c>
      <c r="R18" s="17"/>
      <c r="S18" s="17">
        <v>0.17664879045957299</v>
      </c>
      <c r="T18" s="17">
        <v>0.119446867570068</v>
      </c>
      <c r="U18" s="17">
        <v>0.157741807684559</v>
      </c>
      <c r="V18" s="17">
        <v>9.2048362315235499E-2</v>
      </c>
      <c r="W18" s="17">
        <v>0.144263005150363</v>
      </c>
      <c r="X18" s="17">
        <v>0.14945965421382701</v>
      </c>
      <c r="Y18" s="17">
        <v>0.103309965036273</v>
      </c>
      <c r="Z18" s="17">
        <v>8.7530841251515598E-2</v>
      </c>
      <c r="AA18" s="17">
        <v>0.116190682040689</v>
      </c>
      <c r="AB18" s="17">
        <v>0.13022834480986301</v>
      </c>
      <c r="AC18" s="17">
        <v>9.5319904500647007E-2</v>
      </c>
      <c r="AD18" s="17">
        <v>2.0395528226663399E-2</v>
      </c>
      <c r="AE18" s="17"/>
      <c r="AF18" s="17">
        <v>0.15548547822036701</v>
      </c>
      <c r="AG18" s="17">
        <v>0.1031158023655</v>
      </c>
      <c r="AH18" s="17">
        <v>0.10965319657471501</v>
      </c>
      <c r="AI18" s="17">
        <v>0.13016647422672301</v>
      </c>
      <c r="AJ18" s="17">
        <v>0.112094798539428</v>
      </c>
      <c r="AK18" s="17">
        <v>0.172479451082892</v>
      </c>
      <c r="AL18" s="17"/>
      <c r="AM18" s="17">
        <v>8.3664278000652306E-2</v>
      </c>
      <c r="AN18" s="17">
        <v>0.13927608179186299</v>
      </c>
      <c r="AO18" s="17">
        <v>0.128541749174441</v>
      </c>
      <c r="AP18" s="17">
        <v>0.169149527196091</v>
      </c>
      <c r="AQ18" s="17">
        <v>0.150738220072727</v>
      </c>
      <c r="AR18" s="17"/>
      <c r="AS18" s="17">
        <v>0.13788115915756</v>
      </c>
      <c r="AT18" s="17">
        <v>9.5171722359287295E-2</v>
      </c>
      <c r="AU18" s="17"/>
      <c r="AV18" s="17">
        <v>0.13741429659629201</v>
      </c>
      <c r="AW18" s="17">
        <v>0.11372606615056099</v>
      </c>
      <c r="AX18" s="17"/>
      <c r="AY18" s="17">
        <v>0.109057214122785</v>
      </c>
      <c r="AZ18" s="17">
        <v>0.13156030944583499</v>
      </c>
      <c r="BA18" s="17">
        <v>0.14308358255154199</v>
      </c>
      <c r="BB18" s="17"/>
      <c r="BC18" s="17">
        <v>0.118410681387644</v>
      </c>
      <c r="BD18" s="17">
        <v>0.14002333618197199</v>
      </c>
      <c r="BE18" s="17">
        <v>0.13508796467110801</v>
      </c>
      <c r="BF18" s="17"/>
      <c r="BG18" s="17">
        <v>0.112437730658593</v>
      </c>
      <c r="BH18" s="17">
        <v>0.13551191769641099</v>
      </c>
      <c r="BI18" s="17"/>
      <c r="BJ18" s="17">
        <v>0.15739259676530101</v>
      </c>
      <c r="BK18" s="17">
        <v>0.11695173932608199</v>
      </c>
      <c r="BL18" s="17"/>
      <c r="BM18" s="17">
        <v>0.14000790129048901</v>
      </c>
      <c r="BN18" s="17">
        <v>0.135620772173597</v>
      </c>
      <c r="BO18" s="17">
        <v>0.15162389016634401</v>
      </c>
      <c r="BP18" s="17">
        <v>0.13090268505139399</v>
      </c>
      <c r="BQ18" s="17">
        <v>0.11797445240784001</v>
      </c>
      <c r="BR18" s="17">
        <v>9.9287383101026305E-2</v>
      </c>
      <c r="BS18" s="17">
        <v>8.5071915164009596E-2</v>
      </c>
      <c r="BT18" s="17"/>
      <c r="BU18" s="17">
        <v>7.8010182938735295E-2</v>
      </c>
      <c r="BV18" s="17">
        <v>0.150378193339537</v>
      </c>
      <c r="BW18" s="17"/>
      <c r="BX18" s="17">
        <v>8.5455829674080094E-2</v>
      </c>
      <c r="BY18" s="17">
        <v>0.14916130444039299</v>
      </c>
      <c r="BZ18" s="17">
        <v>0.121624650023458</v>
      </c>
      <c r="CA18" s="17">
        <v>0.168327971635471</v>
      </c>
    </row>
    <row r="19" spans="2:79" x14ac:dyDescent="0.3">
      <c r="B19" s="18" t="s">
        <v>101</v>
      </c>
      <c r="C19" s="17">
        <v>8.1942682356587193E-2</v>
      </c>
      <c r="D19" s="17">
        <v>7.5841542235835696E-2</v>
      </c>
      <c r="E19" s="17">
        <v>8.8297273490761899E-2</v>
      </c>
      <c r="F19" s="17"/>
      <c r="G19" s="17">
        <v>5.65284697369665E-2</v>
      </c>
      <c r="H19" s="17">
        <v>3.9723424867825603E-2</v>
      </c>
      <c r="I19" s="17">
        <v>9.0160498761001504E-2</v>
      </c>
      <c r="J19" s="17">
        <v>0.115081709862406</v>
      </c>
      <c r="K19" s="17">
        <v>0.108311198302785</v>
      </c>
      <c r="L19" s="17">
        <v>8.1886791007312706E-2</v>
      </c>
      <c r="M19" s="17"/>
      <c r="N19" s="17">
        <v>5.2996552051968501E-2</v>
      </c>
      <c r="O19" s="17">
        <v>5.8699458853289303E-2</v>
      </c>
      <c r="P19" s="17">
        <v>8.4115637535814497E-2</v>
      </c>
      <c r="Q19" s="17">
        <v>0.13777127446422699</v>
      </c>
      <c r="R19" s="17"/>
      <c r="S19" s="17">
        <v>6.3116803407332903E-2</v>
      </c>
      <c r="T19" s="17">
        <v>6.7223920366003997E-2</v>
      </c>
      <c r="U19" s="17">
        <v>9.5858212158825201E-2</v>
      </c>
      <c r="V19" s="17">
        <v>0.14946024931552501</v>
      </c>
      <c r="W19" s="17">
        <v>9.4680171782448905E-2</v>
      </c>
      <c r="X19" s="17">
        <v>0.111258340508403</v>
      </c>
      <c r="Y19" s="17">
        <v>6.8376083253228498E-2</v>
      </c>
      <c r="Z19" s="17">
        <v>4.2934935315207499E-2</v>
      </c>
      <c r="AA19" s="17">
        <v>7.9262906875525299E-2</v>
      </c>
      <c r="AB19" s="17">
        <v>6.0268490187240301E-2</v>
      </c>
      <c r="AC19" s="17">
        <v>5.5096686781489303E-2</v>
      </c>
      <c r="AD19" s="17">
        <v>8.3605371682107701E-2</v>
      </c>
      <c r="AE19" s="17"/>
      <c r="AF19" s="17">
        <v>5.8355276716799E-2</v>
      </c>
      <c r="AG19" s="17">
        <v>8.5741025375796004E-2</v>
      </c>
      <c r="AH19" s="17">
        <v>9.6404834305797105E-2</v>
      </c>
      <c r="AI19" s="17">
        <v>8.3705159320116004E-2</v>
      </c>
      <c r="AJ19" s="17">
        <v>0.112365060386656</v>
      </c>
      <c r="AK19" s="17">
        <v>5.74815752262475E-2</v>
      </c>
      <c r="AL19" s="17"/>
      <c r="AM19" s="17">
        <v>0.13131738083518299</v>
      </c>
      <c r="AN19" s="17">
        <v>9.8407390318030599E-2</v>
      </c>
      <c r="AO19" s="17">
        <v>3.4152526694240598E-2</v>
      </c>
      <c r="AP19" s="17">
        <v>6.1405915918167797E-2</v>
      </c>
      <c r="AQ19" s="17">
        <v>9.6886543477886902E-2</v>
      </c>
      <c r="AR19" s="17"/>
      <c r="AS19" s="17">
        <v>6.8780898777686006E-2</v>
      </c>
      <c r="AT19" s="17">
        <v>8.6949928009225602E-2</v>
      </c>
      <c r="AU19" s="17"/>
      <c r="AV19" s="17">
        <v>6.7559410616518198E-2</v>
      </c>
      <c r="AW19" s="17">
        <v>0.104533772260721</v>
      </c>
      <c r="AX19" s="17"/>
      <c r="AY19" s="17">
        <v>9.7969655949693396E-2</v>
      </c>
      <c r="AZ19" s="17">
        <v>8.3326344605118896E-2</v>
      </c>
      <c r="BA19" s="17">
        <v>2.3563926676676401E-2</v>
      </c>
      <c r="BB19" s="17"/>
      <c r="BC19" s="17">
        <v>9.8651908826227305E-2</v>
      </c>
      <c r="BD19" s="17">
        <v>6.9988400368837106E-2</v>
      </c>
      <c r="BE19" s="17">
        <v>4.7729410429556002E-2</v>
      </c>
      <c r="BF19" s="17"/>
      <c r="BG19" s="17">
        <v>7.98502190054384E-2</v>
      </c>
      <c r="BH19" s="17">
        <v>7.8324106515700903E-2</v>
      </c>
      <c r="BI19" s="17"/>
      <c r="BJ19" s="17">
        <v>5.1823928542332497E-2</v>
      </c>
      <c r="BK19" s="17">
        <v>8.8152549634029798E-2</v>
      </c>
      <c r="BL19" s="17"/>
      <c r="BM19" s="17">
        <v>5.9755969202320701E-2</v>
      </c>
      <c r="BN19" s="17">
        <v>9.3977352494919106E-2</v>
      </c>
      <c r="BO19" s="17">
        <v>8.7176863814988195E-2</v>
      </c>
      <c r="BP19" s="17">
        <v>0.14405839023060901</v>
      </c>
      <c r="BQ19" s="17">
        <v>0.112610943630501</v>
      </c>
      <c r="BR19" s="17">
        <v>8.9369778904003994E-2</v>
      </c>
      <c r="BS19" s="17">
        <v>0.10998456663702801</v>
      </c>
      <c r="BT19" s="17"/>
      <c r="BU19" s="17">
        <v>2.9867696172449699E-2</v>
      </c>
      <c r="BV19" s="17">
        <v>6.7105729492959204E-2</v>
      </c>
      <c r="BW19" s="17"/>
      <c r="BX19" s="17">
        <v>0.106228621818129</v>
      </c>
      <c r="BY19" s="17">
        <v>5.8411833469862298E-2</v>
      </c>
      <c r="BZ19" s="17">
        <v>5.65848099676707E-2</v>
      </c>
      <c r="CA19" s="17">
        <v>5.2285274127013497E-2</v>
      </c>
    </row>
    <row r="20" spans="2:79" x14ac:dyDescent="0.3">
      <c r="B20" s="18" t="s">
        <v>220</v>
      </c>
      <c r="C20" s="19">
        <v>6.0905113955077696E-3</v>
      </c>
      <c r="D20" s="19">
        <v>3.6451557320911401E-3</v>
      </c>
      <c r="E20" s="19">
        <v>8.5057063649757007E-3</v>
      </c>
      <c r="F20" s="19"/>
      <c r="G20" s="19">
        <v>0</v>
      </c>
      <c r="H20" s="19">
        <v>5.7580996778595402E-3</v>
      </c>
      <c r="I20" s="19">
        <v>0</v>
      </c>
      <c r="J20" s="19">
        <v>2.69121032136415E-3</v>
      </c>
      <c r="K20" s="19">
        <v>1.0632389322289699E-2</v>
      </c>
      <c r="L20" s="19">
        <v>1.5044184747786101E-2</v>
      </c>
      <c r="M20" s="19"/>
      <c r="N20" s="19">
        <v>5.5003567248240398E-3</v>
      </c>
      <c r="O20" s="19">
        <v>7.3853380201818596E-3</v>
      </c>
      <c r="P20" s="19">
        <v>4.1258519773365596E-3</v>
      </c>
      <c r="Q20" s="19">
        <v>7.2805534664635704E-3</v>
      </c>
      <c r="R20" s="19"/>
      <c r="S20" s="19">
        <v>7.0069563059922697E-3</v>
      </c>
      <c r="T20" s="19">
        <v>1.0236920445890699E-2</v>
      </c>
      <c r="U20" s="19">
        <v>0</v>
      </c>
      <c r="V20" s="19">
        <v>1.0570933837330701E-2</v>
      </c>
      <c r="W20" s="19">
        <v>6.28437630545202E-3</v>
      </c>
      <c r="X20" s="19">
        <v>0</v>
      </c>
      <c r="Y20" s="19">
        <v>1.1120049862049E-2</v>
      </c>
      <c r="Z20" s="19">
        <v>0</v>
      </c>
      <c r="AA20" s="19">
        <v>4.7269932333910197E-3</v>
      </c>
      <c r="AB20" s="19">
        <v>4.8409911463581099E-3</v>
      </c>
      <c r="AC20" s="19">
        <v>1.07968837805495E-2</v>
      </c>
      <c r="AD20" s="19">
        <v>0</v>
      </c>
      <c r="AE20" s="19"/>
      <c r="AF20" s="19">
        <v>2.1245105129148599E-3</v>
      </c>
      <c r="AG20" s="19">
        <v>8.8319141004317703E-3</v>
      </c>
      <c r="AH20" s="19">
        <v>3.18740737524183E-3</v>
      </c>
      <c r="AI20" s="19">
        <v>7.1927024214863003E-3</v>
      </c>
      <c r="AJ20" s="19">
        <v>1.2972349340814E-2</v>
      </c>
      <c r="AK20" s="19">
        <v>0</v>
      </c>
      <c r="AL20" s="19"/>
      <c r="AM20" s="19">
        <v>1.8851521600814201E-3</v>
      </c>
      <c r="AN20" s="19">
        <v>7.4146611063418098E-3</v>
      </c>
      <c r="AO20" s="19">
        <v>5.8107972450251203E-3</v>
      </c>
      <c r="AP20" s="19">
        <v>7.8268172977699803E-3</v>
      </c>
      <c r="AQ20" s="19">
        <v>0</v>
      </c>
      <c r="AR20" s="19"/>
      <c r="AS20" s="19">
        <v>5.7779419816434401E-3</v>
      </c>
      <c r="AT20" s="19">
        <v>1.18756509281682E-2</v>
      </c>
      <c r="AU20" s="19"/>
      <c r="AV20" s="19">
        <v>7.3416412597595501E-3</v>
      </c>
      <c r="AW20" s="19">
        <v>6.41768167065364E-3</v>
      </c>
      <c r="AX20" s="19"/>
      <c r="AY20" s="19">
        <v>1.2422538283348101E-2</v>
      </c>
      <c r="AZ20" s="19">
        <v>4.3597077114437902E-3</v>
      </c>
      <c r="BA20" s="19">
        <v>0</v>
      </c>
      <c r="BB20" s="19"/>
      <c r="BC20" s="19">
        <v>5.2483441323767401E-3</v>
      </c>
      <c r="BD20" s="19">
        <v>1.01793940544113E-2</v>
      </c>
      <c r="BE20" s="19">
        <v>4.3316191374902103E-3</v>
      </c>
      <c r="BF20" s="19"/>
      <c r="BG20" s="19">
        <v>8.0623296714659801E-3</v>
      </c>
      <c r="BH20" s="19">
        <v>5.4639383742803296E-3</v>
      </c>
      <c r="BI20" s="19"/>
      <c r="BJ20" s="19">
        <v>4.2767029478609098E-3</v>
      </c>
      <c r="BK20" s="19">
        <v>6.8255835155285396E-3</v>
      </c>
      <c r="BL20" s="19"/>
      <c r="BM20" s="19">
        <v>2.3234169999914499E-3</v>
      </c>
      <c r="BN20" s="19">
        <v>5.89198551482933E-3</v>
      </c>
      <c r="BO20" s="19">
        <v>9.4887500892938004E-3</v>
      </c>
      <c r="BP20" s="19">
        <v>9.9795304995554095E-3</v>
      </c>
      <c r="BQ20" s="19">
        <v>0</v>
      </c>
      <c r="BR20" s="19">
        <v>1.36923441799294E-2</v>
      </c>
      <c r="BS20" s="19">
        <v>6.7975701550615896E-3</v>
      </c>
      <c r="BT20" s="19"/>
      <c r="BU20" s="19">
        <v>9.4854506024405101E-3</v>
      </c>
      <c r="BV20" s="19">
        <v>0</v>
      </c>
      <c r="BW20" s="19"/>
      <c r="BX20" s="19">
        <v>7.6738182148684397E-3</v>
      </c>
      <c r="BY20" s="19">
        <v>2.8674473477509998E-3</v>
      </c>
      <c r="BZ20" s="19">
        <v>3.80680719692804E-3</v>
      </c>
      <c r="CA20" s="19">
        <v>1.5154037054306399E-3</v>
      </c>
    </row>
    <row r="21" spans="2:79" x14ac:dyDescent="0.3">
      <c r="B21" s="16"/>
    </row>
    <row r="22" spans="2:79" x14ac:dyDescent="0.3">
      <c r="B22" t="s">
        <v>99</v>
      </c>
    </row>
    <row r="23" spans="2:79" x14ac:dyDescent="0.3">
      <c r="B23" t="s">
        <v>100</v>
      </c>
    </row>
    <row r="25" spans="2:79" x14ac:dyDescent="0.3">
      <c r="B25"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228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28.8" x14ac:dyDescent="0.3">
      <c r="B9" s="18" t="s">
        <v>222</v>
      </c>
      <c r="C9" s="17">
        <v>0.44350961355315499</v>
      </c>
      <c r="D9" s="17">
        <v>0.435592208018872</v>
      </c>
      <c r="E9" s="17">
        <v>0.45034039723279701</v>
      </c>
      <c r="F9" s="17"/>
      <c r="G9" s="17">
        <v>0.37789365329065699</v>
      </c>
      <c r="H9" s="17">
        <v>0.47494122168469399</v>
      </c>
      <c r="I9" s="17">
        <v>0.41246075027697099</v>
      </c>
      <c r="J9" s="17">
        <v>0.46553544091381899</v>
      </c>
      <c r="K9" s="17">
        <v>0.46612549117496799</v>
      </c>
      <c r="L9" s="17">
        <v>0.45379329131409402</v>
      </c>
      <c r="M9" s="17"/>
      <c r="N9" s="17">
        <v>0.41312467605108499</v>
      </c>
      <c r="O9" s="17">
        <v>0.46004682355118698</v>
      </c>
      <c r="P9" s="17">
        <v>0.48873920507549401</v>
      </c>
      <c r="Q9" s="17">
        <v>0.41069313985554701</v>
      </c>
      <c r="R9" s="17"/>
      <c r="S9" s="17">
        <v>0.41813337246971499</v>
      </c>
      <c r="T9" s="17">
        <v>0.44547301284264701</v>
      </c>
      <c r="U9" s="17">
        <v>0.39597320120433599</v>
      </c>
      <c r="V9" s="17">
        <v>0.44186588145303501</v>
      </c>
      <c r="W9" s="17">
        <v>0.47438813546306702</v>
      </c>
      <c r="X9" s="17">
        <v>0.445673854194514</v>
      </c>
      <c r="Y9" s="17">
        <v>0.466017745731792</v>
      </c>
      <c r="Z9" s="17">
        <v>0.48277905261773502</v>
      </c>
      <c r="AA9" s="17">
        <v>0.44591846996335999</v>
      </c>
      <c r="AB9" s="17">
        <v>0.47441954449381302</v>
      </c>
      <c r="AC9" s="17">
        <v>0.430820550733577</v>
      </c>
      <c r="AD9" s="17">
        <v>0.41370873624767202</v>
      </c>
      <c r="AE9" s="17"/>
      <c r="AF9" s="17">
        <v>0.41624702738980102</v>
      </c>
      <c r="AG9" s="17">
        <v>0.42921055169491701</v>
      </c>
      <c r="AH9" s="17">
        <v>0.43277850962754</v>
      </c>
      <c r="AI9" s="17">
        <v>0.48810694088729101</v>
      </c>
      <c r="AJ9" s="17">
        <v>0.45903216880403902</v>
      </c>
      <c r="AK9" s="17">
        <v>0.48063097574164898</v>
      </c>
      <c r="AL9" s="17"/>
      <c r="AM9" s="17">
        <v>0.41851466909627799</v>
      </c>
      <c r="AN9" s="17">
        <v>0.45779777920873399</v>
      </c>
      <c r="AO9" s="17">
        <v>0.47572218308126601</v>
      </c>
      <c r="AP9" s="17">
        <v>0.41574018211708902</v>
      </c>
      <c r="AQ9" s="17">
        <v>0.307585484604395</v>
      </c>
      <c r="AR9" s="17"/>
      <c r="AS9" s="17">
        <v>0.42259706118600898</v>
      </c>
      <c r="AT9" s="17">
        <v>0.51705798296473704</v>
      </c>
      <c r="AU9" s="17"/>
      <c r="AV9" s="17">
        <v>0.435938285682061</v>
      </c>
      <c r="AW9" s="17">
        <v>0.45312391096224602</v>
      </c>
      <c r="AX9" s="17"/>
      <c r="AY9" s="17">
        <v>0.441087801016813</v>
      </c>
      <c r="AZ9" s="17">
        <v>0.43083179626514101</v>
      </c>
      <c r="BA9" s="17">
        <v>0.54880841493545196</v>
      </c>
      <c r="BB9" s="17"/>
      <c r="BC9" s="17">
        <v>0.41348219269400099</v>
      </c>
      <c r="BD9" s="17">
        <v>0.48713210020275699</v>
      </c>
      <c r="BE9" s="17">
        <v>0.47478381516393903</v>
      </c>
      <c r="BF9" s="17"/>
      <c r="BG9" s="17">
        <v>0.47620943122055498</v>
      </c>
      <c r="BH9" s="17">
        <v>0.438382168050236</v>
      </c>
      <c r="BI9" s="17"/>
      <c r="BJ9" s="17">
        <v>0.44805504473711399</v>
      </c>
      <c r="BK9" s="17">
        <v>0.446340301601093</v>
      </c>
      <c r="BL9" s="17"/>
      <c r="BM9" s="17">
        <v>0.42781793741511098</v>
      </c>
      <c r="BN9" s="17">
        <v>0.421686463289834</v>
      </c>
      <c r="BO9" s="17">
        <v>0.42986444302952298</v>
      </c>
      <c r="BP9" s="17">
        <v>0.51081895057112103</v>
      </c>
      <c r="BQ9" s="17">
        <v>0.47001054860416802</v>
      </c>
      <c r="BR9" s="17">
        <v>0.46941677652907798</v>
      </c>
      <c r="BS9" s="17">
        <v>0.45714470287988501</v>
      </c>
      <c r="BT9" s="17"/>
      <c r="BU9" s="17">
        <v>0.42124951283219197</v>
      </c>
      <c r="BV9" s="17">
        <v>0.57110069866386703</v>
      </c>
      <c r="BW9" s="17"/>
      <c r="BX9" s="17">
        <v>0.46122866655620998</v>
      </c>
      <c r="BY9" s="17">
        <v>0.51427695827665298</v>
      </c>
      <c r="BZ9" s="17">
        <v>0.41507443517571402</v>
      </c>
      <c r="CA9" s="17">
        <v>0.46108385238955002</v>
      </c>
    </row>
    <row r="10" spans="2:79" ht="43.2" x14ac:dyDescent="0.3">
      <c r="B10" s="18" t="s">
        <v>223</v>
      </c>
      <c r="C10" s="17">
        <v>0.41878332167804799</v>
      </c>
      <c r="D10" s="17">
        <v>0.42091509945724698</v>
      </c>
      <c r="E10" s="17">
        <v>0.41574545872937402</v>
      </c>
      <c r="F10" s="17"/>
      <c r="G10" s="17">
        <v>0.380434195760121</v>
      </c>
      <c r="H10" s="17">
        <v>0.37780151082091001</v>
      </c>
      <c r="I10" s="17">
        <v>0.33604785594405201</v>
      </c>
      <c r="J10" s="17">
        <v>0.39896085199912401</v>
      </c>
      <c r="K10" s="17">
        <v>0.48092961695792802</v>
      </c>
      <c r="L10" s="17">
        <v>0.51889775262009896</v>
      </c>
      <c r="M10" s="17"/>
      <c r="N10" s="17">
        <v>0.446881500228688</v>
      </c>
      <c r="O10" s="17">
        <v>0.426907040762741</v>
      </c>
      <c r="P10" s="17">
        <v>0.41525893707032302</v>
      </c>
      <c r="Q10" s="17">
        <v>0.38204519458156</v>
      </c>
      <c r="R10" s="17"/>
      <c r="S10" s="17">
        <v>0.35905660733119998</v>
      </c>
      <c r="T10" s="17">
        <v>0.42499198624672802</v>
      </c>
      <c r="U10" s="17">
        <v>0.47055700475182399</v>
      </c>
      <c r="V10" s="17">
        <v>0.49491187673906301</v>
      </c>
      <c r="W10" s="17">
        <v>0.42659063866590202</v>
      </c>
      <c r="X10" s="17">
        <v>0.39686558069884698</v>
      </c>
      <c r="Y10" s="17">
        <v>0.43631894273550498</v>
      </c>
      <c r="Z10" s="17">
        <v>0.37730327880585901</v>
      </c>
      <c r="AA10" s="17">
        <v>0.403327923226039</v>
      </c>
      <c r="AB10" s="17">
        <v>0.42670373139734602</v>
      </c>
      <c r="AC10" s="17">
        <v>0.46613328770261198</v>
      </c>
      <c r="AD10" s="17">
        <v>0.31224961544911201</v>
      </c>
      <c r="AE10" s="17"/>
      <c r="AF10" s="17">
        <v>0.36279206485013299</v>
      </c>
      <c r="AG10" s="17">
        <v>0.431098178364129</v>
      </c>
      <c r="AH10" s="17">
        <v>0.39341475250349101</v>
      </c>
      <c r="AI10" s="17">
        <v>0.456591878908161</v>
      </c>
      <c r="AJ10" s="17">
        <v>0.47737132399807197</v>
      </c>
      <c r="AK10" s="17">
        <v>0.43332493521797999</v>
      </c>
      <c r="AL10" s="17"/>
      <c r="AM10" s="17">
        <v>0.38633983561963903</v>
      </c>
      <c r="AN10" s="17">
        <v>0.40005235208794698</v>
      </c>
      <c r="AO10" s="17">
        <v>0.43198266904430499</v>
      </c>
      <c r="AP10" s="17">
        <v>0.48681076681081098</v>
      </c>
      <c r="AQ10" s="17">
        <v>0.39325241134729899</v>
      </c>
      <c r="AR10" s="17"/>
      <c r="AS10" s="17">
        <v>0.42400656821328497</v>
      </c>
      <c r="AT10" s="17">
        <v>0.420122557408379</v>
      </c>
      <c r="AU10" s="17"/>
      <c r="AV10" s="17">
        <v>0.42507828574454098</v>
      </c>
      <c r="AW10" s="17">
        <v>0.41375056525437298</v>
      </c>
      <c r="AX10" s="17"/>
      <c r="AY10" s="17">
        <v>0.410113091904724</v>
      </c>
      <c r="AZ10" s="17">
        <v>0.41863431167369702</v>
      </c>
      <c r="BA10" s="17">
        <v>0.45953286946569999</v>
      </c>
      <c r="BB10" s="17"/>
      <c r="BC10" s="17">
        <v>0.412443736450888</v>
      </c>
      <c r="BD10" s="17">
        <v>0.4425080223865</v>
      </c>
      <c r="BE10" s="17">
        <v>0.41125537610567497</v>
      </c>
      <c r="BF10" s="17"/>
      <c r="BG10" s="17">
        <v>0.44978231694604298</v>
      </c>
      <c r="BH10" s="17">
        <v>0.40876887751021102</v>
      </c>
      <c r="BI10" s="17"/>
      <c r="BJ10" s="17">
        <v>0.40190936329016902</v>
      </c>
      <c r="BK10" s="17">
        <v>0.430418285170521</v>
      </c>
      <c r="BL10" s="17"/>
      <c r="BM10" s="17">
        <v>0.36838071100375902</v>
      </c>
      <c r="BN10" s="17">
        <v>0.40255865021118598</v>
      </c>
      <c r="BO10" s="17">
        <v>0.45843416889325</v>
      </c>
      <c r="BP10" s="17">
        <v>0.412700778943761</v>
      </c>
      <c r="BQ10" s="17">
        <v>0.40319293784239402</v>
      </c>
      <c r="BR10" s="17">
        <v>0.54231468884482803</v>
      </c>
      <c r="BS10" s="17">
        <v>0.38685448004977402</v>
      </c>
      <c r="BT10" s="17"/>
      <c r="BU10" s="17">
        <v>0.55747245497323505</v>
      </c>
      <c r="BV10" s="17">
        <v>0.41472835882036102</v>
      </c>
      <c r="BW10" s="17"/>
      <c r="BX10" s="17">
        <v>0.45458578284982099</v>
      </c>
      <c r="BY10" s="17">
        <v>0.43803253607589199</v>
      </c>
      <c r="BZ10" s="17">
        <v>0.39781316676218098</v>
      </c>
      <c r="CA10" s="17">
        <v>0.42785837803888299</v>
      </c>
    </row>
    <row r="11" spans="2:79" ht="43.2" x14ac:dyDescent="0.3">
      <c r="B11" s="18" t="s">
        <v>224</v>
      </c>
      <c r="C11" s="17">
        <v>0.39542766849605498</v>
      </c>
      <c r="D11" s="17">
        <v>0.40265181732929201</v>
      </c>
      <c r="E11" s="17">
        <v>0.389226782324954</v>
      </c>
      <c r="F11" s="17"/>
      <c r="G11" s="17">
        <v>0.38350589337240598</v>
      </c>
      <c r="H11" s="17">
        <v>0.38913236007712498</v>
      </c>
      <c r="I11" s="17">
        <v>0.39966881211045002</v>
      </c>
      <c r="J11" s="17">
        <v>0.38927811000512902</v>
      </c>
      <c r="K11" s="17">
        <v>0.39130719886723297</v>
      </c>
      <c r="L11" s="17">
        <v>0.41274151763308098</v>
      </c>
      <c r="M11" s="17"/>
      <c r="N11" s="17">
        <v>0.43329563093060403</v>
      </c>
      <c r="O11" s="17">
        <v>0.405641306512739</v>
      </c>
      <c r="P11" s="17">
        <v>0.39707791091616101</v>
      </c>
      <c r="Q11" s="17">
        <v>0.34275859060201003</v>
      </c>
      <c r="R11" s="17"/>
      <c r="S11" s="17">
        <v>0.39837449031914801</v>
      </c>
      <c r="T11" s="17">
        <v>0.43835987610612798</v>
      </c>
      <c r="U11" s="17">
        <v>0.37044026128636698</v>
      </c>
      <c r="V11" s="17">
        <v>0.38772392228362901</v>
      </c>
      <c r="W11" s="17">
        <v>0.39803080708466798</v>
      </c>
      <c r="X11" s="17">
        <v>0.38357371543525098</v>
      </c>
      <c r="Y11" s="17">
        <v>0.448978166276368</v>
      </c>
      <c r="Z11" s="17">
        <v>0.37803070395953497</v>
      </c>
      <c r="AA11" s="17">
        <v>0.38719843369562901</v>
      </c>
      <c r="AB11" s="17">
        <v>0.37449165274379798</v>
      </c>
      <c r="AC11" s="17">
        <v>0.35165401315520001</v>
      </c>
      <c r="AD11" s="17">
        <v>0.36146915875786501</v>
      </c>
      <c r="AE11" s="17"/>
      <c r="AF11" s="17">
        <v>0.40146190389069902</v>
      </c>
      <c r="AG11" s="17">
        <v>0.37919352501276499</v>
      </c>
      <c r="AH11" s="17">
        <v>0.44081066912748801</v>
      </c>
      <c r="AI11" s="17">
        <v>0.358073165198599</v>
      </c>
      <c r="AJ11" s="17">
        <v>0.45242466319818597</v>
      </c>
      <c r="AK11" s="17">
        <v>0.35145656614297499</v>
      </c>
      <c r="AL11" s="17"/>
      <c r="AM11" s="17">
        <v>0.39161858335954203</v>
      </c>
      <c r="AN11" s="17">
        <v>0.38391833765276501</v>
      </c>
      <c r="AO11" s="17">
        <v>0.380544542548235</v>
      </c>
      <c r="AP11" s="17">
        <v>0.42538381734214797</v>
      </c>
      <c r="AQ11" s="17">
        <v>0.493344567437138</v>
      </c>
      <c r="AR11" s="17"/>
      <c r="AS11" s="17">
        <v>0.391910540004755</v>
      </c>
      <c r="AT11" s="17">
        <v>0.37327141127547198</v>
      </c>
      <c r="AU11" s="17"/>
      <c r="AV11" s="17">
        <v>0.40288692560052802</v>
      </c>
      <c r="AW11" s="17">
        <v>0.355809386047791</v>
      </c>
      <c r="AX11" s="17"/>
      <c r="AY11" s="17">
        <v>0.37312018596664198</v>
      </c>
      <c r="AZ11" s="17">
        <v>0.40460533238866497</v>
      </c>
      <c r="BA11" s="17">
        <v>0.40524640117959199</v>
      </c>
      <c r="BB11" s="17"/>
      <c r="BC11" s="17">
        <v>0.38850798731509301</v>
      </c>
      <c r="BD11" s="17">
        <v>0.382308933017247</v>
      </c>
      <c r="BE11" s="17">
        <v>0.43076691116323901</v>
      </c>
      <c r="BF11" s="17"/>
      <c r="BG11" s="17">
        <v>0.39591322921384697</v>
      </c>
      <c r="BH11" s="17">
        <v>0.398196764532117</v>
      </c>
      <c r="BI11" s="17"/>
      <c r="BJ11" s="17">
        <v>0.42901074964283598</v>
      </c>
      <c r="BK11" s="17">
        <v>0.38394562843752</v>
      </c>
      <c r="BL11" s="17"/>
      <c r="BM11" s="17">
        <v>0.41529810539872603</v>
      </c>
      <c r="BN11" s="17">
        <v>0.36573595087991401</v>
      </c>
      <c r="BO11" s="17">
        <v>0.41154796279030098</v>
      </c>
      <c r="BP11" s="17">
        <v>0.36787923337321499</v>
      </c>
      <c r="BQ11" s="17">
        <v>0.40132143369917</v>
      </c>
      <c r="BR11" s="17">
        <v>0.38470536682589801</v>
      </c>
      <c r="BS11" s="17">
        <v>0.37126505204761001</v>
      </c>
      <c r="BT11" s="17"/>
      <c r="BU11" s="17">
        <v>0.50153892153578405</v>
      </c>
      <c r="BV11" s="17">
        <v>0.39618349540416198</v>
      </c>
      <c r="BW11" s="17"/>
      <c r="BX11" s="17">
        <v>0.43252437305543801</v>
      </c>
      <c r="BY11" s="17">
        <v>0.455367858719401</v>
      </c>
      <c r="BZ11" s="17">
        <v>0.34271913451130998</v>
      </c>
      <c r="CA11" s="17">
        <v>0.44222227291969401</v>
      </c>
    </row>
    <row r="12" spans="2:79" ht="28.8" x14ac:dyDescent="0.3">
      <c r="B12" s="18" t="s">
        <v>225</v>
      </c>
      <c r="C12" s="17">
        <v>0.36781907320519702</v>
      </c>
      <c r="D12" s="17">
        <v>0.350506551738616</v>
      </c>
      <c r="E12" s="17">
        <v>0.38349621515888999</v>
      </c>
      <c r="F12" s="17"/>
      <c r="G12" s="17">
        <v>0.34471983428164199</v>
      </c>
      <c r="H12" s="17">
        <v>0.36047119935444299</v>
      </c>
      <c r="I12" s="17">
        <v>0.37042436807312101</v>
      </c>
      <c r="J12" s="17">
        <v>0.33140037197690497</v>
      </c>
      <c r="K12" s="17">
        <v>0.34032200408673202</v>
      </c>
      <c r="L12" s="17">
        <v>0.43489020316835197</v>
      </c>
      <c r="M12" s="17"/>
      <c r="N12" s="17">
        <v>0.37067053806670403</v>
      </c>
      <c r="O12" s="17">
        <v>0.38775026432412901</v>
      </c>
      <c r="P12" s="17">
        <v>0.37308730160956299</v>
      </c>
      <c r="Q12" s="17">
        <v>0.33744015902714503</v>
      </c>
      <c r="R12" s="17"/>
      <c r="S12" s="17">
        <v>0.35468311796795499</v>
      </c>
      <c r="T12" s="17">
        <v>0.38875334239096798</v>
      </c>
      <c r="U12" s="17">
        <v>0.39405930977689602</v>
      </c>
      <c r="V12" s="17">
        <v>0.392562443770685</v>
      </c>
      <c r="W12" s="17">
        <v>0.38164734239480202</v>
      </c>
      <c r="X12" s="17">
        <v>0.407545827716352</v>
      </c>
      <c r="Y12" s="17">
        <v>0.311413092946071</v>
      </c>
      <c r="Z12" s="17">
        <v>0.46430942478506798</v>
      </c>
      <c r="AA12" s="17">
        <v>0.33943195399428999</v>
      </c>
      <c r="AB12" s="17">
        <v>0.33332029145310599</v>
      </c>
      <c r="AC12" s="17">
        <v>0.34444622329748997</v>
      </c>
      <c r="AD12" s="17">
        <v>0.31158950903291799</v>
      </c>
      <c r="AE12" s="17"/>
      <c r="AF12" s="17">
        <v>0.35719084834404902</v>
      </c>
      <c r="AG12" s="17">
        <v>0.36739509793519198</v>
      </c>
      <c r="AH12" s="17">
        <v>0.333707511777452</v>
      </c>
      <c r="AI12" s="17">
        <v>0.38108794968426801</v>
      </c>
      <c r="AJ12" s="17">
        <v>0.419502555124108</v>
      </c>
      <c r="AK12" s="17">
        <v>0.359954275828054</v>
      </c>
      <c r="AL12" s="17"/>
      <c r="AM12" s="17">
        <v>0.330334796277786</v>
      </c>
      <c r="AN12" s="17">
        <v>0.388323525049175</v>
      </c>
      <c r="AO12" s="17">
        <v>0.36674098860138798</v>
      </c>
      <c r="AP12" s="17">
        <v>0.38135647838258002</v>
      </c>
      <c r="AQ12" s="17">
        <v>0.288300606998733</v>
      </c>
      <c r="AR12" s="17"/>
      <c r="AS12" s="17">
        <v>0.36000207659963301</v>
      </c>
      <c r="AT12" s="17">
        <v>0.44572275514868198</v>
      </c>
      <c r="AU12" s="17"/>
      <c r="AV12" s="17">
        <v>0.35336906381301397</v>
      </c>
      <c r="AW12" s="17">
        <v>0.44313615315681698</v>
      </c>
      <c r="AX12" s="17"/>
      <c r="AY12" s="17">
        <v>0.40696163893684101</v>
      </c>
      <c r="AZ12" s="17">
        <v>0.35302903559249998</v>
      </c>
      <c r="BA12" s="17">
        <v>0.36166225091753101</v>
      </c>
      <c r="BB12" s="17"/>
      <c r="BC12" s="17">
        <v>0.343544182769699</v>
      </c>
      <c r="BD12" s="17">
        <v>0.42966895804753302</v>
      </c>
      <c r="BE12" s="17">
        <v>0.36891772499661202</v>
      </c>
      <c r="BF12" s="17"/>
      <c r="BG12" s="17">
        <v>0.38077307374576302</v>
      </c>
      <c r="BH12" s="17">
        <v>0.36457620377753402</v>
      </c>
      <c r="BI12" s="17"/>
      <c r="BJ12" s="17">
        <v>0.37561861748599801</v>
      </c>
      <c r="BK12" s="17">
        <v>0.369476748820317</v>
      </c>
      <c r="BL12" s="17"/>
      <c r="BM12" s="17">
        <v>0.33774776598419198</v>
      </c>
      <c r="BN12" s="17">
        <v>0.36817888037065699</v>
      </c>
      <c r="BO12" s="17">
        <v>0.350678286682646</v>
      </c>
      <c r="BP12" s="17">
        <v>0.30821040628016899</v>
      </c>
      <c r="BQ12" s="17">
        <v>0.41223275309805402</v>
      </c>
      <c r="BR12" s="17">
        <v>0.42243522623003599</v>
      </c>
      <c r="BS12" s="17">
        <v>0.420889832488479</v>
      </c>
      <c r="BT12" s="17"/>
      <c r="BU12" s="17">
        <v>0.35617227387049899</v>
      </c>
      <c r="BV12" s="17">
        <v>0.398189071996286</v>
      </c>
      <c r="BW12" s="17"/>
      <c r="BX12" s="17">
        <v>0.37113739301134002</v>
      </c>
      <c r="BY12" s="17">
        <v>0.40429893463941102</v>
      </c>
      <c r="BZ12" s="17">
        <v>0.31747058313992799</v>
      </c>
      <c r="CA12" s="17">
        <v>0.38378812995365402</v>
      </c>
    </row>
    <row r="13" spans="2:79" ht="43.2" x14ac:dyDescent="0.3">
      <c r="B13" s="18" t="s">
        <v>226</v>
      </c>
      <c r="C13" s="17">
        <v>0.306797098717843</v>
      </c>
      <c r="D13" s="17">
        <v>0.31290301609878801</v>
      </c>
      <c r="E13" s="17">
        <v>0.30235223476544698</v>
      </c>
      <c r="F13" s="17"/>
      <c r="G13" s="17">
        <v>0.26687588673769402</v>
      </c>
      <c r="H13" s="17">
        <v>0.25392926192492399</v>
      </c>
      <c r="I13" s="17">
        <v>0.288528469825927</v>
      </c>
      <c r="J13" s="17">
        <v>0.28997816553970202</v>
      </c>
      <c r="K13" s="17">
        <v>0.32754560711098601</v>
      </c>
      <c r="L13" s="17">
        <v>0.39064816061496399</v>
      </c>
      <c r="M13" s="17"/>
      <c r="N13" s="17">
        <v>0.31986411525032299</v>
      </c>
      <c r="O13" s="17">
        <v>0.31958219055481502</v>
      </c>
      <c r="P13" s="17">
        <v>0.31547068851740201</v>
      </c>
      <c r="Q13" s="17">
        <v>0.26783417856092401</v>
      </c>
      <c r="R13" s="17"/>
      <c r="S13" s="17">
        <v>0.32978101113501401</v>
      </c>
      <c r="T13" s="17">
        <v>0.35719741851402398</v>
      </c>
      <c r="U13" s="17">
        <v>0.303279577947698</v>
      </c>
      <c r="V13" s="17">
        <v>0.234093598430583</v>
      </c>
      <c r="W13" s="17">
        <v>0.345026804245185</v>
      </c>
      <c r="X13" s="17">
        <v>0.33823474323788499</v>
      </c>
      <c r="Y13" s="17">
        <v>0.25612535588108398</v>
      </c>
      <c r="Z13" s="17">
        <v>0.33557258045459898</v>
      </c>
      <c r="AA13" s="17">
        <v>0.23685684758009001</v>
      </c>
      <c r="AB13" s="17">
        <v>0.31743273400021599</v>
      </c>
      <c r="AC13" s="17">
        <v>0.29380544660156199</v>
      </c>
      <c r="AD13" s="17">
        <v>0.36904709282222597</v>
      </c>
      <c r="AE13" s="17"/>
      <c r="AF13" s="17">
        <v>0.27709321397093301</v>
      </c>
      <c r="AG13" s="17">
        <v>0.31236128085128101</v>
      </c>
      <c r="AH13" s="17">
        <v>0.29958360106055798</v>
      </c>
      <c r="AI13" s="17">
        <v>0.30961275127365301</v>
      </c>
      <c r="AJ13" s="17">
        <v>0.34569953192759301</v>
      </c>
      <c r="AK13" s="17">
        <v>0.34728027552207402</v>
      </c>
      <c r="AL13" s="17"/>
      <c r="AM13" s="17">
        <v>0.28478163486677099</v>
      </c>
      <c r="AN13" s="17">
        <v>0.34002171110924001</v>
      </c>
      <c r="AO13" s="17">
        <v>0.33398947320111699</v>
      </c>
      <c r="AP13" s="17">
        <v>0.24839933171876499</v>
      </c>
      <c r="AQ13" s="17">
        <v>0.28199935281235999</v>
      </c>
      <c r="AR13" s="17"/>
      <c r="AS13" s="17">
        <v>0.29605681271557999</v>
      </c>
      <c r="AT13" s="17">
        <v>0.36630563526045201</v>
      </c>
      <c r="AU13" s="17"/>
      <c r="AV13" s="17">
        <v>0.29312978323729499</v>
      </c>
      <c r="AW13" s="17">
        <v>0.33547773801723402</v>
      </c>
      <c r="AX13" s="17"/>
      <c r="AY13" s="17">
        <v>0.27042014294216998</v>
      </c>
      <c r="AZ13" s="17">
        <v>0.30682407286463098</v>
      </c>
      <c r="BA13" s="17">
        <v>0.41496950644706398</v>
      </c>
      <c r="BB13" s="17"/>
      <c r="BC13" s="17">
        <v>0.30866886270118699</v>
      </c>
      <c r="BD13" s="17">
        <v>0.33631295617288498</v>
      </c>
      <c r="BE13" s="17">
        <v>0.276989831611339</v>
      </c>
      <c r="BF13" s="17"/>
      <c r="BG13" s="17">
        <v>0.341434901873925</v>
      </c>
      <c r="BH13" s="17">
        <v>0.297194152121528</v>
      </c>
      <c r="BI13" s="17"/>
      <c r="BJ13" s="17">
        <v>0.30096124967788201</v>
      </c>
      <c r="BK13" s="17">
        <v>0.31208879519503602</v>
      </c>
      <c r="BL13" s="17"/>
      <c r="BM13" s="17">
        <v>0.29984639939980001</v>
      </c>
      <c r="BN13" s="17">
        <v>0.25544860156604798</v>
      </c>
      <c r="BO13" s="17">
        <v>0.26911133219873001</v>
      </c>
      <c r="BP13" s="17">
        <v>0.32177628995980401</v>
      </c>
      <c r="BQ13" s="17">
        <v>0.28256345476107397</v>
      </c>
      <c r="BR13" s="17">
        <v>0.384544045660136</v>
      </c>
      <c r="BS13" s="17">
        <v>0.26412080915555702</v>
      </c>
      <c r="BT13" s="17"/>
      <c r="BU13" s="17">
        <v>0.31901598232866601</v>
      </c>
      <c r="BV13" s="17">
        <v>0.28503920515431502</v>
      </c>
      <c r="BW13" s="17"/>
      <c r="BX13" s="17">
        <v>0.29795498486548</v>
      </c>
      <c r="BY13" s="17">
        <v>0.32493064143462802</v>
      </c>
      <c r="BZ13" s="17">
        <v>0.28286690384053997</v>
      </c>
      <c r="CA13" s="17">
        <v>0.323339584833299</v>
      </c>
    </row>
    <row r="14" spans="2:79" ht="43.2" x14ac:dyDescent="0.3">
      <c r="B14" s="18" t="s">
        <v>227</v>
      </c>
      <c r="C14" s="17">
        <v>0.302857696604864</v>
      </c>
      <c r="D14" s="17">
        <v>0.28877243463860203</v>
      </c>
      <c r="E14" s="17">
        <v>0.31516267803923598</v>
      </c>
      <c r="F14" s="17"/>
      <c r="G14" s="17">
        <v>0.28159726411325298</v>
      </c>
      <c r="H14" s="17">
        <v>0.29753409573989298</v>
      </c>
      <c r="I14" s="17">
        <v>0.30005521344880998</v>
      </c>
      <c r="J14" s="17">
        <v>0.28939595472462099</v>
      </c>
      <c r="K14" s="17">
        <v>0.27900975232832997</v>
      </c>
      <c r="L14" s="17">
        <v>0.35044466045983003</v>
      </c>
      <c r="M14" s="17"/>
      <c r="N14" s="17">
        <v>0.30943697838301198</v>
      </c>
      <c r="O14" s="17">
        <v>0.31404334572499798</v>
      </c>
      <c r="P14" s="17">
        <v>0.29184530011495702</v>
      </c>
      <c r="Q14" s="17">
        <v>0.29037000195135598</v>
      </c>
      <c r="R14" s="17"/>
      <c r="S14" s="17">
        <v>0.29666424148535198</v>
      </c>
      <c r="T14" s="17">
        <v>0.27170622679114698</v>
      </c>
      <c r="U14" s="17">
        <v>0.27710734815959598</v>
      </c>
      <c r="V14" s="17">
        <v>0.24475155640548299</v>
      </c>
      <c r="W14" s="17">
        <v>0.23834711484184301</v>
      </c>
      <c r="X14" s="17">
        <v>0.32143680803920299</v>
      </c>
      <c r="Y14" s="17">
        <v>0.28194423882552</v>
      </c>
      <c r="Z14" s="17">
        <v>0.32689848886622103</v>
      </c>
      <c r="AA14" s="17">
        <v>0.336151401150447</v>
      </c>
      <c r="AB14" s="17">
        <v>0.40394363003147499</v>
      </c>
      <c r="AC14" s="17">
        <v>0.336298859107098</v>
      </c>
      <c r="AD14" s="17">
        <v>0.34746854027615198</v>
      </c>
      <c r="AE14" s="17"/>
      <c r="AF14" s="17">
        <v>0.296870023558438</v>
      </c>
      <c r="AG14" s="17">
        <v>0.29076112946472799</v>
      </c>
      <c r="AH14" s="17">
        <v>0.32271190927755</v>
      </c>
      <c r="AI14" s="17">
        <v>0.30203567449288499</v>
      </c>
      <c r="AJ14" s="17">
        <v>0.308396177797508</v>
      </c>
      <c r="AK14" s="17">
        <v>0.33604554371428602</v>
      </c>
      <c r="AL14" s="17"/>
      <c r="AM14" s="17">
        <v>0.281838980668493</v>
      </c>
      <c r="AN14" s="17">
        <v>0.26771069432856198</v>
      </c>
      <c r="AO14" s="17">
        <v>0.29120064477888402</v>
      </c>
      <c r="AP14" s="17">
        <v>0.34279580408391402</v>
      </c>
      <c r="AQ14" s="17">
        <v>0.44488116508778802</v>
      </c>
      <c r="AR14" s="17"/>
      <c r="AS14" s="17">
        <v>0.30218297611143702</v>
      </c>
      <c r="AT14" s="17">
        <v>0.32607622990505902</v>
      </c>
      <c r="AU14" s="17"/>
      <c r="AV14" s="17">
        <v>0.30060117069707099</v>
      </c>
      <c r="AW14" s="17">
        <v>0.35322829798893801</v>
      </c>
      <c r="AX14" s="17"/>
      <c r="AY14" s="17">
        <v>0.26219011300985401</v>
      </c>
      <c r="AZ14" s="17">
        <v>0.31763079526786497</v>
      </c>
      <c r="BA14" s="17">
        <v>0.31217779603632501</v>
      </c>
      <c r="BB14" s="17"/>
      <c r="BC14" s="17">
        <v>0.28880884115141597</v>
      </c>
      <c r="BD14" s="17">
        <v>0.29762294530321898</v>
      </c>
      <c r="BE14" s="17">
        <v>0.34424890213132098</v>
      </c>
      <c r="BF14" s="17"/>
      <c r="BG14" s="17">
        <v>0.32470442945915801</v>
      </c>
      <c r="BH14" s="17">
        <v>0.297587875071263</v>
      </c>
      <c r="BI14" s="17"/>
      <c r="BJ14" s="17">
        <v>0.31235212925654399</v>
      </c>
      <c r="BK14" s="17">
        <v>0.29945596684419601</v>
      </c>
      <c r="BL14" s="17"/>
      <c r="BM14" s="17">
        <v>0.30362071773362198</v>
      </c>
      <c r="BN14" s="17">
        <v>0.25818145348626298</v>
      </c>
      <c r="BO14" s="17">
        <v>0.30206403143525601</v>
      </c>
      <c r="BP14" s="17">
        <v>0.25630290221346802</v>
      </c>
      <c r="BQ14" s="17">
        <v>0.27041317941770499</v>
      </c>
      <c r="BR14" s="17">
        <v>0.35681592197371098</v>
      </c>
      <c r="BS14" s="17">
        <v>0.28898903906096801</v>
      </c>
      <c r="BT14" s="17"/>
      <c r="BU14" s="17">
        <v>0.29824769541773599</v>
      </c>
      <c r="BV14" s="17">
        <v>0.305123770555222</v>
      </c>
      <c r="BW14" s="17"/>
      <c r="BX14" s="17">
        <v>0.29307635146063699</v>
      </c>
      <c r="BY14" s="17">
        <v>0.29604404821540298</v>
      </c>
      <c r="BZ14" s="17">
        <v>0.30488487219677202</v>
      </c>
      <c r="CA14" s="17">
        <v>0.30556431141585999</v>
      </c>
    </row>
    <row r="15" spans="2:79" ht="28.8" x14ac:dyDescent="0.3">
      <c r="B15" s="18" t="s">
        <v>218</v>
      </c>
      <c r="C15" s="17">
        <v>7.1436324620423194E-2</v>
      </c>
      <c r="D15" s="17">
        <v>8.2071122724715506E-2</v>
      </c>
      <c r="E15" s="17">
        <v>6.14149301284568E-2</v>
      </c>
      <c r="F15" s="17"/>
      <c r="G15" s="17">
        <v>4.0026537863009803E-2</v>
      </c>
      <c r="H15" s="17">
        <v>5.0301650537291499E-2</v>
      </c>
      <c r="I15" s="17">
        <v>0.106798782207034</v>
      </c>
      <c r="J15" s="17">
        <v>7.3710980427225195E-2</v>
      </c>
      <c r="K15" s="17">
        <v>7.5236605982811205E-2</v>
      </c>
      <c r="L15" s="17">
        <v>7.6348192444699203E-2</v>
      </c>
      <c r="M15" s="17"/>
      <c r="N15" s="17">
        <v>6.6312407795160705E-2</v>
      </c>
      <c r="O15" s="17">
        <v>7.0016392997178004E-2</v>
      </c>
      <c r="P15" s="17">
        <v>7.6198164667009599E-2</v>
      </c>
      <c r="Q15" s="17">
        <v>7.2792870341471402E-2</v>
      </c>
      <c r="R15" s="17"/>
      <c r="S15" s="17">
        <v>8.6776506680566606E-2</v>
      </c>
      <c r="T15" s="17">
        <v>6.5729242030225399E-2</v>
      </c>
      <c r="U15" s="17">
        <v>7.8252836496110798E-2</v>
      </c>
      <c r="V15" s="17">
        <v>7.8979167496790403E-2</v>
      </c>
      <c r="W15" s="17">
        <v>3.9527406430237597E-2</v>
      </c>
      <c r="X15" s="17">
        <v>5.5989763906348501E-2</v>
      </c>
      <c r="Y15" s="17">
        <v>6.2497954230535599E-2</v>
      </c>
      <c r="Z15" s="17">
        <v>5.1920284708749903E-2</v>
      </c>
      <c r="AA15" s="17">
        <v>9.5118757852782093E-2</v>
      </c>
      <c r="AB15" s="17">
        <v>4.9486065795831098E-2</v>
      </c>
      <c r="AC15" s="17">
        <v>9.0329341437831195E-2</v>
      </c>
      <c r="AD15" s="17">
        <v>0.102143905633682</v>
      </c>
      <c r="AE15" s="17"/>
      <c r="AF15" s="17">
        <v>9.9700898792951506E-2</v>
      </c>
      <c r="AG15" s="17">
        <v>7.3457539506981695E-2</v>
      </c>
      <c r="AH15" s="17">
        <v>4.5442796502204202E-2</v>
      </c>
      <c r="AI15" s="17">
        <v>5.8758080474969603E-2</v>
      </c>
      <c r="AJ15" s="17">
        <v>6.0239410367598598E-2</v>
      </c>
      <c r="AK15" s="17">
        <v>6.4769353522412504E-2</v>
      </c>
      <c r="AL15" s="17"/>
      <c r="AM15" s="17">
        <v>6.5670846459439602E-2</v>
      </c>
      <c r="AN15" s="17">
        <v>8.0603311150182294E-2</v>
      </c>
      <c r="AO15" s="17">
        <v>7.7881540544244399E-2</v>
      </c>
      <c r="AP15" s="17">
        <v>6.7460051244615904E-2</v>
      </c>
      <c r="AQ15" s="17">
        <v>2.8772398247514E-2</v>
      </c>
      <c r="AR15" s="17"/>
      <c r="AS15" s="17">
        <v>7.6189360246572899E-2</v>
      </c>
      <c r="AT15" s="17">
        <v>3.7479805107772303E-2</v>
      </c>
      <c r="AU15" s="17"/>
      <c r="AV15" s="17">
        <v>8.1112824103117806E-2</v>
      </c>
      <c r="AW15" s="17">
        <v>4.7821693033040201E-2</v>
      </c>
      <c r="AX15" s="17"/>
      <c r="AY15" s="17">
        <v>7.3547647199248098E-2</v>
      </c>
      <c r="AZ15" s="17">
        <v>6.3995512512860106E-2</v>
      </c>
      <c r="BA15" s="17">
        <v>0.11513650222944</v>
      </c>
      <c r="BB15" s="17"/>
      <c r="BC15" s="17">
        <v>6.89231863187931E-2</v>
      </c>
      <c r="BD15" s="17">
        <v>7.6972400328834997E-2</v>
      </c>
      <c r="BE15" s="17">
        <v>7.0116373041957294E-2</v>
      </c>
      <c r="BF15" s="17"/>
      <c r="BG15" s="17">
        <v>7.0447233769231898E-2</v>
      </c>
      <c r="BH15" s="17">
        <v>7.0557693899643198E-2</v>
      </c>
      <c r="BI15" s="17"/>
      <c r="BJ15" s="17">
        <v>6.6764542179118994E-2</v>
      </c>
      <c r="BK15" s="17">
        <v>7.2855439459978896E-2</v>
      </c>
      <c r="BL15" s="17"/>
      <c r="BM15" s="17">
        <v>7.3694814231777497E-2</v>
      </c>
      <c r="BN15" s="17">
        <v>6.6051027223983497E-2</v>
      </c>
      <c r="BO15" s="17">
        <v>0.106193891358658</v>
      </c>
      <c r="BP15" s="17">
        <v>9.9364963978402901E-2</v>
      </c>
      <c r="BQ15" s="17">
        <v>2.8278281053129802E-2</v>
      </c>
      <c r="BR15" s="17">
        <v>7.2935665730742893E-2</v>
      </c>
      <c r="BS15" s="17">
        <v>4.9642262059332302E-2</v>
      </c>
      <c r="BT15" s="17"/>
      <c r="BU15" s="17">
        <v>1.77507729490059E-2</v>
      </c>
      <c r="BV15" s="17">
        <v>4.4794323896319301E-2</v>
      </c>
      <c r="BW15" s="17"/>
      <c r="BX15" s="17">
        <v>5.1669926097932001E-2</v>
      </c>
      <c r="BY15" s="17">
        <v>5.4064241294747802E-2</v>
      </c>
      <c r="BZ15" s="17">
        <v>8.04356212727564E-2</v>
      </c>
      <c r="CA15" s="17">
        <v>5.6764187308639698E-2</v>
      </c>
    </row>
    <row r="16" spans="2:79" x14ac:dyDescent="0.3">
      <c r="B16" s="18" t="s">
        <v>101</v>
      </c>
      <c r="C16" s="17">
        <v>5.3811397555470999E-2</v>
      </c>
      <c r="D16" s="17">
        <v>3.8803813180320799E-2</v>
      </c>
      <c r="E16" s="17">
        <v>6.7817221746025697E-2</v>
      </c>
      <c r="F16" s="17"/>
      <c r="G16" s="17">
        <v>3.8757804061157801E-2</v>
      </c>
      <c r="H16" s="17">
        <v>5.2974947356493503E-2</v>
      </c>
      <c r="I16" s="17">
        <v>5.4750849744055599E-2</v>
      </c>
      <c r="J16" s="17">
        <v>8.30868015637138E-2</v>
      </c>
      <c r="K16" s="17">
        <v>4.8734997002013503E-2</v>
      </c>
      <c r="L16" s="17">
        <v>4.3458095383408502E-2</v>
      </c>
      <c r="M16" s="17"/>
      <c r="N16" s="17">
        <v>4.0480857218815003E-2</v>
      </c>
      <c r="O16" s="17">
        <v>4.8384694964414401E-2</v>
      </c>
      <c r="P16" s="17">
        <v>3.5014778315539397E-2</v>
      </c>
      <c r="Q16" s="17">
        <v>9.1900967291588503E-2</v>
      </c>
      <c r="R16" s="17"/>
      <c r="S16" s="17">
        <v>3.7824648559347002E-2</v>
      </c>
      <c r="T16" s="17">
        <v>7.0989690900350705E-2</v>
      </c>
      <c r="U16" s="17">
        <v>4.7711817459513903E-2</v>
      </c>
      <c r="V16" s="17">
        <v>6.3736188615919898E-2</v>
      </c>
      <c r="W16" s="17">
        <v>6.4433420315147594E-2</v>
      </c>
      <c r="X16" s="17">
        <v>7.2796651727741496E-2</v>
      </c>
      <c r="Y16" s="17">
        <v>3.4076418005307897E-2</v>
      </c>
      <c r="Z16" s="17">
        <v>5.5686144641831102E-2</v>
      </c>
      <c r="AA16" s="17">
        <v>3.3932409867026801E-2</v>
      </c>
      <c r="AB16" s="17">
        <v>6.7750064337055896E-2</v>
      </c>
      <c r="AC16" s="17">
        <v>6.5052297685573496E-2</v>
      </c>
      <c r="AD16" s="17">
        <v>2.0862296219361198E-2</v>
      </c>
      <c r="AE16" s="17"/>
      <c r="AF16" s="17">
        <v>3.5001663921215301E-2</v>
      </c>
      <c r="AG16" s="17">
        <v>4.0586241948845699E-2</v>
      </c>
      <c r="AH16" s="17">
        <v>6.7669912242788996E-2</v>
      </c>
      <c r="AI16" s="17">
        <v>6.6331377786102999E-2</v>
      </c>
      <c r="AJ16" s="17">
        <v>8.5978615725629398E-2</v>
      </c>
      <c r="AK16" s="17">
        <v>6.5365762359492E-2</v>
      </c>
      <c r="AL16" s="17"/>
      <c r="AM16" s="17">
        <v>7.8870362512160397E-2</v>
      </c>
      <c r="AN16" s="17">
        <v>5.5857493639597501E-2</v>
      </c>
      <c r="AO16" s="17">
        <v>3.9156726152939997E-2</v>
      </c>
      <c r="AP16" s="17">
        <v>2.3153348706282599E-2</v>
      </c>
      <c r="AQ16" s="17">
        <v>6.6556740725193506E-2</v>
      </c>
      <c r="AR16" s="17"/>
      <c r="AS16" s="17">
        <v>4.7286390894783203E-2</v>
      </c>
      <c r="AT16" s="17">
        <v>6.0945161318926203E-2</v>
      </c>
      <c r="AU16" s="17"/>
      <c r="AV16" s="17">
        <v>4.4778284366429298E-2</v>
      </c>
      <c r="AW16" s="17">
        <v>6.4480704443310194E-2</v>
      </c>
      <c r="AX16" s="17"/>
      <c r="AY16" s="17">
        <v>7.4257595107591196E-2</v>
      </c>
      <c r="AZ16" s="17">
        <v>4.5740106876474798E-2</v>
      </c>
      <c r="BA16" s="17">
        <v>4.2434909499951698E-2</v>
      </c>
      <c r="BB16" s="17"/>
      <c r="BC16" s="17">
        <v>6.8396444085570704E-2</v>
      </c>
      <c r="BD16" s="17">
        <v>4.5201546888354399E-2</v>
      </c>
      <c r="BE16" s="17">
        <v>2.54899228453601E-2</v>
      </c>
      <c r="BF16" s="17"/>
      <c r="BG16" s="17">
        <v>6.1175972360445398E-2</v>
      </c>
      <c r="BH16" s="17">
        <v>4.65490398860691E-2</v>
      </c>
      <c r="BI16" s="17"/>
      <c r="BJ16" s="17">
        <v>3.5182030099940101E-2</v>
      </c>
      <c r="BK16" s="17">
        <v>5.7847921632319103E-2</v>
      </c>
      <c r="BL16" s="17"/>
      <c r="BM16" s="17">
        <v>4.3441885305936401E-2</v>
      </c>
      <c r="BN16" s="17">
        <v>6.0666026136766797E-2</v>
      </c>
      <c r="BO16" s="17">
        <v>6.6128005275104498E-2</v>
      </c>
      <c r="BP16" s="17">
        <v>8.0311634388970599E-2</v>
      </c>
      <c r="BQ16" s="17">
        <v>4.8335914234044403E-2</v>
      </c>
      <c r="BR16" s="17">
        <v>4.7811009303584798E-2</v>
      </c>
      <c r="BS16" s="17">
        <v>0.101274075994135</v>
      </c>
      <c r="BT16" s="17"/>
      <c r="BU16" s="17">
        <v>2.3868442506615999E-2</v>
      </c>
      <c r="BV16" s="17">
        <v>2.48723328066708E-2</v>
      </c>
      <c r="BW16" s="17"/>
      <c r="BX16" s="17">
        <v>4.7231019121129703E-2</v>
      </c>
      <c r="BY16" s="17">
        <v>2.55164125718105E-2</v>
      </c>
      <c r="BZ16" s="17">
        <v>3.4915220651971002E-2</v>
      </c>
      <c r="CA16" s="17">
        <v>2.68577355131152E-2</v>
      </c>
    </row>
    <row r="17" spans="2:79" x14ac:dyDescent="0.3">
      <c r="B17" s="18" t="s">
        <v>220</v>
      </c>
      <c r="C17" s="19">
        <v>6.5866365027297804E-3</v>
      </c>
      <c r="D17" s="19">
        <v>5.6926980818394904E-3</v>
      </c>
      <c r="E17" s="19">
        <v>7.4910212072116303E-3</v>
      </c>
      <c r="F17" s="19"/>
      <c r="G17" s="19">
        <v>0</v>
      </c>
      <c r="H17" s="19">
        <v>0</v>
      </c>
      <c r="I17" s="19">
        <v>5.2560453167457303E-3</v>
      </c>
      <c r="J17" s="19">
        <v>5.88634812853275E-3</v>
      </c>
      <c r="K17" s="19">
        <v>1.0105734410729201E-2</v>
      </c>
      <c r="L17" s="19">
        <v>1.55826271476201E-2</v>
      </c>
      <c r="M17" s="19"/>
      <c r="N17" s="19">
        <v>8.9673833991924402E-3</v>
      </c>
      <c r="O17" s="19">
        <v>5.3596375489274196E-3</v>
      </c>
      <c r="P17" s="19">
        <v>6.5785969379000596E-3</v>
      </c>
      <c r="Q17" s="19">
        <v>5.4830937368550497E-3</v>
      </c>
      <c r="R17" s="19"/>
      <c r="S17" s="19">
        <v>6.7481608505453403E-3</v>
      </c>
      <c r="T17" s="19">
        <v>6.7972913476159798E-3</v>
      </c>
      <c r="U17" s="19">
        <v>1.14238249024417E-2</v>
      </c>
      <c r="V17" s="19">
        <v>1.6088516438561701E-2</v>
      </c>
      <c r="W17" s="19">
        <v>0</v>
      </c>
      <c r="X17" s="19">
        <v>0</v>
      </c>
      <c r="Y17" s="19">
        <v>5.5207975468549103E-3</v>
      </c>
      <c r="Z17" s="19">
        <v>1.14767049815562E-2</v>
      </c>
      <c r="AA17" s="19">
        <v>4.7269932333910197E-3</v>
      </c>
      <c r="AB17" s="19">
        <v>1.08608335311422E-2</v>
      </c>
      <c r="AC17" s="19">
        <v>0</v>
      </c>
      <c r="AD17" s="19">
        <v>0</v>
      </c>
      <c r="AE17" s="19"/>
      <c r="AF17" s="19">
        <v>1.8316366392224499E-3</v>
      </c>
      <c r="AG17" s="19">
        <v>1.05243311691323E-2</v>
      </c>
      <c r="AH17" s="19">
        <v>7.1509944661806296E-3</v>
      </c>
      <c r="AI17" s="19">
        <v>2.32285840999359E-3</v>
      </c>
      <c r="AJ17" s="19">
        <v>8.3723728738161699E-3</v>
      </c>
      <c r="AK17" s="19">
        <v>1.7618679899610599E-2</v>
      </c>
      <c r="AL17" s="19"/>
      <c r="AM17" s="19">
        <v>3.8322789206139099E-3</v>
      </c>
      <c r="AN17" s="19">
        <v>3.66880282618801E-3</v>
      </c>
      <c r="AO17" s="19">
        <v>7.5693254156848503E-3</v>
      </c>
      <c r="AP17" s="19">
        <v>1.5932595759412499E-2</v>
      </c>
      <c r="AQ17" s="19">
        <v>0</v>
      </c>
      <c r="AR17" s="19"/>
      <c r="AS17" s="19">
        <v>5.1656798068208396E-3</v>
      </c>
      <c r="AT17" s="19">
        <v>7.8538355518682195E-3</v>
      </c>
      <c r="AU17" s="19"/>
      <c r="AV17" s="19">
        <v>6.6844403421026204E-3</v>
      </c>
      <c r="AW17" s="19">
        <v>9.5066285964984492E-3</v>
      </c>
      <c r="AX17" s="19"/>
      <c r="AY17" s="19">
        <v>1.56679236171001E-2</v>
      </c>
      <c r="AZ17" s="19">
        <v>2.1618787736212199E-3</v>
      </c>
      <c r="BA17" s="19">
        <v>1.04211140673355E-2</v>
      </c>
      <c r="BB17" s="19"/>
      <c r="BC17" s="19">
        <v>6.6761639562714697E-3</v>
      </c>
      <c r="BD17" s="19">
        <v>1.08731794145366E-2</v>
      </c>
      <c r="BE17" s="19">
        <v>2.1571498155307099E-3</v>
      </c>
      <c r="BF17" s="19"/>
      <c r="BG17" s="19">
        <v>1.31356683253602E-2</v>
      </c>
      <c r="BH17" s="19">
        <v>4.0738804939507703E-3</v>
      </c>
      <c r="BI17" s="19"/>
      <c r="BJ17" s="19">
        <v>6.2248989991708003E-3</v>
      </c>
      <c r="BK17" s="19">
        <v>6.8789148348972597E-3</v>
      </c>
      <c r="BL17" s="19"/>
      <c r="BM17" s="19">
        <v>0</v>
      </c>
      <c r="BN17" s="19">
        <v>1.6104459056648399E-2</v>
      </c>
      <c r="BO17" s="19">
        <v>9.2153438923367696E-3</v>
      </c>
      <c r="BP17" s="19">
        <v>9.9795304995554095E-3</v>
      </c>
      <c r="BQ17" s="19">
        <v>0</v>
      </c>
      <c r="BR17" s="19">
        <v>1.36480364067052E-2</v>
      </c>
      <c r="BS17" s="19">
        <v>6.7975701550615896E-3</v>
      </c>
      <c r="BT17" s="19"/>
      <c r="BU17" s="19">
        <v>0</v>
      </c>
      <c r="BV17" s="19">
        <v>0</v>
      </c>
      <c r="BW17" s="19"/>
      <c r="BX17" s="19">
        <v>0</v>
      </c>
      <c r="BY17" s="19">
        <v>6.3056618229752597E-3</v>
      </c>
      <c r="BZ17" s="19">
        <v>6.2447475726852501E-3</v>
      </c>
      <c r="CA17" s="19">
        <v>4.6293299845405703E-3</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H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35" t="s">
        <v>235</v>
      </c>
      <c r="E2" s="31"/>
      <c r="F2" s="31"/>
      <c r="G2" s="31"/>
      <c r="H2" s="31"/>
    </row>
    <row r="6" spans="2:8" ht="49.95" customHeight="1" x14ac:dyDescent="0.3">
      <c r="B6" s="20" t="s">
        <v>15</v>
      </c>
      <c r="C6" s="20" t="s">
        <v>229</v>
      </c>
      <c r="D6" s="20" t="s">
        <v>230</v>
      </c>
      <c r="E6" s="20" t="s">
        <v>231</v>
      </c>
      <c r="F6" s="20" t="s">
        <v>232</v>
      </c>
      <c r="G6" s="20" t="s">
        <v>233</v>
      </c>
    </row>
    <row r="7" spans="2:8" x14ac:dyDescent="0.3">
      <c r="B7" s="18" t="s">
        <v>234</v>
      </c>
      <c r="C7" s="17">
        <v>0.26481060254805799</v>
      </c>
      <c r="D7" s="17">
        <v>0.32054768653728699</v>
      </c>
      <c r="E7" s="17">
        <v>0.25452436991190502</v>
      </c>
      <c r="F7" s="17">
        <v>0.51869429899713604</v>
      </c>
      <c r="G7" s="17">
        <v>0.27101575125501598</v>
      </c>
    </row>
    <row r="8" spans="2:8" x14ac:dyDescent="0.3">
      <c r="B8" s="18" t="s">
        <v>194</v>
      </c>
      <c r="C8" s="17">
        <v>0.38570661724272598</v>
      </c>
      <c r="D8" s="17">
        <v>0.41707471232774401</v>
      </c>
      <c r="E8" s="17">
        <v>0.39779477054325002</v>
      </c>
      <c r="F8" s="17">
        <v>0.32455661985227202</v>
      </c>
      <c r="G8" s="17">
        <v>0.42630669666685</v>
      </c>
    </row>
    <row r="9" spans="2:8" x14ac:dyDescent="0.3">
      <c r="B9" s="18" t="s">
        <v>195</v>
      </c>
      <c r="C9" s="17">
        <v>0.20637757323550701</v>
      </c>
      <c r="D9" s="17">
        <v>0.17439043342142599</v>
      </c>
      <c r="E9" s="17">
        <v>0.221699257747804</v>
      </c>
      <c r="F9" s="17">
        <v>0.106040200893063</v>
      </c>
      <c r="G9" s="17">
        <v>0.19342807023094299</v>
      </c>
    </row>
    <row r="10" spans="2:8" x14ac:dyDescent="0.3">
      <c r="B10" s="18" t="s">
        <v>196</v>
      </c>
      <c r="C10" s="17">
        <v>8.1326996810637306E-2</v>
      </c>
      <c r="D10" s="17">
        <v>4.8136341799438702E-2</v>
      </c>
      <c r="E10" s="17">
        <v>7.0706059794660603E-2</v>
      </c>
      <c r="F10" s="17">
        <v>2.0549775038613102E-2</v>
      </c>
      <c r="G10" s="17">
        <v>5.87703377512886E-2</v>
      </c>
    </row>
    <row r="11" spans="2:8" x14ac:dyDescent="0.3">
      <c r="B11" s="18" t="s">
        <v>101</v>
      </c>
      <c r="C11" s="17">
        <v>6.17782101630708E-2</v>
      </c>
      <c r="D11" s="17">
        <v>3.9850825914105298E-2</v>
      </c>
      <c r="E11" s="17">
        <v>5.5275542002380301E-2</v>
      </c>
      <c r="F11" s="17">
        <v>3.0159105218916099E-2</v>
      </c>
      <c r="G11" s="17">
        <v>5.0479144095902199E-2</v>
      </c>
    </row>
    <row r="12" spans="2:8" x14ac:dyDescent="0.3">
      <c r="B12" s="16"/>
      <c r="C12" s="16"/>
      <c r="D12" s="16"/>
      <c r="E12" s="16"/>
      <c r="F12" s="16"/>
      <c r="G12" s="16"/>
    </row>
    <row r="13" spans="2:8" x14ac:dyDescent="0.3">
      <c r="B13" t="s">
        <v>99</v>
      </c>
    </row>
    <row r="14" spans="2:8" x14ac:dyDescent="0.3">
      <c r="B14" t="s">
        <v>100</v>
      </c>
    </row>
    <row r="18" spans="2:2" x14ac:dyDescent="0.3">
      <c r="B18" s="8" t="str">
        <f>HYPERLINK("#'Contents'!A1", "Return to Contents")</f>
        <v>Return to Contents</v>
      </c>
    </row>
  </sheetData>
  <mergeCells count="1">
    <mergeCell ref="D2:H2"/>
  </mergeCells>
  <pageMargins left="0.7" right="0.7" top="0.75" bottom="0.75" header="0.3" footer="0.3"/>
  <pageSetup paperSize="9" orientation="portrait" horizontalDpi="300" verticalDpi="3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236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234</v>
      </c>
      <c r="C9" s="17">
        <v>0.26481060254805799</v>
      </c>
      <c r="D9" s="17">
        <v>0.23994700305633801</v>
      </c>
      <c r="E9" s="17">
        <v>0.29036666078154699</v>
      </c>
      <c r="F9" s="17"/>
      <c r="G9" s="17">
        <v>0.23369276389573099</v>
      </c>
      <c r="H9" s="17">
        <v>0.36558903684972399</v>
      </c>
      <c r="I9" s="17">
        <v>0.34369585665077101</v>
      </c>
      <c r="J9" s="17">
        <v>0.21604626031823601</v>
      </c>
      <c r="K9" s="17">
        <v>0.20791776152875699</v>
      </c>
      <c r="L9" s="17">
        <v>0.21739163321420199</v>
      </c>
      <c r="M9" s="17"/>
      <c r="N9" s="17">
        <v>0.31700813353287799</v>
      </c>
      <c r="O9" s="17">
        <v>0.25069089002479999</v>
      </c>
      <c r="P9" s="17">
        <v>0.23576014771989801</v>
      </c>
      <c r="Q9" s="17">
        <v>0.25057190687299802</v>
      </c>
      <c r="R9" s="17"/>
      <c r="S9" s="17">
        <v>0.33438459835764101</v>
      </c>
      <c r="T9" s="17">
        <v>0.25848895324823101</v>
      </c>
      <c r="U9" s="17">
        <v>0.28553269967960598</v>
      </c>
      <c r="V9" s="17">
        <v>0.23758571087566699</v>
      </c>
      <c r="W9" s="17">
        <v>0.17872481755000599</v>
      </c>
      <c r="X9" s="17">
        <v>0.25215773063866098</v>
      </c>
      <c r="Y9" s="17">
        <v>0.25116112148763298</v>
      </c>
      <c r="Z9" s="17">
        <v>0.274662485781073</v>
      </c>
      <c r="AA9" s="17">
        <v>0.23383025255602399</v>
      </c>
      <c r="AB9" s="17">
        <v>0.25514168240780599</v>
      </c>
      <c r="AC9" s="17">
        <v>0.29491043426872898</v>
      </c>
      <c r="AD9" s="17">
        <v>0.34958639413131898</v>
      </c>
      <c r="AE9" s="17"/>
      <c r="AF9" s="17">
        <v>0.36429764373095802</v>
      </c>
      <c r="AG9" s="17">
        <v>0.214244883374022</v>
      </c>
      <c r="AH9" s="17">
        <v>0.25062469743267501</v>
      </c>
      <c r="AI9" s="17">
        <v>0.231821641549628</v>
      </c>
      <c r="AJ9" s="17">
        <v>0.22437052620726899</v>
      </c>
      <c r="AK9" s="17">
        <v>0.29332291805951799</v>
      </c>
      <c r="AL9" s="17"/>
      <c r="AM9" s="17">
        <v>0.21884064976561601</v>
      </c>
      <c r="AN9" s="17">
        <v>0.25203035051712702</v>
      </c>
      <c r="AO9" s="17">
        <v>0.30867913390018398</v>
      </c>
      <c r="AP9" s="17">
        <v>0.318258355571851</v>
      </c>
      <c r="AQ9" s="17">
        <v>0.38800747887515302</v>
      </c>
      <c r="AR9" s="17"/>
      <c r="AS9" s="17">
        <v>0.29608568504406302</v>
      </c>
      <c r="AT9" s="17">
        <v>0.22799448261654801</v>
      </c>
      <c r="AU9" s="17"/>
      <c r="AV9" s="17">
        <v>0.29297194922911002</v>
      </c>
      <c r="AW9" s="17">
        <v>0.237744967828525</v>
      </c>
      <c r="AX9" s="17"/>
      <c r="AY9" s="17">
        <v>0.29794269947086899</v>
      </c>
      <c r="AZ9" s="17">
        <v>0.25298831154593399</v>
      </c>
      <c r="BA9" s="17">
        <v>0.21498127797755201</v>
      </c>
      <c r="BB9" s="17"/>
      <c r="BC9" s="17">
        <v>0.25887646374076001</v>
      </c>
      <c r="BD9" s="17">
        <v>0.27762557156829298</v>
      </c>
      <c r="BE9" s="17">
        <v>0.26645859580516601</v>
      </c>
      <c r="BF9" s="17"/>
      <c r="BG9" s="17">
        <v>0.24847400017264501</v>
      </c>
      <c r="BH9" s="17">
        <v>0.275986311334667</v>
      </c>
      <c r="BI9" s="17"/>
      <c r="BJ9" s="17">
        <v>0.29555442051834602</v>
      </c>
      <c r="BK9" s="17">
        <v>0.25553128339498599</v>
      </c>
      <c r="BL9" s="17"/>
      <c r="BM9" s="17">
        <v>0.30981709635856503</v>
      </c>
      <c r="BN9" s="17">
        <v>0.25000656059632997</v>
      </c>
      <c r="BO9" s="17">
        <v>0.17715233777127501</v>
      </c>
      <c r="BP9" s="17">
        <v>0.29861317369311802</v>
      </c>
      <c r="BQ9" s="17">
        <v>0.242415880022089</v>
      </c>
      <c r="BR9" s="17">
        <v>0.22089216637127601</v>
      </c>
      <c r="BS9" s="17">
        <v>0.19678825205099501</v>
      </c>
      <c r="BT9" s="17"/>
      <c r="BU9" s="17">
        <v>0.29177773297078302</v>
      </c>
      <c r="BV9" s="17">
        <v>0.39770059210956199</v>
      </c>
      <c r="BW9" s="17"/>
      <c r="BX9" s="17">
        <v>0.292368070983271</v>
      </c>
      <c r="BY9" s="17">
        <v>0.29152639655720902</v>
      </c>
      <c r="BZ9" s="17">
        <v>0.28661737914769397</v>
      </c>
      <c r="CA9" s="17">
        <v>0.28906890137751901</v>
      </c>
    </row>
    <row r="10" spans="2:79" x14ac:dyDescent="0.3">
      <c r="B10" s="18" t="s">
        <v>194</v>
      </c>
      <c r="C10" s="17">
        <v>0.38570661724272598</v>
      </c>
      <c r="D10" s="17">
        <v>0.38620427677229402</v>
      </c>
      <c r="E10" s="17">
        <v>0.383147100240121</v>
      </c>
      <c r="F10" s="17"/>
      <c r="G10" s="17">
        <v>0.46139513033653801</v>
      </c>
      <c r="H10" s="17">
        <v>0.405678296278906</v>
      </c>
      <c r="I10" s="17">
        <v>0.35803752220824098</v>
      </c>
      <c r="J10" s="17">
        <v>0.38630303599098098</v>
      </c>
      <c r="K10" s="17">
        <v>0.33621545104724698</v>
      </c>
      <c r="L10" s="17">
        <v>0.37443762747019099</v>
      </c>
      <c r="M10" s="17"/>
      <c r="N10" s="17">
        <v>0.39288493560029503</v>
      </c>
      <c r="O10" s="17">
        <v>0.41969074936526102</v>
      </c>
      <c r="P10" s="17">
        <v>0.39198555845556199</v>
      </c>
      <c r="Q10" s="17">
        <v>0.337861715652366</v>
      </c>
      <c r="R10" s="17"/>
      <c r="S10" s="17">
        <v>0.36800240952183599</v>
      </c>
      <c r="T10" s="17">
        <v>0.41615427546915001</v>
      </c>
      <c r="U10" s="17">
        <v>0.40937628241607299</v>
      </c>
      <c r="V10" s="17">
        <v>0.32469670982247401</v>
      </c>
      <c r="W10" s="17">
        <v>0.395860322763742</v>
      </c>
      <c r="X10" s="17">
        <v>0.36394029486053497</v>
      </c>
      <c r="Y10" s="17">
        <v>0.35038226404832401</v>
      </c>
      <c r="Z10" s="17">
        <v>0.39430740172443002</v>
      </c>
      <c r="AA10" s="17">
        <v>0.48587756875640598</v>
      </c>
      <c r="AB10" s="17">
        <v>0.40709689204413502</v>
      </c>
      <c r="AC10" s="17">
        <v>0.25983562905100599</v>
      </c>
      <c r="AD10" s="17">
        <v>0.36021041937117798</v>
      </c>
      <c r="AE10" s="17"/>
      <c r="AF10" s="17">
        <v>0.35681642561973598</v>
      </c>
      <c r="AG10" s="17">
        <v>0.40729241993700199</v>
      </c>
      <c r="AH10" s="17">
        <v>0.38622105949735602</v>
      </c>
      <c r="AI10" s="17">
        <v>0.40014188283618002</v>
      </c>
      <c r="AJ10" s="17">
        <v>0.368064518429292</v>
      </c>
      <c r="AK10" s="17">
        <v>0.39537159620120599</v>
      </c>
      <c r="AL10" s="17"/>
      <c r="AM10" s="17">
        <v>0.37340473827493098</v>
      </c>
      <c r="AN10" s="17">
        <v>0.38933958960083898</v>
      </c>
      <c r="AO10" s="17">
        <v>0.40726514550603099</v>
      </c>
      <c r="AP10" s="17">
        <v>0.43473648469707399</v>
      </c>
      <c r="AQ10" s="17">
        <v>0.306574912141029</v>
      </c>
      <c r="AR10" s="17"/>
      <c r="AS10" s="17">
        <v>0.38961512168923101</v>
      </c>
      <c r="AT10" s="17">
        <v>0.39641837272729102</v>
      </c>
      <c r="AU10" s="17"/>
      <c r="AV10" s="17">
        <v>0.37442648281032498</v>
      </c>
      <c r="AW10" s="17">
        <v>0.42335422398354999</v>
      </c>
      <c r="AX10" s="17"/>
      <c r="AY10" s="17">
        <v>0.346561524051063</v>
      </c>
      <c r="AZ10" s="17">
        <v>0.41129631020695601</v>
      </c>
      <c r="BA10" s="17">
        <v>0.34913109734734898</v>
      </c>
      <c r="BB10" s="17"/>
      <c r="BC10" s="17">
        <v>0.39828601645562001</v>
      </c>
      <c r="BD10" s="17">
        <v>0.353343677102469</v>
      </c>
      <c r="BE10" s="17">
        <v>0.38651589445840201</v>
      </c>
      <c r="BF10" s="17"/>
      <c r="BG10" s="17">
        <v>0.35580817633928602</v>
      </c>
      <c r="BH10" s="17">
        <v>0.39923615845893901</v>
      </c>
      <c r="BI10" s="17"/>
      <c r="BJ10" s="17">
        <v>0.41285944410307801</v>
      </c>
      <c r="BK10" s="17">
        <v>0.38053005400763901</v>
      </c>
      <c r="BL10" s="17"/>
      <c r="BM10" s="17">
        <v>0.38857915811928401</v>
      </c>
      <c r="BN10" s="17">
        <v>0.450640929986314</v>
      </c>
      <c r="BO10" s="17">
        <v>0.43262163540646598</v>
      </c>
      <c r="BP10" s="17">
        <v>0.24912389066843499</v>
      </c>
      <c r="BQ10" s="17">
        <v>0.37539934041262402</v>
      </c>
      <c r="BR10" s="17">
        <v>0.38169883069632099</v>
      </c>
      <c r="BS10" s="17">
        <v>0.303388368171918</v>
      </c>
      <c r="BT10" s="17"/>
      <c r="BU10" s="17">
        <v>0.47247041685883601</v>
      </c>
      <c r="BV10" s="17">
        <v>0.35815432245386802</v>
      </c>
      <c r="BW10" s="17"/>
      <c r="BX10" s="17">
        <v>0.37594401940702799</v>
      </c>
      <c r="BY10" s="17">
        <v>0.361880339983354</v>
      </c>
      <c r="BZ10" s="17">
        <v>0.41944393136323499</v>
      </c>
      <c r="CA10" s="17">
        <v>0.39276174251858398</v>
      </c>
    </row>
    <row r="11" spans="2:79" x14ac:dyDescent="0.3">
      <c r="B11" s="18" t="s">
        <v>195</v>
      </c>
      <c r="C11" s="17">
        <v>0.20637757323550701</v>
      </c>
      <c r="D11" s="17">
        <v>0.22266709542829</v>
      </c>
      <c r="E11" s="17">
        <v>0.19055404010544</v>
      </c>
      <c r="F11" s="17"/>
      <c r="G11" s="17">
        <v>0.184742248760047</v>
      </c>
      <c r="H11" s="17">
        <v>0.119869832567211</v>
      </c>
      <c r="I11" s="17">
        <v>0.17571347100519</v>
      </c>
      <c r="J11" s="17">
        <v>0.24326452514070299</v>
      </c>
      <c r="K11" s="17">
        <v>0.25406349864428601</v>
      </c>
      <c r="L11" s="17">
        <v>0.25391728484424297</v>
      </c>
      <c r="M11" s="17"/>
      <c r="N11" s="17">
        <v>0.206080936017419</v>
      </c>
      <c r="O11" s="17">
        <v>0.20391381808433001</v>
      </c>
      <c r="P11" s="17">
        <v>0.198166320483528</v>
      </c>
      <c r="Q11" s="17">
        <v>0.21340601359352199</v>
      </c>
      <c r="R11" s="17"/>
      <c r="S11" s="17">
        <v>0.18212867197763499</v>
      </c>
      <c r="T11" s="17">
        <v>0.19700994171859601</v>
      </c>
      <c r="U11" s="17">
        <v>0.173991810650373</v>
      </c>
      <c r="V11" s="17">
        <v>0.29312612179601699</v>
      </c>
      <c r="W11" s="17">
        <v>0.25168379697264598</v>
      </c>
      <c r="X11" s="17">
        <v>0.19601931603991299</v>
      </c>
      <c r="Y11" s="17">
        <v>0.192146172450816</v>
      </c>
      <c r="Z11" s="17">
        <v>0.20261720924457499</v>
      </c>
      <c r="AA11" s="17">
        <v>0.17640016830244101</v>
      </c>
      <c r="AB11" s="17">
        <v>0.16415466717597299</v>
      </c>
      <c r="AC11" s="17">
        <v>0.31467148272968198</v>
      </c>
      <c r="AD11" s="17">
        <v>0.20937879289092501</v>
      </c>
      <c r="AE11" s="17"/>
      <c r="AF11" s="17">
        <v>0.17360631075882901</v>
      </c>
      <c r="AG11" s="17">
        <v>0.23210909532847199</v>
      </c>
      <c r="AH11" s="17">
        <v>0.20285006575693501</v>
      </c>
      <c r="AI11" s="17">
        <v>0.232286170548266</v>
      </c>
      <c r="AJ11" s="17">
        <v>0.182345605471011</v>
      </c>
      <c r="AK11" s="17">
        <v>0.19493562448979801</v>
      </c>
      <c r="AL11" s="17"/>
      <c r="AM11" s="17">
        <v>0.24190245135785299</v>
      </c>
      <c r="AN11" s="17">
        <v>0.209182313800511</v>
      </c>
      <c r="AO11" s="17">
        <v>0.169841890005824</v>
      </c>
      <c r="AP11" s="17">
        <v>0.19094468006617801</v>
      </c>
      <c r="AQ11" s="17">
        <v>0.21912171226042701</v>
      </c>
      <c r="AR11" s="17"/>
      <c r="AS11" s="17">
        <v>0.19489745289305199</v>
      </c>
      <c r="AT11" s="17">
        <v>0.181623720641992</v>
      </c>
      <c r="AU11" s="17"/>
      <c r="AV11" s="17">
        <v>0.206156793497664</v>
      </c>
      <c r="AW11" s="17">
        <v>0.17545396986175199</v>
      </c>
      <c r="AX11" s="17"/>
      <c r="AY11" s="17">
        <v>0.20462219237878901</v>
      </c>
      <c r="AZ11" s="17">
        <v>0.20547055529448999</v>
      </c>
      <c r="BA11" s="17">
        <v>0.22305816021379901</v>
      </c>
      <c r="BB11" s="17"/>
      <c r="BC11" s="17">
        <v>0.19857087640298099</v>
      </c>
      <c r="BD11" s="17">
        <v>0.220264527140939</v>
      </c>
      <c r="BE11" s="17">
        <v>0.21039627337779099</v>
      </c>
      <c r="BF11" s="17"/>
      <c r="BG11" s="17">
        <v>0.23340217617588399</v>
      </c>
      <c r="BH11" s="17">
        <v>0.198859673993105</v>
      </c>
      <c r="BI11" s="17"/>
      <c r="BJ11" s="17">
        <v>0.19382225277326601</v>
      </c>
      <c r="BK11" s="17">
        <v>0.20775250588334701</v>
      </c>
      <c r="BL11" s="17"/>
      <c r="BM11" s="17">
        <v>0.190881156425904</v>
      </c>
      <c r="BN11" s="17">
        <v>0.16017916299233201</v>
      </c>
      <c r="BO11" s="17">
        <v>0.20609401905098801</v>
      </c>
      <c r="BP11" s="17">
        <v>0.27025294504790298</v>
      </c>
      <c r="BQ11" s="17">
        <v>0.249363180273656</v>
      </c>
      <c r="BR11" s="17">
        <v>0.233461227441875</v>
      </c>
      <c r="BS11" s="17">
        <v>0.25615620819871399</v>
      </c>
      <c r="BT11" s="17"/>
      <c r="BU11" s="17">
        <v>0.13747985556991299</v>
      </c>
      <c r="BV11" s="17">
        <v>0.147310846727118</v>
      </c>
      <c r="BW11" s="17"/>
      <c r="BX11" s="17">
        <v>0.17693090621016999</v>
      </c>
      <c r="BY11" s="17">
        <v>0.21617734315708101</v>
      </c>
      <c r="BZ11" s="17">
        <v>0.19940807702969299</v>
      </c>
      <c r="CA11" s="17">
        <v>0.19346058879195099</v>
      </c>
    </row>
    <row r="12" spans="2:79" x14ac:dyDescent="0.3">
      <c r="B12" s="18" t="s">
        <v>196</v>
      </c>
      <c r="C12" s="17">
        <v>8.1326996810637306E-2</v>
      </c>
      <c r="D12" s="17">
        <v>0.101911912403639</v>
      </c>
      <c r="E12" s="17">
        <v>6.16489582244878E-2</v>
      </c>
      <c r="F12" s="17"/>
      <c r="G12" s="17">
        <v>8.3822261403405401E-2</v>
      </c>
      <c r="H12" s="17">
        <v>4.76192187209123E-2</v>
      </c>
      <c r="I12" s="17">
        <v>6.2883493854198794E-2</v>
      </c>
      <c r="J12" s="17">
        <v>8.0474057918482694E-2</v>
      </c>
      <c r="K12" s="17">
        <v>0.13612537661559401</v>
      </c>
      <c r="L12" s="17">
        <v>8.5875888876180195E-2</v>
      </c>
      <c r="M12" s="17"/>
      <c r="N12" s="17">
        <v>4.9073201564223297E-2</v>
      </c>
      <c r="O12" s="17">
        <v>8.3217282496109393E-2</v>
      </c>
      <c r="P12" s="17">
        <v>0.105861907193622</v>
      </c>
      <c r="Q12" s="17">
        <v>9.1281574596458304E-2</v>
      </c>
      <c r="R12" s="17"/>
      <c r="S12" s="17">
        <v>5.5547627696458803E-2</v>
      </c>
      <c r="T12" s="17">
        <v>8.1359307922505703E-2</v>
      </c>
      <c r="U12" s="17">
        <v>7.0501501806220904E-2</v>
      </c>
      <c r="V12" s="17">
        <v>7.70066945989374E-2</v>
      </c>
      <c r="W12" s="17">
        <v>0.139753227238437</v>
      </c>
      <c r="X12" s="17">
        <v>0.105878737034062</v>
      </c>
      <c r="Y12" s="17">
        <v>0.10137541993445599</v>
      </c>
      <c r="Z12" s="17">
        <v>7.4214253262619906E-2</v>
      </c>
      <c r="AA12" s="17">
        <v>5.2446612385228797E-2</v>
      </c>
      <c r="AB12" s="17">
        <v>8.3271662406345703E-2</v>
      </c>
      <c r="AC12" s="17">
        <v>9.8170021909830193E-2</v>
      </c>
      <c r="AD12" s="17">
        <v>6.0482659565368198E-2</v>
      </c>
      <c r="AE12" s="17"/>
      <c r="AF12" s="17">
        <v>5.8103370388027001E-2</v>
      </c>
      <c r="AG12" s="17">
        <v>7.7486371088996794E-2</v>
      </c>
      <c r="AH12" s="17">
        <v>9.9385773310380496E-2</v>
      </c>
      <c r="AI12" s="17">
        <v>7.7141304704637204E-2</v>
      </c>
      <c r="AJ12" s="17">
        <v>0.129525640322562</v>
      </c>
      <c r="AK12" s="17">
        <v>7.8989499910341404E-2</v>
      </c>
      <c r="AL12" s="17"/>
      <c r="AM12" s="17">
        <v>9.5704747362172493E-2</v>
      </c>
      <c r="AN12" s="17">
        <v>7.1021766196400202E-2</v>
      </c>
      <c r="AO12" s="17">
        <v>7.1765430720398704E-2</v>
      </c>
      <c r="AP12" s="17">
        <v>3.10310749580451E-2</v>
      </c>
      <c r="AQ12" s="17">
        <v>6.5251269887047395E-2</v>
      </c>
      <c r="AR12" s="17"/>
      <c r="AS12" s="17">
        <v>7.1097621406165198E-2</v>
      </c>
      <c r="AT12" s="17">
        <v>0.10157751926281899</v>
      </c>
      <c r="AU12" s="17"/>
      <c r="AV12" s="17">
        <v>7.1589218517890102E-2</v>
      </c>
      <c r="AW12" s="17">
        <v>8.6572352820893803E-2</v>
      </c>
      <c r="AX12" s="17"/>
      <c r="AY12" s="17">
        <v>8.11115155466616E-2</v>
      </c>
      <c r="AZ12" s="17">
        <v>7.4465969726463604E-2</v>
      </c>
      <c r="BA12" s="17">
        <v>0.13440976683780301</v>
      </c>
      <c r="BB12" s="17"/>
      <c r="BC12" s="17">
        <v>7.4833787505798902E-2</v>
      </c>
      <c r="BD12" s="17">
        <v>9.1861779210629393E-2</v>
      </c>
      <c r="BE12" s="17">
        <v>8.8280823333488606E-2</v>
      </c>
      <c r="BF12" s="17"/>
      <c r="BG12" s="17">
        <v>7.7897449788822806E-2</v>
      </c>
      <c r="BH12" s="17">
        <v>7.7600926150402094E-2</v>
      </c>
      <c r="BI12" s="17"/>
      <c r="BJ12" s="17">
        <v>5.8855206494691698E-2</v>
      </c>
      <c r="BK12" s="17">
        <v>8.8162274689468301E-2</v>
      </c>
      <c r="BL12" s="17"/>
      <c r="BM12" s="17">
        <v>7.2462167535070607E-2</v>
      </c>
      <c r="BN12" s="17">
        <v>5.8838340363869097E-2</v>
      </c>
      <c r="BO12" s="17">
        <v>0.11423144303899101</v>
      </c>
      <c r="BP12" s="17">
        <v>9.2737001078810694E-2</v>
      </c>
      <c r="BQ12" s="17">
        <v>6.9582229835037701E-2</v>
      </c>
      <c r="BR12" s="17">
        <v>0.10036514175515</v>
      </c>
      <c r="BS12" s="17">
        <v>0.101291280541662</v>
      </c>
      <c r="BT12" s="17"/>
      <c r="BU12" s="17">
        <v>7.6109283045292506E-2</v>
      </c>
      <c r="BV12" s="17">
        <v>5.4850447620515302E-2</v>
      </c>
      <c r="BW12" s="17"/>
      <c r="BX12" s="17">
        <v>0.10010674967437599</v>
      </c>
      <c r="BY12" s="17">
        <v>9.6059242964721001E-2</v>
      </c>
      <c r="BZ12" s="17">
        <v>4.7132334613296599E-2</v>
      </c>
      <c r="CA12" s="17">
        <v>8.03814855759208E-2</v>
      </c>
    </row>
    <row r="13" spans="2:79" x14ac:dyDescent="0.3">
      <c r="B13" s="18" t="s">
        <v>101</v>
      </c>
      <c r="C13" s="19">
        <v>6.17782101630708E-2</v>
      </c>
      <c r="D13" s="19">
        <v>4.9269712339439303E-2</v>
      </c>
      <c r="E13" s="19">
        <v>7.4283240648404497E-2</v>
      </c>
      <c r="F13" s="19"/>
      <c r="G13" s="19">
        <v>3.6347595604278297E-2</v>
      </c>
      <c r="H13" s="19">
        <v>6.1243615583247001E-2</v>
      </c>
      <c r="I13" s="19">
        <v>5.9669656281598697E-2</v>
      </c>
      <c r="J13" s="19">
        <v>7.39121206315978E-2</v>
      </c>
      <c r="K13" s="19">
        <v>6.5677912164116406E-2</v>
      </c>
      <c r="L13" s="19">
        <v>6.8377565595184195E-2</v>
      </c>
      <c r="M13" s="19"/>
      <c r="N13" s="19">
        <v>3.49527932851844E-2</v>
      </c>
      <c r="O13" s="19">
        <v>4.2487260029499603E-2</v>
      </c>
      <c r="P13" s="19">
        <v>6.8226066147389797E-2</v>
      </c>
      <c r="Q13" s="19">
        <v>0.106878789284656</v>
      </c>
      <c r="R13" s="19"/>
      <c r="S13" s="19">
        <v>5.99366924464282E-2</v>
      </c>
      <c r="T13" s="19">
        <v>4.6987521641516899E-2</v>
      </c>
      <c r="U13" s="19">
        <v>6.0597705447728398E-2</v>
      </c>
      <c r="V13" s="19">
        <v>6.7584762906904697E-2</v>
      </c>
      <c r="W13" s="19">
        <v>3.3977835475168597E-2</v>
      </c>
      <c r="X13" s="19">
        <v>8.2003921426828497E-2</v>
      </c>
      <c r="Y13" s="19">
        <v>0.10493502207877201</v>
      </c>
      <c r="Z13" s="19">
        <v>5.41986499873022E-2</v>
      </c>
      <c r="AA13" s="19">
        <v>5.1445397999900201E-2</v>
      </c>
      <c r="AB13" s="19">
        <v>9.0335095965739104E-2</v>
      </c>
      <c r="AC13" s="19">
        <v>3.2412432040753003E-2</v>
      </c>
      <c r="AD13" s="19">
        <v>2.03417340412099E-2</v>
      </c>
      <c r="AE13" s="19"/>
      <c r="AF13" s="19">
        <v>4.7176249502450203E-2</v>
      </c>
      <c r="AG13" s="19">
        <v>6.8867230271506097E-2</v>
      </c>
      <c r="AH13" s="19">
        <v>6.0918404002654601E-2</v>
      </c>
      <c r="AI13" s="19">
        <v>5.8609000361289097E-2</v>
      </c>
      <c r="AJ13" s="19">
        <v>9.5693709569865601E-2</v>
      </c>
      <c r="AK13" s="19">
        <v>3.7380361339136498E-2</v>
      </c>
      <c r="AL13" s="19"/>
      <c r="AM13" s="19">
        <v>7.0147413239426998E-2</v>
      </c>
      <c r="AN13" s="19">
        <v>7.8425979885122593E-2</v>
      </c>
      <c r="AO13" s="19">
        <v>4.2448399867562603E-2</v>
      </c>
      <c r="AP13" s="19">
        <v>2.5029404706853001E-2</v>
      </c>
      <c r="AQ13" s="19">
        <v>2.1044626836344001E-2</v>
      </c>
      <c r="AR13" s="19"/>
      <c r="AS13" s="19">
        <v>4.8304118967488603E-2</v>
      </c>
      <c r="AT13" s="19">
        <v>9.2385904751350501E-2</v>
      </c>
      <c r="AU13" s="19"/>
      <c r="AV13" s="19">
        <v>5.4855555945010299E-2</v>
      </c>
      <c r="AW13" s="19">
        <v>7.6874485505279699E-2</v>
      </c>
      <c r="AX13" s="19"/>
      <c r="AY13" s="19">
        <v>6.9762068552617795E-2</v>
      </c>
      <c r="AZ13" s="19">
        <v>5.5778853226156402E-2</v>
      </c>
      <c r="BA13" s="19">
        <v>7.8419697623497306E-2</v>
      </c>
      <c r="BB13" s="19"/>
      <c r="BC13" s="19">
        <v>6.9432855894839093E-2</v>
      </c>
      <c r="BD13" s="19">
        <v>5.6904444977669499E-2</v>
      </c>
      <c r="BE13" s="19">
        <v>4.83484130251522E-2</v>
      </c>
      <c r="BF13" s="19"/>
      <c r="BG13" s="19">
        <v>8.4418197523362506E-2</v>
      </c>
      <c r="BH13" s="19">
        <v>4.8316930062887203E-2</v>
      </c>
      <c r="BI13" s="19"/>
      <c r="BJ13" s="19">
        <v>3.89086761106184E-2</v>
      </c>
      <c r="BK13" s="19">
        <v>6.8023882024560306E-2</v>
      </c>
      <c r="BL13" s="19"/>
      <c r="BM13" s="19">
        <v>3.8260421561175997E-2</v>
      </c>
      <c r="BN13" s="19">
        <v>8.0335006061155304E-2</v>
      </c>
      <c r="BO13" s="19">
        <v>6.9900564732279596E-2</v>
      </c>
      <c r="BP13" s="19">
        <v>8.9272989511733902E-2</v>
      </c>
      <c r="BQ13" s="19">
        <v>6.3239369456593503E-2</v>
      </c>
      <c r="BR13" s="19">
        <v>6.3582633735378494E-2</v>
      </c>
      <c r="BS13" s="19">
        <v>0.142375891036711</v>
      </c>
      <c r="BT13" s="19"/>
      <c r="BU13" s="19">
        <v>2.2162711555176001E-2</v>
      </c>
      <c r="BV13" s="19">
        <v>4.1983791088937399E-2</v>
      </c>
      <c r="BW13" s="19"/>
      <c r="BX13" s="19">
        <v>5.4650253725155397E-2</v>
      </c>
      <c r="BY13" s="19">
        <v>3.4356677337634402E-2</v>
      </c>
      <c r="BZ13" s="19">
        <v>4.7398277846082401E-2</v>
      </c>
      <c r="CA13" s="19">
        <v>4.4327281736026097E-2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237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234</v>
      </c>
      <c r="C9" s="17">
        <v>0.32054768653728699</v>
      </c>
      <c r="D9" s="17">
        <v>0.300212339899742</v>
      </c>
      <c r="E9" s="17">
        <v>0.34085959807675398</v>
      </c>
      <c r="F9" s="17"/>
      <c r="G9" s="17">
        <v>0.35021906212012499</v>
      </c>
      <c r="H9" s="17">
        <v>0.405561313347304</v>
      </c>
      <c r="I9" s="17">
        <v>0.38180577873537802</v>
      </c>
      <c r="J9" s="17">
        <v>0.27426657968979901</v>
      </c>
      <c r="K9" s="17">
        <v>0.25848922156961202</v>
      </c>
      <c r="L9" s="17">
        <v>0.26130767973636398</v>
      </c>
      <c r="M9" s="17"/>
      <c r="N9" s="17">
        <v>0.37985219984150997</v>
      </c>
      <c r="O9" s="17">
        <v>0.31466093266914102</v>
      </c>
      <c r="P9" s="17">
        <v>0.29299162731376799</v>
      </c>
      <c r="Q9" s="17">
        <v>0.291837586371753</v>
      </c>
      <c r="R9" s="17"/>
      <c r="S9" s="17">
        <v>0.39918757052187898</v>
      </c>
      <c r="T9" s="17">
        <v>0.27984441477062799</v>
      </c>
      <c r="U9" s="17">
        <v>0.34514457792562198</v>
      </c>
      <c r="V9" s="17">
        <v>0.24779112273034301</v>
      </c>
      <c r="W9" s="17">
        <v>0.27335151211282999</v>
      </c>
      <c r="X9" s="17">
        <v>0.32775971237808299</v>
      </c>
      <c r="Y9" s="17">
        <v>0.29565322578240599</v>
      </c>
      <c r="Z9" s="17">
        <v>0.22713289946863499</v>
      </c>
      <c r="AA9" s="17">
        <v>0.32960653262763101</v>
      </c>
      <c r="AB9" s="17">
        <v>0.34260437101004898</v>
      </c>
      <c r="AC9" s="17">
        <v>0.31267739593329802</v>
      </c>
      <c r="AD9" s="17">
        <v>0.47664518938329897</v>
      </c>
      <c r="AE9" s="17"/>
      <c r="AF9" s="17">
        <v>0.43247750375545002</v>
      </c>
      <c r="AG9" s="17">
        <v>0.29149718885362202</v>
      </c>
      <c r="AH9" s="17">
        <v>0.30197354452595898</v>
      </c>
      <c r="AI9" s="17">
        <v>0.26805093449185202</v>
      </c>
      <c r="AJ9" s="17">
        <v>0.23895049376788599</v>
      </c>
      <c r="AK9" s="17">
        <v>0.34269436376971801</v>
      </c>
      <c r="AL9" s="17"/>
      <c r="AM9" s="17">
        <v>0.24272433295295201</v>
      </c>
      <c r="AN9" s="17">
        <v>0.28573540239805001</v>
      </c>
      <c r="AO9" s="17">
        <v>0.39449220447092798</v>
      </c>
      <c r="AP9" s="17">
        <v>0.43882361541277698</v>
      </c>
      <c r="AQ9" s="17">
        <v>0.49432026173259502</v>
      </c>
      <c r="AR9" s="17"/>
      <c r="AS9" s="17">
        <v>0.34960853001146402</v>
      </c>
      <c r="AT9" s="17">
        <v>0.29504441009237697</v>
      </c>
      <c r="AU9" s="17"/>
      <c r="AV9" s="17">
        <v>0.34609010236589699</v>
      </c>
      <c r="AW9" s="17">
        <v>0.31368381485969299</v>
      </c>
      <c r="AX9" s="17"/>
      <c r="AY9" s="17">
        <v>0.35661167633581697</v>
      </c>
      <c r="AZ9" s="17">
        <v>0.31571399535106598</v>
      </c>
      <c r="BA9" s="17">
        <v>0.23770249859352899</v>
      </c>
      <c r="BB9" s="17"/>
      <c r="BC9" s="17">
        <v>0.322068831737782</v>
      </c>
      <c r="BD9" s="17">
        <v>0.29587579319169299</v>
      </c>
      <c r="BE9" s="17">
        <v>0.342587872588558</v>
      </c>
      <c r="BF9" s="17"/>
      <c r="BG9" s="17">
        <v>0.31292946067286898</v>
      </c>
      <c r="BH9" s="17">
        <v>0.32955581604670597</v>
      </c>
      <c r="BI9" s="17"/>
      <c r="BJ9" s="17">
        <v>0.39438261117486301</v>
      </c>
      <c r="BK9" s="17">
        <v>0.29760095735669501</v>
      </c>
      <c r="BL9" s="17"/>
      <c r="BM9" s="17">
        <v>0.36198477215257302</v>
      </c>
      <c r="BN9" s="17">
        <v>0.31229740910474701</v>
      </c>
      <c r="BO9" s="17">
        <v>0.34017140910694499</v>
      </c>
      <c r="BP9" s="17">
        <v>0.295866891612802</v>
      </c>
      <c r="BQ9" s="17">
        <v>0.34217946397683102</v>
      </c>
      <c r="BR9" s="17">
        <v>0.26472035665902899</v>
      </c>
      <c r="BS9" s="17">
        <v>0.23069848158081599</v>
      </c>
      <c r="BT9" s="17"/>
      <c r="BU9" s="17">
        <v>0.29966153593696598</v>
      </c>
      <c r="BV9" s="17">
        <v>0.37244078920267798</v>
      </c>
      <c r="BW9" s="17"/>
      <c r="BX9" s="17">
        <v>0.312959233493733</v>
      </c>
      <c r="BY9" s="17">
        <v>0.31086554654040799</v>
      </c>
      <c r="BZ9" s="17">
        <v>0.35721636242461402</v>
      </c>
      <c r="CA9" s="17">
        <v>0.31488071276905899</v>
      </c>
    </row>
    <row r="10" spans="2:79" x14ac:dyDescent="0.3">
      <c r="B10" s="18" t="s">
        <v>194</v>
      </c>
      <c r="C10" s="17">
        <v>0.41707471232774401</v>
      </c>
      <c r="D10" s="17">
        <v>0.41873468048444401</v>
      </c>
      <c r="E10" s="17">
        <v>0.41368667417775301</v>
      </c>
      <c r="F10" s="17"/>
      <c r="G10" s="17">
        <v>0.43784783837781199</v>
      </c>
      <c r="H10" s="17">
        <v>0.40286711137682302</v>
      </c>
      <c r="I10" s="17">
        <v>0.40007430132171501</v>
      </c>
      <c r="J10" s="17">
        <v>0.42654058169824199</v>
      </c>
      <c r="K10" s="17">
        <v>0.37966014508584001</v>
      </c>
      <c r="L10" s="17">
        <v>0.44604039377239901</v>
      </c>
      <c r="M10" s="17"/>
      <c r="N10" s="17">
        <v>0.42920355987583803</v>
      </c>
      <c r="O10" s="17">
        <v>0.43568754325342501</v>
      </c>
      <c r="P10" s="17">
        <v>0.41088020822981602</v>
      </c>
      <c r="Q10" s="17">
        <v>0.38991818941130701</v>
      </c>
      <c r="R10" s="17"/>
      <c r="S10" s="17">
        <v>0.37121780504285901</v>
      </c>
      <c r="T10" s="17">
        <v>0.46355909960108799</v>
      </c>
      <c r="U10" s="17">
        <v>0.41076713621984201</v>
      </c>
      <c r="V10" s="17">
        <v>0.42068308978610303</v>
      </c>
      <c r="W10" s="17">
        <v>0.447712243945183</v>
      </c>
      <c r="X10" s="17">
        <v>0.36366450507695403</v>
      </c>
      <c r="Y10" s="17">
        <v>0.40644790607932502</v>
      </c>
      <c r="Z10" s="17">
        <v>0.54527520865799795</v>
      </c>
      <c r="AA10" s="17">
        <v>0.44291778703444201</v>
      </c>
      <c r="AB10" s="17">
        <v>0.39958427115655398</v>
      </c>
      <c r="AC10" s="17">
        <v>0.406176475195409</v>
      </c>
      <c r="AD10" s="17">
        <v>0.35830006667990499</v>
      </c>
      <c r="AE10" s="17"/>
      <c r="AF10" s="17">
        <v>0.36459001538741098</v>
      </c>
      <c r="AG10" s="17">
        <v>0.432898436364962</v>
      </c>
      <c r="AH10" s="17">
        <v>0.43962208093616501</v>
      </c>
      <c r="AI10" s="17">
        <v>0.435326381488779</v>
      </c>
      <c r="AJ10" s="17">
        <v>0.42829951484365703</v>
      </c>
      <c r="AK10" s="17">
        <v>0.43699032342024302</v>
      </c>
      <c r="AL10" s="17"/>
      <c r="AM10" s="17">
        <v>0.43687253021646399</v>
      </c>
      <c r="AN10" s="17">
        <v>0.42227596247960097</v>
      </c>
      <c r="AO10" s="17">
        <v>0.41566710266115198</v>
      </c>
      <c r="AP10" s="17">
        <v>0.39636996075290998</v>
      </c>
      <c r="AQ10" s="17">
        <v>0.248865784030216</v>
      </c>
      <c r="AR10" s="17"/>
      <c r="AS10" s="17">
        <v>0.42084874756020901</v>
      </c>
      <c r="AT10" s="17">
        <v>0.41260930313844402</v>
      </c>
      <c r="AU10" s="17"/>
      <c r="AV10" s="17">
        <v>0.41484768884434797</v>
      </c>
      <c r="AW10" s="17">
        <v>0.39963767403400802</v>
      </c>
      <c r="AX10" s="17"/>
      <c r="AY10" s="17">
        <v>0.38959968165571501</v>
      </c>
      <c r="AZ10" s="17">
        <v>0.426716393813524</v>
      </c>
      <c r="BA10" s="17">
        <v>0.43028013491287898</v>
      </c>
      <c r="BB10" s="17"/>
      <c r="BC10" s="17">
        <v>0.41803535598759101</v>
      </c>
      <c r="BD10" s="17">
        <v>0.43131901868914102</v>
      </c>
      <c r="BE10" s="17">
        <v>0.406243385595212</v>
      </c>
      <c r="BF10" s="17"/>
      <c r="BG10" s="17">
        <v>0.40818141205514602</v>
      </c>
      <c r="BH10" s="17">
        <v>0.42497923477158001</v>
      </c>
      <c r="BI10" s="17"/>
      <c r="BJ10" s="17">
        <v>0.39391918364003098</v>
      </c>
      <c r="BK10" s="17">
        <v>0.42656467176892998</v>
      </c>
      <c r="BL10" s="17"/>
      <c r="BM10" s="17">
        <v>0.41946826610784499</v>
      </c>
      <c r="BN10" s="17">
        <v>0.42005048622111102</v>
      </c>
      <c r="BO10" s="17">
        <v>0.38036907274492798</v>
      </c>
      <c r="BP10" s="17">
        <v>0.36537217754845103</v>
      </c>
      <c r="BQ10" s="17">
        <v>0.418611401835145</v>
      </c>
      <c r="BR10" s="17">
        <v>0.44336922742434698</v>
      </c>
      <c r="BS10" s="17">
        <v>0.37800205582065699</v>
      </c>
      <c r="BT10" s="17"/>
      <c r="BU10" s="17">
        <v>0.48663258507256901</v>
      </c>
      <c r="BV10" s="17">
        <v>0.40374790630753998</v>
      </c>
      <c r="BW10" s="17"/>
      <c r="BX10" s="17">
        <v>0.376897510359326</v>
      </c>
      <c r="BY10" s="17">
        <v>0.41778148399793902</v>
      </c>
      <c r="BZ10" s="17">
        <v>0.43188215548818698</v>
      </c>
      <c r="CA10" s="17">
        <v>0.45104154030940402</v>
      </c>
    </row>
    <row r="11" spans="2:79" x14ac:dyDescent="0.3">
      <c r="B11" s="18" t="s">
        <v>195</v>
      </c>
      <c r="C11" s="17">
        <v>0.17439043342142599</v>
      </c>
      <c r="D11" s="17">
        <v>0.18884618422609101</v>
      </c>
      <c r="E11" s="17">
        <v>0.1611490864879</v>
      </c>
      <c r="F11" s="17"/>
      <c r="G11" s="17">
        <v>0.150994004524836</v>
      </c>
      <c r="H11" s="17">
        <v>0.110046609416421</v>
      </c>
      <c r="I11" s="17">
        <v>0.13625203010932699</v>
      </c>
      <c r="J11" s="17">
        <v>0.19395561060470901</v>
      </c>
      <c r="K11" s="17">
        <v>0.25185471560143302</v>
      </c>
      <c r="L11" s="17">
        <v>0.205220318568967</v>
      </c>
      <c r="M11" s="17"/>
      <c r="N11" s="17">
        <v>0.13942728064548399</v>
      </c>
      <c r="O11" s="17">
        <v>0.17836777440940901</v>
      </c>
      <c r="P11" s="17">
        <v>0.17707318933500299</v>
      </c>
      <c r="Q11" s="17">
        <v>0.200045769629208</v>
      </c>
      <c r="R11" s="17"/>
      <c r="S11" s="17">
        <v>0.13287917305493899</v>
      </c>
      <c r="T11" s="17">
        <v>0.19618401329718399</v>
      </c>
      <c r="U11" s="17">
        <v>0.17323721631165001</v>
      </c>
      <c r="V11" s="17">
        <v>0.20721266489392601</v>
      </c>
      <c r="W11" s="17">
        <v>0.19849436424503</v>
      </c>
      <c r="X11" s="17">
        <v>0.18574431623547699</v>
      </c>
      <c r="Y11" s="17">
        <v>0.17009360668866</v>
      </c>
      <c r="Z11" s="17">
        <v>0.150935346638924</v>
      </c>
      <c r="AA11" s="17">
        <v>0.16744181733574401</v>
      </c>
      <c r="AB11" s="17">
        <v>0.18620706067748699</v>
      </c>
      <c r="AC11" s="17">
        <v>0.18351444314985499</v>
      </c>
      <c r="AD11" s="17">
        <v>0.104572084371427</v>
      </c>
      <c r="AE11" s="17"/>
      <c r="AF11" s="17">
        <v>0.12756674170892399</v>
      </c>
      <c r="AG11" s="17">
        <v>0.187085842850406</v>
      </c>
      <c r="AH11" s="17">
        <v>0.17933548020308601</v>
      </c>
      <c r="AI11" s="17">
        <v>0.19920419355216401</v>
      </c>
      <c r="AJ11" s="17">
        <v>0.21819740284273401</v>
      </c>
      <c r="AK11" s="17">
        <v>0.139372088222038</v>
      </c>
      <c r="AL11" s="17"/>
      <c r="AM11" s="17">
        <v>0.20105537118518099</v>
      </c>
      <c r="AN11" s="17">
        <v>0.195152734988044</v>
      </c>
      <c r="AO11" s="17">
        <v>0.13423455689271899</v>
      </c>
      <c r="AP11" s="17">
        <v>0.127672534739318</v>
      </c>
      <c r="AQ11" s="17">
        <v>0.19133843400809</v>
      </c>
      <c r="AR11" s="17"/>
      <c r="AS11" s="17">
        <v>0.161433786087534</v>
      </c>
      <c r="AT11" s="17">
        <v>0.16186563867037901</v>
      </c>
      <c r="AU11" s="17"/>
      <c r="AV11" s="17">
        <v>0.161787713719624</v>
      </c>
      <c r="AW11" s="17">
        <v>0.17882582398976599</v>
      </c>
      <c r="AX11" s="17"/>
      <c r="AY11" s="17">
        <v>0.150413069645988</v>
      </c>
      <c r="AZ11" s="17">
        <v>0.18115552619434899</v>
      </c>
      <c r="BA11" s="17">
        <v>0.20945148700618399</v>
      </c>
      <c r="BB11" s="17"/>
      <c r="BC11" s="17">
        <v>0.169904904572588</v>
      </c>
      <c r="BD11" s="17">
        <v>0.20737965538387099</v>
      </c>
      <c r="BE11" s="17">
        <v>0.14468495497343201</v>
      </c>
      <c r="BF11" s="17"/>
      <c r="BG11" s="17">
        <v>0.176762925081306</v>
      </c>
      <c r="BH11" s="17">
        <v>0.16698149949279201</v>
      </c>
      <c r="BI11" s="17"/>
      <c r="BJ11" s="17">
        <v>0.14820613612458799</v>
      </c>
      <c r="BK11" s="17">
        <v>0.180948087795713</v>
      </c>
      <c r="BL11" s="17"/>
      <c r="BM11" s="17">
        <v>0.14645450088680101</v>
      </c>
      <c r="BN11" s="17">
        <v>0.15838003650478799</v>
      </c>
      <c r="BO11" s="17">
        <v>0.19865087307482601</v>
      </c>
      <c r="BP11" s="17">
        <v>0.22696269437906699</v>
      </c>
      <c r="BQ11" s="17">
        <v>0.15674088813024001</v>
      </c>
      <c r="BR11" s="17">
        <v>0.20480957472848499</v>
      </c>
      <c r="BS11" s="17">
        <v>0.25166035974373302</v>
      </c>
      <c r="BT11" s="17"/>
      <c r="BU11" s="17">
        <v>0.16944697206845399</v>
      </c>
      <c r="BV11" s="17">
        <v>0.17153286208329799</v>
      </c>
      <c r="BW11" s="17"/>
      <c r="BX11" s="17">
        <v>0.216537485884749</v>
      </c>
      <c r="BY11" s="17">
        <v>0.17762061029461501</v>
      </c>
      <c r="BZ11" s="17">
        <v>0.14667460182277001</v>
      </c>
      <c r="CA11" s="17">
        <v>0.15826766529146799</v>
      </c>
    </row>
    <row r="12" spans="2:79" x14ac:dyDescent="0.3">
      <c r="B12" s="18" t="s">
        <v>196</v>
      </c>
      <c r="C12" s="17">
        <v>4.8136341799438702E-2</v>
      </c>
      <c r="D12" s="17">
        <v>5.9732732149550799E-2</v>
      </c>
      <c r="E12" s="17">
        <v>3.7062266511815101E-2</v>
      </c>
      <c r="F12" s="17"/>
      <c r="G12" s="17">
        <v>3.4750082778193303E-2</v>
      </c>
      <c r="H12" s="17">
        <v>3.82622512492624E-2</v>
      </c>
      <c r="I12" s="17">
        <v>3.5852073827657198E-2</v>
      </c>
      <c r="J12" s="17">
        <v>6.3469704545903893E-2</v>
      </c>
      <c r="K12" s="17">
        <v>5.7320565901219901E-2</v>
      </c>
      <c r="L12" s="17">
        <v>5.6431650884345402E-2</v>
      </c>
      <c r="M12" s="17"/>
      <c r="N12" s="17">
        <v>3.8235696725485699E-2</v>
      </c>
      <c r="O12" s="17">
        <v>4.2892236875005103E-2</v>
      </c>
      <c r="P12" s="17">
        <v>7.5944316613923396E-2</v>
      </c>
      <c r="Q12" s="17">
        <v>3.9479446263905503E-2</v>
      </c>
      <c r="R12" s="17"/>
      <c r="S12" s="17">
        <v>5.5335546515476002E-2</v>
      </c>
      <c r="T12" s="17">
        <v>2.85728517455811E-2</v>
      </c>
      <c r="U12" s="17">
        <v>3.9789600193212399E-2</v>
      </c>
      <c r="V12" s="17">
        <v>6.7444603657447103E-2</v>
      </c>
      <c r="W12" s="17">
        <v>6.6439519726659305E-2</v>
      </c>
      <c r="X12" s="17">
        <v>4.9463009607142699E-2</v>
      </c>
      <c r="Y12" s="17">
        <v>8.8077465718118794E-2</v>
      </c>
      <c r="Z12" s="17">
        <v>4.3806733984095902E-2</v>
      </c>
      <c r="AA12" s="17">
        <v>2.6080222228460001E-2</v>
      </c>
      <c r="AB12" s="17">
        <v>2.9711074974602899E-2</v>
      </c>
      <c r="AC12" s="17">
        <v>5.4733410698597502E-2</v>
      </c>
      <c r="AD12" s="17">
        <v>4.0972049426056999E-2</v>
      </c>
      <c r="AE12" s="17"/>
      <c r="AF12" s="17">
        <v>4.6591948875662197E-2</v>
      </c>
      <c r="AG12" s="17">
        <v>4.2107893521067599E-2</v>
      </c>
      <c r="AH12" s="17">
        <v>5.1590900315954501E-2</v>
      </c>
      <c r="AI12" s="17">
        <v>5.1798358782480999E-2</v>
      </c>
      <c r="AJ12" s="17">
        <v>5.8940910280741103E-2</v>
      </c>
      <c r="AK12" s="17">
        <v>4.3562863248863999E-2</v>
      </c>
      <c r="AL12" s="17"/>
      <c r="AM12" s="17">
        <v>7.5845698115168003E-2</v>
      </c>
      <c r="AN12" s="17">
        <v>4.4014633269256601E-2</v>
      </c>
      <c r="AO12" s="17">
        <v>2.9358798868082101E-2</v>
      </c>
      <c r="AP12" s="17">
        <v>1.6420772815302399E-2</v>
      </c>
      <c r="AQ12" s="17">
        <v>6.5475520229099193E-2</v>
      </c>
      <c r="AR12" s="17"/>
      <c r="AS12" s="17">
        <v>3.7634775990863498E-2</v>
      </c>
      <c r="AT12" s="17">
        <v>7.33464865182447E-2</v>
      </c>
      <c r="AU12" s="17"/>
      <c r="AV12" s="17">
        <v>4.46620917250347E-2</v>
      </c>
      <c r="AW12" s="17">
        <v>5.9614428831237999E-2</v>
      </c>
      <c r="AX12" s="17"/>
      <c r="AY12" s="17">
        <v>5.1313506733732799E-2</v>
      </c>
      <c r="AZ12" s="17">
        <v>4.2445212374410402E-2</v>
      </c>
      <c r="BA12" s="17">
        <v>8.0864481246078507E-2</v>
      </c>
      <c r="BB12" s="17"/>
      <c r="BC12" s="17">
        <v>4.4087263119005397E-2</v>
      </c>
      <c r="BD12" s="17">
        <v>3.9197603782111699E-2</v>
      </c>
      <c r="BE12" s="17">
        <v>6.9641815572342197E-2</v>
      </c>
      <c r="BF12" s="17"/>
      <c r="BG12" s="17">
        <v>5.5940858100570999E-2</v>
      </c>
      <c r="BH12" s="17">
        <v>4.57459611923774E-2</v>
      </c>
      <c r="BI12" s="17"/>
      <c r="BJ12" s="17">
        <v>3.6564937895369999E-2</v>
      </c>
      <c r="BK12" s="17">
        <v>5.2509451384533397E-2</v>
      </c>
      <c r="BL12" s="17"/>
      <c r="BM12" s="17">
        <v>4.5526222687427002E-2</v>
      </c>
      <c r="BN12" s="17">
        <v>5.6655175498215402E-2</v>
      </c>
      <c r="BO12" s="17">
        <v>4.1653546653895798E-2</v>
      </c>
      <c r="BP12" s="17">
        <v>5.1612557232672301E-2</v>
      </c>
      <c r="BQ12" s="17">
        <v>3.1621380416318998E-2</v>
      </c>
      <c r="BR12" s="17">
        <v>5.2753469972470303E-2</v>
      </c>
      <c r="BS12" s="17">
        <v>4.5725820042113799E-2</v>
      </c>
      <c r="BT12" s="17"/>
      <c r="BU12" s="17">
        <v>3.1581645969275797E-2</v>
      </c>
      <c r="BV12" s="17">
        <v>2.72677271327086E-2</v>
      </c>
      <c r="BW12" s="17"/>
      <c r="BX12" s="17">
        <v>4.9963000315962E-2</v>
      </c>
      <c r="BY12" s="17">
        <v>6.8259540987632303E-2</v>
      </c>
      <c r="BZ12" s="17">
        <v>3.6425822897208499E-2</v>
      </c>
      <c r="CA12" s="17">
        <v>5.4100478486009497E-2</v>
      </c>
    </row>
    <row r="13" spans="2:79" x14ac:dyDescent="0.3">
      <c r="B13" s="18" t="s">
        <v>101</v>
      </c>
      <c r="C13" s="19">
        <v>3.9850825914105298E-2</v>
      </c>
      <c r="D13" s="19">
        <v>3.2474063240171699E-2</v>
      </c>
      <c r="E13" s="19">
        <v>4.7242374745777797E-2</v>
      </c>
      <c r="F13" s="19"/>
      <c r="G13" s="19">
        <v>2.6189012199033902E-2</v>
      </c>
      <c r="H13" s="19">
        <v>4.3262714610188997E-2</v>
      </c>
      <c r="I13" s="19">
        <v>4.60158160059232E-2</v>
      </c>
      <c r="J13" s="19">
        <v>4.1767523461345997E-2</v>
      </c>
      <c r="K13" s="19">
        <v>5.2675351841894799E-2</v>
      </c>
      <c r="L13" s="19">
        <v>3.09999570379248E-2</v>
      </c>
      <c r="M13" s="19"/>
      <c r="N13" s="19">
        <v>1.3281262911681699E-2</v>
      </c>
      <c r="O13" s="19">
        <v>2.8391512793019699E-2</v>
      </c>
      <c r="P13" s="19">
        <v>4.3110658507490698E-2</v>
      </c>
      <c r="Q13" s="19">
        <v>7.8719008323826903E-2</v>
      </c>
      <c r="R13" s="19"/>
      <c r="S13" s="19">
        <v>4.1379904864847702E-2</v>
      </c>
      <c r="T13" s="19">
        <v>3.1839620585518799E-2</v>
      </c>
      <c r="U13" s="19">
        <v>3.1061469349672799E-2</v>
      </c>
      <c r="V13" s="19">
        <v>5.6868518932180902E-2</v>
      </c>
      <c r="W13" s="19">
        <v>1.40023599702974E-2</v>
      </c>
      <c r="X13" s="19">
        <v>7.3368456702343196E-2</v>
      </c>
      <c r="Y13" s="19">
        <v>3.9727795731490399E-2</v>
      </c>
      <c r="Z13" s="19">
        <v>3.2849811250346903E-2</v>
      </c>
      <c r="AA13" s="19">
        <v>3.3953640773722801E-2</v>
      </c>
      <c r="AB13" s="19">
        <v>4.1893222181307498E-2</v>
      </c>
      <c r="AC13" s="19">
        <v>4.2898275022840701E-2</v>
      </c>
      <c r="AD13" s="19">
        <v>1.9510610139311199E-2</v>
      </c>
      <c r="AE13" s="19"/>
      <c r="AF13" s="19">
        <v>2.87737902725527E-2</v>
      </c>
      <c r="AG13" s="19">
        <v>4.6410638409942702E-2</v>
      </c>
      <c r="AH13" s="19">
        <v>2.7477994018835002E-2</v>
      </c>
      <c r="AI13" s="19">
        <v>4.5620131684724799E-2</v>
      </c>
      <c r="AJ13" s="19">
        <v>5.5611678264982402E-2</v>
      </c>
      <c r="AK13" s="19">
        <v>3.7380361339136498E-2</v>
      </c>
      <c r="AL13" s="19"/>
      <c r="AM13" s="19">
        <v>4.3502067530234501E-2</v>
      </c>
      <c r="AN13" s="19">
        <v>5.2821266865048198E-2</v>
      </c>
      <c r="AO13" s="19">
        <v>2.62473371071189E-2</v>
      </c>
      <c r="AP13" s="19">
        <v>2.07131162796921E-2</v>
      </c>
      <c r="AQ13" s="19">
        <v>0</v>
      </c>
      <c r="AR13" s="19"/>
      <c r="AS13" s="19">
        <v>3.0474160349929499E-2</v>
      </c>
      <c r="AT13" s="19">
        <v>5.71341615805551E-2</v>
      </c>
      <c r="AU13" s="19"/>
      <c r="AV13" s="19">
        <v>3.2612403345096401E-2</v>
      </c>
      <c r="AW13" s="19">
        <v>4.8238258285294502E-2</v>
      </c>
      <c r="AX13" s="19"/>
      <c r="AY13" s="19">
        <v>5.2062065628747399E-2</v>
      </c>
      <c r="AZ13" s="19">
        <v>3.3968872266649901E-2</v>
      </c>
      <c r="BA13" s="19">
        <v>4.1701398241328999E-2</v>
      </c>
      <c r="BB13" s="19"/>
      <c r="BC13" s="19">
        <v>4.5903644583033199E-2</v>
      </c>
      <c r="BD13" s="19">
        <v>2.6227928953183301E-2</v>
      </c>
      <c r="BE13" s="19">
        <v>3.6841971270455902E-2</v>
      </c>
      <c r="BF13" s="19"/>
      <c r="BG13" s="19">
        <v>4.6185344090107397E-2</v>
      </c>
      <c r="BH13" s="19">
        <v>3.2737488496545002E-2</v>
      </c>
      <c r="BI13" s="19"/>
      <c r="BJ13" s="19">
        <v>2.6927131165148301E-2</v>
      </c>
      <c r="BK13" s="19">
        <v>4.2376831694128397E-2</v>
      </c>
      <c r="BL13" s="19"/>
      <c r="BM13" s="19">
        <v>2.6566238165353102E-2</v>
      </c>
      <c r="BN13" s="19">
        <v>5.2616892671138997E-2</v>
      </c>
      <c r="BO13" s="19">
        <v>3.9155098419404899E-2</v>
      </c>
      <c r="BP13" s="19">
        <v>6.0185679227007301E-2</v>
      </c>
      <c r="BQ13" s="19">
        <v>5.08468656414644E-2</v>
      </c>
      <c r="BR13" s="19">
        <v>3.43473712156687E-2</v>
      </c>
      <c r="BS13" s="19">
        <v>9.3913282812679896E-2</v>
      </c>
      <c r="BT13" s="19"/>
      <c r="BU13" s="19">
        <v>1.2677260952735501E-2</v>
      </c>
      <c r="BV13" s="19">
        <v>2.50107152737747E-2</v>
      </c>
      <c r="BW13" s="19"/>
      <c r="BX13" s="19">
        <v>4.3642769946229502E-2</v>
      </c>
      <c r="BY13" s="19">
        <v>2.5472818179404701E-2</v>
      </c>
      <c r="BZ13" s="19">
        <v>2.7801057367220799E-2</v>
      </c>
      <c r="CA13" s="19">
        <v>2.17096031440593E-2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238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234</v>
      </c>
      <c r="C9" s="17">
        <v>0.25452436991190502</v>
      </c>
      <c r="D9" s="17">
        <v>0.233619412559884</v>
      </c>
      <c r="E9" s="17">
        <v>0.27409869364551198</v>
      </c>
      <c r="F9" s="17"/>
      <c r="G9" s="17">
        <v>0.30595556571938798</v>
      </c>
      <c r="H9" s="17">
        <v>0.35669491208075899</v>
      </c>
      <c r="I9" s="17">
        <v>0.29669156554637899</v>
      </c>
      <c r="J9" s="17">
        <v>0.18570213543934</v>
      </c>
      <c r="K9" s="17">
        <v>0.19930803693726501</v>
      </c>
      <c r="L9" s="17">
        <v>0.19604979268102299</v>
      </c>
      <c r="M9" s="17"/>
      <c r="N9" s="17">
        <v>0.30356403680708399</v>
      </c>
      <c r="O9" s="17">
        <v>0.232120712215379</v>
      </c>
      <c r="P9" s="17">
        <v>0.24155946208527501</v>
      </c>
      <c r="Q9" s="17">
        <v>0.24340223284307499</v>
      </c>
      <c r="R9" s="17"/>
      <c r="S9" s="17">
        <v>0.33083216179833502</v>
      </c>
      <c r="T9" s="17">
        <v>0.23942348169311101</v>
      </c>
      <c r="U9" s="17">
        <v>0.27597902591962498</v>
      </c>
      <c r="V9" s="17">
        <v>0.21670086983092099</v>
      </c>
      <c r="W9" s="17">
        <v>0.245685941157191</v>
      </c>
      <c r="X9" s="17">
        <v>0.20214942566650301</v>
      </c>
      <c r="Y9" s="17">
        <v>0.200925611320033</v>
      </c>
      <c r="Z9" s="17">
        <v>0.22984697676406601</v>
      </c>
      <c r="AA9" s="17">
        <v>0.28375394172716001</v>
      </c>
      <c r="AB9" s="17">
        <v>0.26073354291800399</v>
      </c>
      <c r="AC9" s="17">
        <v>0.24254877347517001</v>
      </c>
      <c r="AD9" s="17">
        <v>0.26864158180245801</v>
      </c>
      <c r="AE9" s="17"/>
      <c r="AF9" s="17">
        <v>0.36585116730559403</v>
      </c>
      <c r="AG9" s="17">
        <v>0.22108854502641601</v>
      </c>
      <c r="AH9" s="17">
        <v>0.23037341242647499</v>
      </c>
      <c r="AI9" s="17">
        <v>0.19819078744600399</v>
      </c>
      <c r="AJ9" s="17">
        <v>0.20267265572034701</v>
      </c>
      <c r="AK9" s="17">
        <v>0.26880893079186202</v>
      </c>
      <c r="AL9" s="17"/>
      <c r="AM9" s="17">
        <v>0.20435730677404801</v>
      </c>
      <c r="AN9" s="17">
        <v>0.25272539675583799</v>
      </c>
      <c r="AO9" s="17">
        <v>0.286317544426824</v>
      </c>
      <c r="AP9" s="17">
        <v>0.333146495110413</v>
      </c>
      <c r="AQ9" s="17">
        <v>0.40419187915163801</v>
      </c>
      <c r="AR9" s="17"/>
      <c r="AS9" s="17">
        <v>0.279813888613413</v>
      </c>
      <c r="AT9" s="17">
        <v>0.26589681285591499</v>
      </c>
      <c r="AU9" s="17"/>
      <c r="AV9" s="17">
        <v>0.26933061097843902</v>
      </c>
      <c r="AW9" s="17">
        <v>0.26330393020852599</v>
      </c>
      <c r="AX9" s="17"/>
      <c r="AY9" s="17">
        <v>0.28086361532009102</v>
      </c>
      <c r="AZ9" s="17">
        <v>0.25120927269209897</v>
      </c>
      <c r="BA9" s="17">
        <v>0.172508083318376</v>
      </c>
      <c r="BB9" s="17"/>
      <c r="BC9" s="17">
        <v>0.24503229639830301</v>
      </c>
      <c r="BD9" s="17">
        <v>0.26139083556606602</v>
      </c>
      <c r="BE9" s="17">
        <v>0.27143539194324701</v>
      </c>
      <c r="BF9" s="17"/>
      <c r="BG9" s="17">
        <v>0.24913984286823301</v>
      </c>
      <c r="BH9" s="17">
        <v>0.26066320766157902</v>
      </c>
      <c r="BI9" s="17"/>
      <c r="BJ9" s="17">
        <v>0.34890937969437502</v>
      </c>
      <c r="BK9" s="17">
        <v>0.22567724826855401</v>
      </c>
      <c r="BL9" s="17"/>
      <c r="BM9" s="17">
        <v>0.286231227966669</v>
      </c>
      <c r="BN9" s="17">
        <v>0.26043787151515402</v>
      </c>
      <c r="BO9" s="17">
        <v>0.254240528532586</v>
      </c>
      <c r="BP9" s="17">
        <v>0.26413923754954899</v>
      </c>
      <c r="BQ9" s="17">
        <v>0.29044716309167801</v>
      </c>
      <c r="BR9" s="17">
        <v>0.19445641701459301</v>
      </c>
      <c r="BS9" s="17">
        <v>0.19002938511030301</v>
      </c>
      <c r="BT9" s="17"/>
      <c r="BU9" s="17">
        <v>0.25957644311053402</v>
      </c>
      <c r="BV9" s="17">
        <v>0.36904500701814102</v>
      </c>
      <c r="BW9" s="17"/>
      <c r="BX9" s="17">
        <v>0.27054883824539</v>
      </c>
      <c r="BY9" s="17">
        <v>0.26227035542356902</v>
      </c>
      <c r="BZ9" s="17">
        <v>0.28831040068609698</v>
      </c>
      <c r="CA9" s="17">
        <v>0.26109704129873901</v>
      </c>
    </row>
    <row r="10" spans="2:79" x14ac:dyDescent="0.3">
      <c r="B10" s="18" t="s">
        <v>194</v>
      </c>
      <c r="C10" s="17">
        <v>0.39779477054325002</v>
      </c>
      <c r="D10" s="17">
        <v>0.40699495146947201</v>
      </c>
      <c r="E10" s="17">
        <v>0.38982883856198802</v>
      </c>
      <c r="F10" s="17"/>
      <c r="G10" s="17">
        <v>0.416276335674371</v>
      </c>
      <c r="H10" s="17">
        <v>0.40725669110428903</v>
      </c>
      <c r="I10" s="17">
        <v>0.3914566398148</v>
      </c>
      <c r="J10" s="17">
        <v>0.412103218717986</v>
      </c>
      <c r="K10" s="17">
        <v>0.34404520588618398</v>
      </c>
      <c r="L10" s="17">
        <v>0.40749193686130297</v>
      </c>
      <c r="M10" s="17"/>
      <c r="N10" s="17">
        <v>0.42788896375673702</v>
      </c>
      <c r="O10" s="17">
        <v>0.430527074923028</v>
      </c>
      <c r="P10" s="17">
        <v>0.416400747973034</v>
      </c>
      <c r="Q10" s="17">
        <v>0.31049063334635202</v>
      </c>
      <c r="R10" s="17"/>
      <c r="S10" s="17">
        <v>0.38315557211214202</v>
      </c>
      <c r="T10" s="17">
        <v>0.415727299777366</v>
      </c>
      <c r="U10" s="17">
        <v>0.39158221348445799</v>
      </c>
      <c r="V10" s="17">
        <v>0.373767074655242</v>
      </c>
      <c r="W10" s="17">
        <v>0.43245299148702498</v>
      </c>
      <c r="X10" s="17">
        <v>0.40537471703212902</v>
      </c>
      <c r="Y10" s="17">
        <v>0.43565807222429798</v>
      </c>
      <c r="Z10" s="17">
        <v>0.44516960324934901</v>
      </c>
      <c r="AA10" s="17">
        <v>0.36976606724042099</v>
      </c>
      <c r="AB10" s="17">
        <v>0.38368902855551801</v>
      </c>
      <c r="AC10" s="17">
        <v>0.36775101387186798</v>
      </c>
      <c r="AD10" s="17">
        <v>0.40480082306290499</v>
      </c>
      <c r="AE10" s="17"/>
      <c r="AF10" s="17">
        <v>0.386466834169511</v>
      </c>
      <c r="AG10" s="17">
        <v>0.41801764249776702</v>
      </c>
      <c r="AH10" s="17">
        <v>0.37845526548192199</v>
      </c>
      <c r="AI10" s="17">
        <v>0.41487340450619797</v>
      </c>
      <c r="AJ10" s="17">
        <v>0.38258284247528102</v>
      </c>
      <c r="AK10" s="17">
        <v>0.37122711680090997</v>
      </c>
      <c r="AL10" s="17"/>
      <c r="AM10" s="17">
        <v>0.36192540700611497</v>
      </c>
      <c r="AN10" s="17">
        <v>0.38466869104404899</v>
      </c>
      <c r="AO10" s="17">
        <v>0.42206059631356801</v>
      </c>
      <c r="AP10" s="17">
        <v>0.42902103644287898</v>
      </c>
      <c r="AQ10" s="17">
        <v>0.348339830540361</v>
      </c>
      <c r="AR10" s="17"/>
      <c r="AS10" s="17">
        <v>0.406938772470959</v>
      </c>
      <c r="AT10" s="17">
        <v>0.33131277789531199</v>
      </c>
      <c r="AU10" s="17"/>
      <c r="AV10" s="17">
        <v>0.40970808307256401</v>
      </c>
      <c r="AW10" s="17">
        <v>0.36682226046081701</v>
      </c>
      <c r="AX10" s="17"/>
      <c r="AY10" s="17">
        <v>0.375990101065106</v>
      </c>
      <c r="AZ10" s="17">
        <v>0.40783071447241798</v>
      </c>
      <c r="BA10" s="17">
        <v>0.40944597118220499</v>
      </c>
      <c r="BB10" s="17"/>
      <c r="BC10" s="17">
        <v>0.401352233821756</v>
      </c>
      <c r="BD10" s="17">
        <v>0.40383473393743902</v>
      </c>
      <c r="BE10" s="17">
        <v>0.37895098462590598</v>
      </c>
      <c r="BF10" s="17"/>
      <c r="BG10" s="17">
        <v>0.399115371109313</v>
      </c>
      <c r="BH10" s="17">
        <v>0.39739482745377402</v>
      </c>
      <c r="BI10" s="17"/>
      <c r="BJ10" s="17">
        <v>0.38698853685699802</v>
      </c>
      <c r="BK10" s="17">
        <v>0.40044622610213898</v>
      </c>
      <c r="BL10" s="17"/>
      <c r="BM10" s="17">
        <v>0.39974429931828298</v>
      </c>
      <c r="BN10" s="17">
        <v>0.39222471559390798</v>
      </c>
      <c r="BO10" s="17">
        <v>0.50536591939466602</v>
      </c>
      <c r="BP10" s="17">
        <v>0.32194704208422797</v>
      </c>
      <c r="BQ10" s="17">
        <v>0.44209928226496598</v>
      </c>
      <c r="BR10" s="17">
        <v>0.40144927460227697</v>
      </c>
      <c r="BS10" s="17">
        <v>0.326740752056286</v>
      </c>
      <c r="BT10" s="17"/>
      <c r="BU10" s="17">
        <v>0.46734495761730899</v>
      </c>
      <c r="BV10" s="17">
        <v>0.34342078249360097</v>
      </c>
      <c r="BW10" s="17"/>
      <c r="BX10" s="17">
        <v>0.37732836948951698</v>
      </c>
      <c r="BY10" s="17">
        <v>0.36132017244442</v>
      </c>
      <c r="BZ10" s="17">
        <v>0.43625637073157397</v>
      </c>
      <c r="CA10" s="17">
        <v>0.41630416064936099</v>
      </c>
    </row>
    <row r="11" spans="2:79" x14ac:dyDescent="0.3">
      <c r="B11" s="18" t="s">
        <v>195</v>
      </c>
      <c r="C11" s="17">
        <v>0.221699257747804</v>
      </c>
      <c r="D11" s="17">
        <v>0.23906718853173001</v>
      </c>
      <c r="E11" s="17">
        <v>0.20394661253628901</v>
      </c>
      <c r="F11" s="17"/>
      <c r="G11" s="17">
        <v>0.19773006436670601</v>
      </c>
      <c r="H11" s="17">
        <v>0.139953050734026</v>
      </c>
      <c r="I11" s="17">
        <v>0.19540236141953801</v>
      </c>
      <c r="J11" s="17">
        <v>0.25525190383110602</v>
      </c>
      <c r="K11" s="17">
        <v>0.28694086868880903</v>
      </c>
      <c r="L11" s="17">
        <v>0.254303076934769</v>
      </c>
      <c r="M11" s="17"/>
      <c r="N11" s="17">
        <v>0.18893733313616301</v>
      </c>
      <c r="O11" s="17">
        <v>0.22194553510086801</v>
      </c>
      <c r="P11" s="17">
        <v>0.20924826113343101</v>
      </c>
      <c r="Q11" s="17">
        <v>0.263185839808178</v>
      </c>
      <c r="R11" s="17"/>
      <c r="S11" s="17">
        <v>0.177754147725116</v>
      </c>
      <c r="T11" s="17">
        <v>0.25062651478258902</v>
      </c>
      <c r="U11" s="17">
        <v>0.19524113703086299</v>
      </c>
      <c r="V11" s="17">
        <v>0.264315848248593</v>
      </c>
      <c r="W11" s="17">
        <v>0.21449538269797899</v>
      </c>
      <c r="X11" s="17">
        <v>0.22580428815345399</v>
      </c>
      <c r="Y11" s="17">
        <v>0.176886277394286</v>
      </c>
      <c r="Z11" s="17">
        <v>0.21568924330438</v>
      </c>
      <c r="AA11" s="17">
        <v>0.243624839936527</v>
      </c>
      <c r="AB11" s="17">
        <v>0.229940413080958</v>
      </c>
      <c r="AC11" s="17">
        <v>0.26053253156728301</v>
      </c>
      <c r="AD11" s="17">
        <v>0.20592004941040401</v>
      </c>
      <c r="AE11" s="17"/>
      <c r="AF11" s="17">
        <v>0.151338585775012</v>
      </c>
      <c r="AG11" s="17">
        <v>0.219226588960377</v>
      </c>
      <c r="AH11" s="17">
        <v>0.25052789869544501</v>
      </c>
      <c r="AI11" s="17">
        <v>0.28369058733478802</v>
      </c>
      <c r="AJ11" s="17">
        <v>0.23039337843458599</v>
      </c>
      <c r="AK11" s="17">
        <v>0.25551540759967301</v>
      </c>
      <c r="AL11" s="17"/>
      <c r="AM11" s="17">
        <v>0.25076769565949097</v>
      </c>
      <c r="AN11" s="17">
        <v>0.23116583796229001</v>
      </c>
      <c r="AO11" s="17">
        <v>0.20297370055159999</v>
      </c>
      <c r="AP11" s="17">
        <v>0.18665491025750899</v>
      </c>
      <c r="AQ11" s="17">
        <v>0.19053726041363001</v>
      </c>
      <c r="AR11" s="17"/>
      <c r="AS11" s="17">
        <v>0.21681585133119199</v>
      </c>
      <c r="AT11" s="17">
        <v>0.220837630143392</v>
      </c>
      <c r="AU11" s="17"/>
      <c r="AV11" s="17">
        <v>0.218069299631132</v>
      </c>
      <c r="AW11" s="17">
        <v>0.20575633744410199</v>
      </c>
      <c r="AX11" s="17"/>
      <c r="AY11" s="17">
        <v>0.21471342170489499</v>
      </c>
      <c r="AZ11" s="17">
        <v>0.22579870336439301</v>
      </c>
      <c r="BA11" s="17">
        <v>0.22217154649420601</v>
      </c>
      <c r="BB11" s="17"/>
      <c r="BC11" s="17">
        <v>0.22982501969192901</v>
      </c>
      <c r="BD11" s="17">
        <v>0.21796823433387999</v>
      </c>
      <c r="BE11" s="17">
        <v>0.204353272030629</v>
      </c>
      <c r="BF11" s="17"/>
      <c r="BG11" s="17">
        <v>0.188012004503084</v>
      </c>
      <c r="BH11" s="17">
        <v>0.236565313975519</v>
      </c>
      <c r="BI11" s="17"/>
      <c r="BJ11" s="17">
        <v>0.18440686922574401</v>
      </c>
      <c r="BK11" s="17">
        <v>0.23459362944249601</v>
      </c>
      <c r="BL11" s="17"/>
      <c r="BM11" s="17">
        <v>0.20496674494856101</v>
      </c>
      <c r="BN11" s="17">
        <v>0.21767911742776999</v>
      </c>
      <c r="BO11" s="17">
        <v>0.13982128413529599</v>
      </c>
      <c r="BP11" s="17">
        <v>0.20854435763767801</v>
      </c>
      <c r="BQ11" s="17">
        <v>0.22543548120311799</v>
      </c>
      <c r="BR11" s="17">
        <v>0.26160788843661997</v>
      </c>
      <c r="BS11" s="17">
        <v>0.28436176127534502</v>
      </c>
      <c r="BT11" s="17"/>
      <c r="BU11" s="17">
        <v>0.17722919708749199</v>
      </c>
      <c r="BV11" s="17">
        <v>0.206534851555981</v>
      </c>
      <c r="BW11" s="17"/>
      <c r="BX11" s="17">
        <v>0.224659295468637</v>
      </c>
      <c r="BY11" s="17">
        <v>0.250302160353433</v>
      </c>
      <c r="BZ11" s="17">
        <v>0.202686330209674</v>
      </c>
      <c r="CA11" s="17">
        <v>0.225600787073794</v>
      </c>
    </row>
    <row r="12" spans="2:79" x14ac:dyDescent="0.3">
      <c r="B12" s="18" t="s">
        <v>196</v>
      </c>
      <c r="C12" s="17">
        <v>7.0706059794660603E-2</v>
      </c>
      <c r="D12" s="17">
        <v>7.8801488951803195E-2</v>
      </c>
      <c r="E12" s="17">
        <v>6.3157971318944406E-2</v>
      </c>
      <c r="F12" s="17"/>
      <c r="G12" s="17">
        <v>4.46726758704937E-2</v>
      </c>
      <c r="H12" s="17">
        <v>3.14744190053333E-2</v>
      </c>
      <c r="I12" s="17">
        <v>6.8142070803390201E-2</v>
      </c>
      <c r="J12" s="17">
        <v>7.2938126772815401E-2</v>
      </c>
      <c r="K12" s="17">
        <v>0.11056280966144701</v>
      </c>
      <c r="L12" s="17">
        <v>9.3322637357194996E-2</v>
      </c>
      <c r="M12" s="17"/>
      <c r="N12" s="17">
        <v>5.1137794103739601E-2</v>
      </c>
      <c r="O12" s="17">
        <v>7.6565315127503905E-2</v>
      </c>
      <c r="P12" s="17">
        <v>8.5384991652457706E-2</v>
      </c>
      <c r="Q12" s="17">
        <v>7.3126978786057201E-2</v>
      </c>
      <c r="R12" s="17"/>
      <c r="S12" s="17">
        <v>6.0080617304512002E-2</v>
      </c>
      <c r="T12" s="17">
        <v>5.12717303097577E-2</v>
      </c>
      <c r="U12" s="17">
        <v>8.1464120497212703E-2</v>
      </c>
      <c r="V12" s="17">
        <v>9.29681080818619E-2</v>
      </c>
      <c r="W12" s="17">
        <v>6.5140052813952298E-2</v>
      </c>
      <c r="X12" s="17">
        <v>6.5277445519873703E-2</v>
      </c>
      <c r="Y12" s="17">
        <v>0.123123028546091</v>
      </c>
      <c r="Z12" s="17">
        <v>5.4453485141379501E-2</v>
      </c>
      <c r="AA12" s="17">
        <v>5.1916767435984203E-2</v>
      </c>
      <c r="AB12" s="17">
        <v>5.8245604429607002E-2</v>
      </c>
      <c r="AC12" s="17">
        <v>8.6227772297952504E-2</v>
      </c>
      <c r="AD12" s="17">
        <v>0.100115117033787</v>
      </c>
      <c r="AE12" s="17"/>
      <c r="AF12" s="17">
        <v>5.6713391833391601E-2</v>
      </c>
      <c r="AG12" s="17">
        <v>7.2776300779880704E-2</v>
      </c>
      <c r="AH12" s="17">
        <v>8.12749974363427E-2</v>
      </c>
      <c r="AI12" s="17">
        <v>6.2578861885977194E-2</v>
      </c>
      <c r="AJ12" s="17">
        <v>0.10863394233071701</v>
      </c>
      <c r="AK12" s="17">
        <v>4.8986267044649701E-2</v>
      </c>
      <c r="AL12" s="17"/>
      <c r="AM12" s="17">
        <v>0.111348166189009</v>
      </c>
      <c r="AN12" s="17">
        <v>6.1062435401340397E-2</v>
      </c>
      <c r="AO12" s="17">
        <v>5.0651514207866899E-2</v>
      </c>
      <c r="AP12" s="17">
        <v>3.8832323987435198E-2</v>
      </c>
      <c r="AQ12" s="17">
        <v>1.49787493751714E-2</v>
      </c>
      <c r="AR12" s="17"/>
      <c r="AS12" s="17">
        <v>5.1186719420108398E-2</v>
      </c>
      <c r="AT12" s="17">
        <v>0.1151709669054</v>
      </c>
      <c r="AU12" s="17"/>
      <c r="AV12" s="17">
        <v>5.7344642619444802E-2</v>
      </c>
      <c r="AW12" s="17">
        <v>9.2060366517907902E-2</v>
      </c>
      <c r="AX12" s="17"/>
      <c r="AY12" s="17">
        <v>5.3858936264343502E-2</v>
      </c>
      <c r="AZ12" s="17">
        <v>6.9183136586211599E-2</v>
      </c>
      <c r="BA12" s="17">
        <v>0.13506988633678599</v>
      </c>
      <c r="BB12" s="17"/>
      <c r="BC12" s="17">
        <v>5.9031066761890398E-2</v>
      </c>
      <c r="BD12" s="17">
        <v>7.5443868869370601E-2</v>
      </c>
      <c r="BE12" s="17">
        <v>9.9217183916581297E-2</v>
      </c>
      <c r="BF12" s="17"/>
      <c r="BG12" s="17">
        <v>9.1971193957940706E-2</v>
      </c>
      <c r="BH12" s="17">
        <v>6.1758647663324E-2</v>
      </c>
      <c r="BI12" s="17"/>
      <c r="BJ12" s="17">
        <v>4.8905368396195498E-2</v>
      </c>
      <c r="BK12" s="17">
        <v>7.87555373033932E-2</v>
      </c>
      <c r="BL12" s="17"/>
      <c r="BM12" s="17">
        <v>7.2726263368174504E-2</v>
      </c>
      <c r="BN12" s="17">
        <v>5.2440776061827198E-2</v>
      </c>
      <c r="BO12" s="17">
        <v>4.0732881202922802E-2</v>
      </c>
      <c r="BP12" s="17">
        <v>0.114375134694501</v>
      </c>
      <c r="BQ12" s="17">
        <v>9.9514143298790898E-3</v>
      </c>
      <c r="BR12" s="17">
        <v>9.0381022056897006E-2</v>
      </c>
      <c r="BS12" s="17">
        <v>7.1476076153431906E-2</v>
      </c>
      <c r="BT12" s="17"/>
      <c r="BU12" s="17">
        <v>8.3172141231928898E-2</v>
      </c>
      <c r="BV12" s="17">
        <v>5.6279225472790399E-2</v>
      </c>
      <c r="BW12" s="17"/>
      <c r="BX12" s="17">
        <v>7.3255111335464002E-2</v>
      </c>
      <c r="BY12" s="17">
        <v>9.2785671634617095E-2</v>
      </c>
      <c r="BZ12" s="17">
        <v>3.6836904684353799E-2</v>
      </c>
      <c r="CA12" s="17">
        <v>6.05281938759753E-2</v>
      </c>
    </row>
    <row r="13" spans="2:79" x14ac:dyDescent="0.3">
      <c r="B13" s="18" t="s">
        <v>101</v>
      </c>
      <c r="C13" s="19">
        <v>5.5275542002380301E-2</v>
      </c>
      <c r="D13" s="19">
        <v>4.15169584871104E-2</v>
      </c>
      <c r="E13" s="19">
        <v>6.8967883937265897E-2</v>
      </c>
      <c r="F13" s="19"/>
      <c r="G13" s="19">
        <v>3.5365358369041297E-2</v>
      </c>
      <c r="H13" s="19">
        <v>6.4620927075592804E-2</v>
      </c>
      <c r="I13" s="19">
        <v>4.8307362415893798E-2</v>
      </c>
      <c r="J13" s="19">
        <v>7.4004615238752902E-2</v>
      </c>
      <c r="K13" s="19">
        <v>5.9143078826295201E-2</v>
      </c>
      <c r="L13" s="19">
        <v>4.8832556165709501E-2</v>
      </c>
      <c r="M13" s="19"/>
      <c r="N13" s="19">
        <v>2.84718721962769E-2</v>
      </c>
      <c r="O13" s="19">
        <v>3.8841362633221799E-2</v>
      </c>
      <c r="P13" s="19">
        <v>4.7406537155802002E-2</v>
      </c>
      <c r="Q13" s="19">
        <v>0.10979431521633699</v>
      </c>
      <c r="R13" s="19"/>
      <c r="S13" s="19">
        <v>4.8177501059894497E-2</v>
      </c>
      <c r="T13" s="19">
        <v>4.2950973437175598E-2</v>
      </c>
      <c r="U13" s="19">
        <v>5.5733503067841798E-2</v>
      </c>
      <c r="V13" s="19">
        <v>5.2248099183382003E-2</v>
      </c>
      <c r="W13" s="19">
        <v>4.22256318438528E-2</v>
      </c>
      <c r="X13" s="19">
        <v>0.10139412362804</v>
      </c>
      <c r="Y13" s="19">
        <v>6.3407010515291795E-2</v>
      </c>
      <c r="Z13" s="19">
        <v>5.4840691540825298E-2</v>
      </c>
      <c r="AA13" s="19">
        <v>5.09383836599075E-2</v>
      </c>
      <c r="AB13" s="19">
        <v>6.7391411015913602E-2</v>
      </c>
      <c r="AC13" s="19">
        <v>4.2939908787726203E-2</v>
      </c>
      <c r="AD13" s="19">
        <v>2.0522428690446098E-2</v>
      </c>
      <c r="AE13" s="19"/>
      <c r="AF13" s="19">
        <v>3.96300209164916E-2</v>
      </c>
      <c r="AG13" s="19">
        <v>6.8890922735559398E-2</v>
      </c>
      <c r="AH13" s="19">
        <v>5.9368425959815001E-2</v>
      </c>
      <c r="AI13" s="19">
        <v>4.0666358827033303E-2</v>
      </c>
      <c r="AJ13" s="19">
        <v>7.5717181039068202E-2</v>
      </c>
      <c r="AK13" s="19">
        <v>5.5462277762905597E-2</v>
      </c>
      <c r="AL13" s="19"/>
      <c r="AM13" s="19">
        <v>7.1601424371337805E-2</v>
      </c>
      <c r="AN13" s="19">
        <v>7.0377638836482598E-2</v>
      </c>
      <c r="AO13" s="19">
        <v>3.7996644500142E-2</v>
      </c>
      <c r="AP13" s="19">
        <v>1.2345234201763399E-2</v>
      </c>
      <c r="AQ13" s="19">
        <v>4.19522805191999E-2</v>
      </c>
      <c r="AR13" s="19"/>
      <c r="AS13" s="19">
        <v>4.5244768164328701E-2</v>
      </c>
      <c r="AT13" s="19">
        <v>6.67818121999805E-2</v>
      </c>
      <c r="AU13" s="19"/>
      <c r="AV13" s="19">
        <v>4.5547363698420301E-2</v>
      </c>
      <c r="AW13" s="19">
        <v>7.2057105368647401E-2</v>
      </c>
      <c r="AX13" s="19"/>
      <c r="AY13" s="19">
        <v>7.4573925645565101E-2</v>
      </c>
      <c r="AZ13" s="19">
        <v>4.5978172884878599E-2</v>
      </c>
      <c r="BA13" s="19">
        <v>6.0804512668427201E-2</v>
      </c>
      <c r="BB13" s="19"/>
      <c r="BC13" s="19">
        <v>6.4759383326121897E-2</v>
      </c>
      <c r="BD13" s="19">
        <v>4.13623272932446E-2</v>
      </c>
      <c r="BE13" s="19">
        <v>4.6043167483636703E-2</v>
      </c>
      <c r="BF13" s="19"/>
      <c r="BG13" s="19">
        <v>7.1761587561428697E-2</v>
      </c>
      <c r="BH13" s="19">
        <v>4.3618003245804497E-2</v>
      </c>
      <c r="BI13" s="19"/>
      <c r="BJ13" s="19">
        <v>3.0789845826688301E-2</v>
      </c>
      <c r="BK13" s="19">
        <v>6.05273588834183E-2</v>
      </c>
      <c r="BL13" s="19"/>
      <c r="BM13" s="19">
        <v>3.6331464398313203E-2</v>
      </c>
      <c r="BN13" s="19">
        <v>7.7217519401340695E-2</v>
      </c>
      <c r="BO13" s="19">
        <v>5.9839386734529501E-2</v>
      </c>
      <c r="BP13" s="19">
        <v>9.0994228034043501E-2</v>
      </c>
      <c r="BQ13" s="19">
        <v>3.2066659110359198E-2</v>
      </c>
      <c r="BR13" s="19">
        <v>5.2105397889613103E-2</v>
      </c>
      <c r="BS13" s="19">
        <v>0.12739202540463401</v>
      </c>
      <c r="BT13" s="19"/>
      <c r="BU13" s="19">
        <v>1.2677260952735501E-2</v>
      </c>
      <c r="BV13" s="19">
        <v>2.47201334594866E-2</v>
      </c>
      <c r="BW13" s="19"/>
      <c r="BX13" s="19">
        <v>5.4208385460991999E-2</v>
      </c>
      <c r="BY13" s="19">
        <v>3.3321640143961197E-2</v>
      </c>
      <c r="BZ13" s="19">
        <v>3.5909993688301403E-2</v>
      </c>
      <c r="CA13" s="19">
        <v>3.6469817102131E-2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239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234</v>
      </c>
      <c r="C9" s="17">
        <v>0.51869429899713604</v>
      </c>
      <c r="D9" s="17">
        <v>0.48003980111177502</v>
      </c>
      <c r="E9" s="17">
        <v>0.55593141967215598</v>
      </c>
      <c r="F9" s="17"/>
      <c r="G9" s="17">
        <v>0.60772782883489695</v>
      </c>
      <c r="H9" s="17">
        <v>0.560930998890527</v>
      </c>
      <c r="I9" s="17">
        <v>0.55421029050211701</v>
      </c>
      <c r="J9" s="17">
        <v>0.44714844983857999</v>
      </c>
      <c r="K9" s="17">
        <v>0.46586215387376501</v>
      </c>
      <c r="L9" s="17">
        <v>0.48983623886476202</v>
      </c>
      <c r="M9" s="17"/>
      <c r="N9" s="17">
        <v>0.57847144067103995</v>
      </c>
      <c r="O9" s="17">
        <v>0.50132459032891397</v>
      </c>
      <c r="P9" s="17">
        <v>0.50003721269976198</v>
      </c>
      <c r="Q9" s="17">
        <v>0.49241166989468999</v>
      </c>
      <c r="R9" s="17"/>
      <c r="S9" s="17">
        <v>0.55901767403401403</v>
      </c>
      <c r="T9" s="17">
        <v>0.55103300915644604</v>
      </c>
      <c r="U9" s="17">
        <v>0.56078291105643896</v>
      </c>
      <c r="V9" s="17">
        <v>0.46274043390748498</v>
      </c>
      <c r="W9" s="17">
        <v>0.49974515908103001</v>
      </c>
      <c r="X9" s="17">
        <v>0.456623115465845</v>
      </c>
      <c r="Y9" s="17">
        <v>0.49060512609573198</v>
      </c>
      <c r="Z9" s="17">
        <v>0.50959286246255897</v>
      </c>
      <c r="AA9" s="17">
        <v>0.56115830397223099</v>
      </c>
      <c r="AB9" s="17">
        <v>0.47518156166669501</v>
      </c>
      <c r="AC9" s="17">
        <v>0.52914850141736403</v>
      </c>
      <c r="AD9" s="17">
        <v>0.52159544478627695</v>
      </c>
      <c r="AE9" s="17"/>
      <c r="AF9" s="17">
        <v>0.59170435970969304</v>
      </c>
      <c r="AG9" s="17">
        <v>0.507263943116121</v>
      </c>
      <c r="AH9" s="17">
        <v>0.47578959907943902</v>
      </c>
      <c r="AI9" s="17">
        <v>0.46816542342988998</v>
      </c>
      <c r="AJ9" s="17">
        <v>0.49018462445362798</v>
      </c>
      <c r="AK9" s="17">
        <v>0.57857582863140899</v>
      </c>
      <c r="AL9" s="17"/>
      <c r="AM9" s="17">
        <v>0.45974447573710298</v>
      </c>
      <c r="AN9" s="17">
        <v>0.52839487885687997</v>
      </c>
      <c r="AO9" s="17">
        <v>0.56341228528402698</v>
      </c>
      <c r="AP9" s="17">
        <v>0.58011462525630297</v>
      </c>
      <c r="AQ9" s="17">
        <v>0.67512279221218696</v>
      </c>
      <c r="AR9" s="17"/>
      <c r="AS9" s="17">
        <v>0.54443232529267005</v>
      </c>
      <c r="AT9" s="17">
        <v>0.51895443056990798</v>
      </c>
      <c r="AU9" s="17"/>
      <c r="AV9" s="17">
        <v>0.53482252352166204</v>
      </c>
      <c r="AW9" s="17">
        <v>0.523466182590416</v>
      </c>
      <c r="AX9" s="17"/>
      <c r="AY9" s="17">
        <v>0.555380836485875</v>
      </c>
      <c r="AZ9" s="17">
        <v>0.51055439038772499</v>
      </c>
      <c r="BA9" s="17">
        <v>0.43431232619770799</v>
      </c>
      <c r="BB9" s="17"/>
      <c r="BC9" s="17">
        <v>0.52243848172735596</v>
      </c>
      <c r="BD9" s="17">
        <v>0.47653205925714398</v>
      </c>
      <c r="BE9" s="17">
        <v>0.54778424434981698</v>
      </c>
      <c r="BF9" s="17"/>
      <c r="BG9" s="17">
        <v>0.53944442036807905</v>
      </c>
      <c r="BH9" s="17">
        <v>0.51551025125910099</v>
      </c>
      <c r="BI9" s="17"/>
      <c r="BJ9" s="17">
        <v>0.56739869392456599</v>
      </c>
      <c r="BK9" s="17">
        <v>0.50673193583678999</v>
      </c>
      <c r="BL9" s="17"/>
      <c r="BM9" s="17">
        <v>0.52781082600929596</v>
      </c>
      <c r="BN9" s="17">
        <v>0.53789797068466905</v>
      </c>
      <c r="BO9" s="17">
        <v>0.50833413560093399</v>
      </c>
      <c r="BP9" s="17">
        <v>0.55340985002545695</v>
      </c>
      <c r="BQ9" s="17">
        <v>0.62181743295359404</v>
      </c>
      <c r="BR9" s="17">
        <v>0.47652552188393299</v>
      </c>
      <c r="BS9" s="17">
        <v>0.462891168682105</v>
      </c>
      <c r="BT9" s="17"/>
      <c r="BU9" s="17">
        <v>0.548639708313998</v>
      </c>
      <c r="BV9" s="17">
        <v>0.53273999587487897</v>
      </c>
      <c r="BW9" s="17"/>
      <c r="BX9" s="17">
        <v>0.56490871031772405</v>
      </c>
      <c r="BY9" s="17">
        <v>0.48488751385517298</v>
      </c>
      <c r="BZ9" s="17">
        <v>0.54905360292162997</v>
      </c>
      <c r="CA9" s="17">
        <v>0.48890617024087302</v>
      </c>
    </row>
    <row r="10" spans="2:79" x14ac:dyDescent="0.3">
      <c r="B10" s="18" t="s">
        <v>194</v>
      </c>
      <c r="C10" s="17">
        <v>0.32455661985227202</v>
      </c>
      <c r="D10" s="17">
        <v>0.33330103170856401</v>
      </c>
      <c r="E10" s="17">
        <v>0.31661947598371099</v>
      </c>
      <c r="F10" s="17"/>
      <c r="G10" s="17">
        <v>0.23937509669689799</v>
      </c>
      <c r="H10" s="17">
        <v>0.28794723732240501</v>
      </c>
      <c r="I10" s="17">
        <v>0.28600188097644702</v>
      </c>
      <c r="J10" s="17">
        <v>0.39696508228617</v>
      </c>
      <c r="K10" s="17">
        <v>0.33900318295311199</v>
      </c>
      <c r="L10" s="17">
        <v>0.37381830893830298</v>
      </c>
      <c r="M10" s="17"/>
      <c r="N10" s="17">
        <v>0.30247781379011301</v>
      </c>
      <c r="O10" s="17">
        <v>0.35394110245551602</v>
      </c>
      <c r="P10" s="17">
        <v>0.322633173309406</v>
      </c>
      <c r="Q10" s="17">
        <v>0.31638087849426799</v>
      </c>
      <c r="R10" s="17"/>
      <c r="S10" s="17">
        <v>0.28446912195470198</v>
      </c>
      <c r="T10" s="17">
        <v>0.32077571790012399</v>
      </c>
      <c r="U10" s="17">
        <v>0.28447480328361402</v>
      </c>
      <c r="V10" s="17">
        <v>0.340189492686855</v>
      </c>
      <c r="W10" s="17">
        <v>0.37971094059164001</v>
      </c>
      <c r="X10" s="17">
        <v>0.37201138979200699</v>
      </c>
      <c r="Y10" s="17">
        <v>0.33915027182296598</v>
      </c>
      <c r="Z10" s="17">
        <v>0.33853344399539598</v>
      </c>
      <c r="AA10" s="17">
        <v>0.27399968753527398</v>
      </c>
      <c r="AB10" s="17">
        <v>0.33721015652633501</v>
      </c>
      <c r="AC10" s="17">
        <v>0.31946741054588801</v>
      </c>
      <c r="AD10" s="17">
        <v>0.41519017757382498</v>
      </c>
      <c r="AE10" s="17"/>
      <c r="AF10" s="17">
        <v>0.26776496405070999</v>
      </c>
      <c r="AG10" s="17">
        <v>0.34495256311696298</v>
      </c>
      <c r="AH10" s="17">
        <v>0.37342786501283198</v>
      </c>
      <c r="AI10" s="17">
        <v>0.35141016122060098</v>
      </c>
      <c r="AJ10" s="17">
        <v>0.32160838062282598</v>
      </c>
      <c r="AK10" s="17">
        <v>0.27176577357848902</v>
      </c>
      <c r="AL10" s="17"/>
      <c r="AM10" s="17">
        <v>0.36250888948468102</v>
      </c>
      <c r="AN10" s="17">
        <v>0.300944722317317</v>
      </c>
      <c r="AO10" s="17">
        <v>0.30982953747771202</v>
      </c>
      <c r="AP10" s="17">
        <v>0.33029598976622898</v>
      </c>
      <c r="AQ10" s="17">
        <v>0.16702196422385701</v>
      </c>
      <c r="AR10" s="17"/>
      <c r="AS10" s="17">
        <v>0.32417075478296598</v>
      </c>
      <c r="AT10" s="17">
        <v>0.28745556103625203</v>
      </c>
      <c r="AU10" s="17"/>
      <c r="AV10" s="17">
        <v>0.32699870858587099</v>
      </c>
      <c r="AW10" s="17">
        <v>0.31911177492211501</v>
      </c>
      <c r="AX10" s="17"/>
      <c r="AY10" s="17">
        <v>0.29805823324643999</v>
      </c>
      <c r="AZ10" s="17">
        <v>0.33453585327232299</v>
      </c>
      <c r="BA10" s="17">
        <v>0.35930444846646398</v>
      </c>
      <c r="BB10" s="17"/>
      <c r="BC10" s="17">
        <v>0.33016625708962299</v>
      </c>
      <c r="BD10" s="17">
        <v>0.35943768980319801</v>
      </c>
      <c r="BE10" s="17">
        <v>0.27741049195090101</v>
      </c>
      <c r="BF10" s="17"/>
      <c r="BG10" s="17">
        <v>0.31540626700934599</v>
      </c>
      <c r="BH10" s="17">
        <v>0.33161452418442</v>
      </c>
      <c r="BI10" s="17"/>
      <c r="BJ10" s="17">
        <v>0.30510447797391899</v>
      </c>
      <c r="BK10" s="17">
        <v>0.33247040436265402</v>
      </c>
      <c r="BL10" s="17"/>
      <c r="BM10" s="17">
        <v>0.31437171581488299</v>
      </c>
      <c r="BN10" s="17">
        <v>0.33331976495900301</v>
      </c>
      <c r="BO10" s="17">
        <v>0.26241391989893298</v>
      </c>
      <c r="BP10" s="17">
        <v>0.26549591235363201</v>
      </c>
      <c r="BQ10" s="17">
        <v>0.225882228266547</v>
      </c>
      <c r="BR10" s="17">
        <v>0.38635504531274401</v>
      </c>
      <c r="BS10" s="17">
        <v>0.33627015758155998</v>
      </c>
      <c r="BT10" s="17"/>
      <c r="BU10" s="17">
        <v>0.30503853583858198</v>
      </c>
      <c r="BV10" s="17">
        <v>0.290874512940963</v>
      </c>
      <c r="BW10" s="17"/>
      <c r="BX10" s="17">
        <v>0.26656767404690901</v>
      </c>
      <c r="BY10" s="17">
        <v>0.34431758298777199</v>
      </c>
      <c r="BZ10" s="17">
        <v>0.31504080824726599</v>
      </c>
      <c r="CA10" s="17">
        <v>0.36325175598500697</v>
      </c>
    </row>
    <row r="11" spans="2:79" x14ac:dyDescent="0.3">
      <c r="B11" s="18" t="s">
        <v>195</v>
      </c>
      <c r="C11" s="17">
        <v>0.106040200893063</v>
      </c>
      <c r="D11" s="17">
        <v>0.138688077189041</v>
      </c>
      <c r="E11" s="17">
        <v>7.3820060692575601E-2</v>
      </c>
      <c r="F11" s="17"/>
      <c r="G11" s="17">
        <v>0.103504971261731</v>
      </c>
      <c r="H11" s="17">
        <v>8.94689444554011E-2</v>
      </c>
      <c r="I11" s="17">
        <v>0.11432903977817099</v>
      </c>
      <c r="J11" s="17">
        <v>0.106066806423805</v>
      </c>
      <c r="K11" s="17">
        <v>0.14095293316226301</v>
      </c>
      <c r="L11" s="17">
        <v>9.0986338503324798E-2</v>
      </c>
      <c r="M11" s="17"/>
      <c r="N11" s="17">
        <v>9.9321801342208804E-2</v>
      </c>
      <c r="O11" s="17">
        <v>9.3916238591617393E-2</v>
      </c>
      <c r="P11" s="17">
        <v>0.13024698567791301</v>
      </c>
      <c r="Q11" s="17">
        <v>0.102535914636207</v>
      </c>
      <c r="R11" s="17"/>
      <c r="S11" s="17">
        <v>0.103866318577418</v>
      </c>
      <c r="T11" s="17">
        <v>9.7286933636434106E-2</v>
      </c>
      <c r="U11" s="17">
        <v>9.5589112041493604E-2</v>
      </c>
      <c r="V11" s="17">
        <v>0.14982322664900899</v>
      </c>
      <c r="W11" s="17">
        <v>6.7201982955534798E-2</v>
      </c>
      <c r="X11" s="17">
        <v>9.7439440681001396E-2</v>
      </c>
      <c r="Y11" s="17">
        <v>0.118521320322327</v>
      </c>
      <c r="Z11" s="17">
        <v>0.118723237285099</v>
      </c>
      <c r="AA11" s="17">
        <v>0.118453081465325</v>
      </c>
      <c r="AB11" s="17">
        <v>0.13956946230700701</v>
      </c>
      <c r="AC11" s="17">
        <v>7.4314000671707001E-2</v>
      </c>
      <c r="AD11" s="17">
        <v>2.3594014293890599E-2</v>
      </c>
      <c r="AE11" s="17"/>
      <c r="AF11" s="17">
        <v>9.8164336460101198E-2</v>
      </c>
      <c r="AG11" s="17">
        <v>9.8983622221130593E-2</v>
      </c>
      <c r="AH11" s="17">
        <v>0.11179254455080399</v>
      </c>
      <c r="AI11" s="17">
        <v>0.13161569558999101</v>
      </c>
      <c r="AJ11" s="17">
        <v>0.106792156837901</v>
      </c>
      <c r="AK11" s="17">
        <v>7.5940582158177297E-2</v>
      </c>
      <c r="AL11" s="17"/>
      <c r="AM11" s="17">
        <v>0.120222090984346</v>
      </c>
      <c r="AN11" s="17">
        <v>0.119461860889054</v>
      </c>
      <c r="AO11" s="17">
        <v>8.6565734397369004E-2</v>
      </c>
      <c r="AP11" s="17">
        <v>8.0731178367262499E-2</v>
      </c>
      <c r="AQ11" s="17">
        <v>0.10641859228987199</v>
      </c>
      <c r="AR11" s="17"/>
      <c r="AS11" s="17">
        <v>9.4811938838725796E-2</v>
      </c>
      <c r="AT11" s="17">
        <v>0.107270407462853</v>
      </c>
      <c r="AU11" s="17"/>
      <c r="AV11" s="17">
        <v>9.9055071849714002E-2</v>
      </c>
      <c r="AW11" s="17">
        <v>0.113504985831343</v>
      </c>
      <c r="AX11" s="17"/>
      <c r="AY11" s="17">
        <v>8.7659941742121494E-2</v>
      </c>
      <c r="AZ11" s="17">
        <v>0.108933996968213</v>
      </c>
      <c r="BA11" s="17">
        <v>0.14895120612176299</v>
      </c>
      <c r="BB11" s="17"/>
      <c r="BC11" s="17">
        <v>9.9074497513697707E-2</v>
      </c>
      <c r="BD11" s="17">
        <v>0.106762036469983</v>
      </c>
      <c r="BE11" s="17">
        <v>0.12284782647629799</v>
      </c>
      <c r="BF11" s="17"/>
      <c r="BG11" s="17">
        <v>8.6073798783650804E-2</v>
      </c>
      <c r="BH11" s="17">
        <v>0.112918150332992</v>
      </c>
      <c r="BI11" s="17"/>
      <c r="BJ11" s="17">
        <v>8.9709407277012501E-2</v>
      </c>
      <c r="BK11" s="17">
        <v>0.109110778474775</v>
      </c>
      <c r="BL11" s="17"/>
      <c r="BM11" s="17">
        <v>0.113153847538917</v>
      </c>
      <c r="BN11" s="17">
        <v>8.0590224988818196E-2</v>
      </c>
      <c r="BO11" s="17">
        <v>0.119148643576408</v>
      </c>
      <c r="BP11" s="17">
        <v>0.119243405253115</v>
      </c>
      <c r="BQ11" s="17">
        <v>0.13062007158167199</v>
      </c>
      <c r="BR11" s="17">
        <v>9.6301229933952501E-2</v>
      </c>
      <c r="BS11" s="17">
        <v>0.105481179465681</v>
      </c>
      <c r="BT11" s="17"/>
      <c r="BU11" s="17">
        <v>0.11398597794488199</v>
      </c>
      <c r="BV11" s="17">
        <v>0.13385378046537499</v>
      </c>
      <c r="BW11" s="17"/>
      <c r="BX11" s="17">
        <v>0.10378906980461999</v>
      </c>
      <c r="BY11" s="17">
        <v>0.137978969394835</v>
      </c>
      <c r="BZ11" s="17">
        <v>9.91310971038388E-2</v>
      </c>
      <c r="CA11" s="17">
        <v>0.116057701201735</v>
      </c>
    </row>
    <row r="12" spans="2:79" x14ac:dyDescent="0.3">
      <c r="B12" s="18" t="s">
        <v>196</v>
      </c>
      <c r="C12" s="17">
        <v>2.0549775038613102E-2</v>
      </c>
      <c r="D12" s="17">
        <v>2.1019139935656399E-2</v>
      </c>
      <c r="E12" s="17">
        <v>2.0193155553554502E-2</v>
      </c>
      <c r="F12" s="17"/>
      <c r="G12" s="17">
        <v>2.04027909654057E-2</v>
      </c>
      <c r="H12" s="17">
        <v>3.0364031313452E-2</v>
      </c>
      <c r="I12" s="17">
        <v>1.6437151037670801E-2</v>
      </c>
      <c r="J12" s="17">
        <v>2.2317572330911101E-2</v>
      </c>
      <c r="K12" s="17">
        <v>1.07144894026912E-2</v>
      </c>
      <c r="L12" s="17">
        <v>2.11975168343413E-2</v>
      </c>
      <c r="M12" s="17"/>
      <c r="N12" s="17">
        <v>9.5550783000330694E-3</v>
      </c>
      <c r="O12" s="17">
        <v>2.11960899779348E-2</v>
      </c>
      <c r="P12" s="17">
        <v>2.2972349434599498E-2</v>
      </c>
      <c r="Q12" s="17">
        <v>3.0198854756627699E-2</v>
      </c>
      <c r="R12" s="17"/>
      <c r="S12" s="17">
        <v>2.41652732086249E-2</v>
      </c>
      <c r="T12" s="17">
        <v>1.3496427344648201E-2</v>
      </c>
      <c r="U12" s="17">
        <v>2.2410066570402499E-2</v>
      </c>
      <c r="V12" s="17">
        <v>1.5142484625911799E-2</v>
      </c>
      <c r="W12" s="17">
        <v>4.5773386363602397E-2</v>
      </c>
      <c r="X12" s="17">
        <v>2.2882244066720299E-2</v>
      </c>
      <c r="Y12" s="17">
        <v>1.7898379920116E-2</v>
      </c>
      <c r="Z12" s="17">
        <v>1.06122539046479E-2</v>
      </c>
      <c r="AA12" s="17">
        <v>2.5681209508557699E-2</v>
      </c>
      <c r="AB12" s="17">
        <v>1.2165439703440001E-2</v>
      </c>
      <c r="AC12" s="17">
        <v>1.22075562534033E-2</v>
      </c>
      <c r="AD12" s="17">
        <v>2.01097532066958E-2</v>
      </c>
      <c r="AE12" s="17"/>
      <c r="AF12" s="17">
        <v>1.7396925908919902E-2</v>
      </c>
      <c r="AG12" s="17">
        <v>1.3720164139900499E-2</v>
      </c>
      <c r="AH12" s="17">
        <v>2.5094884520158501E-2</v>
      </c>
      <c r="AI12" s="17">
        <v>2.3946381814848899E-2</v>
      </c>
      <c r="AJ12" s="17">
        <v>2.5865235454447699E-2</v>
      </c>
      <c r="AK12" s="17">
        <v>3.6337454292787903E-2</v>
      </c>
      <c r="AL12" s="17"/>
      <c r="AM12" s="17">
        <v>2.3512749213604099E-2</v>
      </c>
      <c r="AN12" s="17">
        <v>1.4186438913663E-2</v>
      </c>
      <c r="AO12" s="17">
        <v>1.36904818719095E-2</v>
      </c>
      <c r="AP12" s="17">
        <v>4.4396832775797602E-3</v>
      </c>
      <c r="AQ12" s="17">
        <v>2.24400026845172E-2</v>
      </c>
      <c r="AR12" s="17"/>
      <c r="AS12" s="17">
        <v>1.58905256961317E-2</v>
      </c>
      <c r="AT12" s="17">
        <v>3.9184336055612598E-2</v>
      </c>
      <c r="AU12" s="17"/>
      <c r="AV12" s="17">
        <v>1.4361949188832801E-2</v>
      </c>
      <c r="AW12" s="17">
        <v>1.2684298147693E-2</v>
      </c>
      <c r="AX12" s="17"/>
      <c r="AY12" s="17">
        <v>2.2025908716656498E-2</v>
      </c>
      <c r="AZ12" s="17">
        <v>1.9514442098240301E-2</v>
      </c>
      <c r="BA12" s="17">
        <v>2.5018866623503201E-2</v>
      </c>
      <c r="BB12" s="17"/>
      <c r="BC12" s="17">
        <v>1.6085923735647201E-2</v>
      </c>
      <c r="BD12" s="17">
        <v>3.3025416938210199E-2</v>
      </c>
      <c r="BE12" s="17">
        <v>2.0295298553845299E-2</v>
      </c>
      <c r="BF12" s="17"/>
      <c r="BG12" s="17">
        <v>1.92973112302448E-2</v>
      </c>
      <c r="BH12" s="17">
        <v>1.8058280434508699E-2</v>
      </c>
      <c r="BI12" s="17"/>
      <c r="BJ12" s="17">
        <v>1.48405757741967E-2</v>
      </c>
      <c r="BK12" s="17">
        <v>2.2173914419425001E-2</v>
      </c>
      <c r="BL12" s="17"/>
      <c r="BM12" s="17">
        <v>2.0781869327618298E-2</v>
      </c>
      <c r="BN12" s="17">
        <v>1.3377006988217E-2</v>
      </c>
      <c r="BO12" s="17">
        <v>5.9206592915630601E-2</v>
      </c>
      <c r="BP12" s="17">
        <v>2.0726752670548101E-2</v>
      </c>
      <c r="BQ12" s="17">
        <v>9.87445343350234E-3</v>
      </c>
      <c r="BR12" s="17">
        <v>1.5728338395728299E-2</v>
      </c>
      <c r="BS12" s="17">
        <v>2.9150354082012501E-2</v>
      </c>
      <c r="BT12" s="17"/>
      <c r="BU12" s="17">
        <v>1.9658516949801801E-2</v>
      </c>
      <c r="BV12" s="17">
        <v>2.3043941135855801E-2</v>
      </c>
      <c r="BW12" s="17"/>
      <c r="BX12" s="17">
        <v>2.81533355460938E-2</v>
      </c>
      <c r="BY12" s="17">
        <v>1.99892040856227E-2</v>
      </c>
      <c r="BZ12" s="17">
        <v>1.7885480425453602E-2</v>
      </c>
      <c r="CA12" s="17">
        <v>1.5337649905632999E-2</v>
      </c>
    </row>
    <row r="13" spans="2:79" x14ac:dyDescent="0.3">
      <c r="B13" s="18" t="s">
        <v>101</v>
      </c>
      <c r="C13" s="19">
        <v>3.0159105218916099E-2</v>
      </c>
      <c r="D13" s="19">
        <v>2.6951950054963598E-2</v>
      </c>
      <c r="E13" s="19">
        <v>3.3435888098002603E-2</v>
      </c>
      <c r="F13" s="19"/>
      <c r="G13" s="19">
        <v>2.89893122410682E-2</v>
      </c>
      <c r="H13" s="19">
        <v>3.1288788018215601E-2</v>
      </c>
      <c r="I13" s="19">
        <v>2.9021637705594499E-2</v>
      </c>
      <c r="J13" s="19">
        <v>2.7502089120533701E-2</v>
      </c>
      <c r="K13" s="19">
        <v>4.3467240608168797E-2</v>
      </c>
      <c r="L13" s="19">
        <v>2.4161596859269101E-2</v>
      </c>
      <c r="M13" s="19"/>
      <c r="N13" s="19">
        <v>1.0173865896605599E-2</v>
      </c>
      <c r="O13" s="19">
        <v>2.9621978646018201E-2</v>
      </c>
      <c r="P13" s="19">
        <v>2.4110278878319302E-2</v>
      </c>
      <c r="Q13" s="19">
        <v>5.8472682218207297E-2</v>
      </c>
      <c r="R13" s="19"/>
      <c r="S13" s="19">
        <v>2.8481612225241499E-2</v>
      </c>
      <c r="T13" s="19">
        <v>1.7407911962347599E-2</v>
      </c>
      <c r="U13" s="19">
        <v>3.6743107048051303E-2</v>
      </c>
      <c r="V13" s="19">
        <v>3.2104362130739202E-2</v>
      </c>
      <c r="W13" s="19">
        <v>7.5685310081933903E-3</v>
      </c>
      <c r="X13" s="19">
        <v>5.1043809994426398E-2</v>
      </c>
      <c r="Y13" s="19">
        <v>3.3824901838858903E-2</v>
      </c>
      <c r="Z13" s="19">
        <v>2.2538202352297899E-2</v>
      </c>
      <c r="AA13" s="19">
        <v>2.07077175186118E-2</v>
      </c>
      <c r="AB13" s="19">
        <v>3.58733797965234E-2</v>
      </c>
      <c r="AC13" s="19">
        <v>6.4862531111637201E-2</v>
      </c>
      <c r="AD13" s="19">
        <v>1.9510610139311199E-2</v>
      </c>
      <c r="AE13" s="19"/>
      <c r="AF13" s="19">
        <v>2.4969413870576E-2</v>
      </c>
      <c r="AG13" s="19">
        <v>3.5079707405885001E-2</v>
      </c>
      <c r="AH13" s="19">
        <v>1.3895106836766801E-2</v>
      </c>
      <c r="AI13" s="19">
        <v>2.4862337944669102E-2</v>
      </c>
      <c r="AJ13" s="19">
        <v>5.5549602631196897E-2</v>
      </c>
      <c r="AK13" s="19">
        <v>3.7380361339136498E-2</v>
      </c>
      <c r="AL13" s="19"/>
      <c r="AM13" s="19">
        <v>3.40117945802672E-2</v>
      </c>
      <c r="AN13" s="19">
        <v>3.7012099023086997E-2</v>
      </c>
      <c r="AO13" s="19">
        <v>2.65019609689825E-2</v>
      </c>
      <c r="AP13" s="19">
        <v>4.4185233326253202E-3</v>
      </c>
      <c r="AQ13" s="19">
        <v>2.8996648589565799E-2</v>
      </c>
      <c r="AR13" s="19"/>
      <c r="AS13" s="19">
        <v>2.0694455389506199E-2</v>
      </c>
      <c r="AT13" s="19">
        <v>4.7135264875374103E-2</v>
      </c>
      <c r="AU13" s="19"/>
      <c r="AV13" s="19">
        <v>2.4761746853920401E-2</v>
      </c>
      <c r="AW13" s="19">
        <v>3.1232758508432601E-2</v>
      </c>
      <c r="AX13" s="19"/>
      <c r="AY13" s="19">
        <v>3.6875079808906801E-2</v>
      </c>
      <c r="AZ13" s="19">
        <v>2.6461317273499201E-2</v>
      </c>
      <c r="BA13" s="19">
        <v>3.2413152590561899E-2</v>
      </c>
      <c r="BB13" s="19"/>
      <c r="BC13" s="19">
        <v>3.2234839933675902E-2</v>
      </c>
      <c r="BD13" s="19">
        <v>2.42427975314649E-2</v>
      </c>
      <c r="BE13" s="19">
        <v>3.1662138669138501E-2</v>
      </c>
      <c r="BF13" s="19"/>
      <c r="BG13" s="19">
        <v>3.9778202608678502E-2</v>
      </c>
      <c r="BH13" s="19">
        <v>2.1898793788977602E-2</v>
      </c>
      <c r="BI13" s="19"/>
      <c r="BJ13" s="19">
        <v>2.29468450503067E-2</v>
      </c>
      <c r="BK13" s="19">
        <v>2.9512966906355999E-2</v>
      </c>
      <c r="BL13" s="19"/>
      <c r="BM13" s="19">
        <v>2.38817413092859E-2</v>
      </c>
      <c r="BN13" s="19">
        <v>3.4815032379292198E-2</v>
      </c>
      <c r="BO13" s="19">
        <v>5.0896708008094503E-2</v>
      </c>
      <c r="BP13" s="19">
        <v>4.1124079697247302E-2</v>
      </c>
      <c r="BQ13" s="19">
        <v>1.1805813764684E-2</v>
      </c>
      <c r="BR13" s="19">
        <v>2.5089864473642799E-2</v>
      </c>
      <c r="BS13" s="19">
        <v>6.62071401886416E-2</v>
      </c>
      <c r="BT13" s="19"/>
      <c r="BU13" s="19">
        <v>1.2677260952735501E-2</v>
      </c>
      <c r="BV13" s="19">
        <v>1.9487769582928E-2</v>
      </c>
      <c r="BW13" s="19"/>
      <c r="BX13" s="19">
        <v>3.6581210284653498E-2</v>
      </c>
      <c r="BY13" s="19">
        <v>1.2826729676596401E-2</v>
      </c>
      <c r="BZ13" s="19">
        <v>1.8889011301811101E-2</v>
      </c>
      <c r="CA13" s="19">
        <v>1.6446722666752098E-2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240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234</v>
      </c>
      <c r="C9" s="17">
        <v>0.27101575125501598</v>
      </c>
      <c r="D9" s="17">
        <v>0.26200620774797201</v>
      </c>
      <c r="E9" s="17">
        <v>0.28017026162149899</v>
      </c>
      <c r="F9" s="17"/>
      <c r="G9" s="17">
        <v>0.29381768096495497</v>
      </c>
      <c r="H9" s="17">
        <v>0.33513895223043899</v>
      </c>
      <c r="I9" s="17">
        <v>0.34611983246259498</v>
      </c>
      <c r="J9" s="17">
        <v>0.22396577698044501</v>
      </c>
      <c r="K9" s="17">
        <v>0.19922285752917299</v>
      </c>
      <c r="L9" s="17">
        <v>0.22919220440937901</v>
      </c>
      <c r="M9" s="17"/>
      <c r="N9" s="17">
        <v>0.32485472932752801</v>
      </c>
      <c r="O9" s="17">
        <v>0.23782034936975699</v>
      </c>
      <c r="P9" s="17">
        <v>0.27453576128531498</v>
      </c>
      <c r="Q9" s="17">
        <v>0.24821897806051399</v>
      </c>
      <c r="R9" s="17"/>
      <c r="S9" s="17">
        <v>0.34506634858254998</v>
      </c>
      <c r="T9" s="17">
        <v>0.25798419979883302</v>
      </c>
      <c r="U9" s="17">
        <v>0.28402541902417999</v>
      </c>
      <c r="V9" s="17">
        <v>0.242697186499442</v>
      </c>
      <c r="W9" s="17">
        <v>0.237112115532156</v>
      </c>
      <c r="X9" s="17">
        <v>0.24070883592293099</v>
      </c>
      <c r="Y9" s="17">
        <v>0.23952237484606001</v>
      </c>
      <c r="Z9" s="17">
        <v>0.28678080396651301</v>
      </c>
      <c r="AA9" s="17">
        <v>0.29752644858766902</v>
      </c>
      <c r="AB9" s="17">
        <v>0.23129132273355199</v>
      </c>
      <c r="AC9" s="17">
        <v>0.26961621688832399</v>
      </c>
      <c r="AD9" s="17">
        <v>0.29056712717947902</v>
      </c>
      <c r="AE9" s="17"/>
      <c r="AF9" s="17">
        <v>0.35373940023137701</v>
      </c>
      <c r="AG9" s="17">
        <v>0.23408437854205999</v>
      </c>
      <c r="AH9" s="17">
        <v>0.27697570197136301</v>
      </c>
      <c r="AI9" s="17">
        <v>0.226825087798772</v>
      </c>
      <c r="AJ9" s="17">
        <v>0.23747421340546401</v>
      </c>
      <c r="AK9" s="17">
        <v>0.27889153509997699</v>
      </c>
      <c r="AL9" s="17"/>
      <c r="AM9" s="17">
        <v>0.223551897028513</v>
      </c>
      <c r="AN9" s="17">
        <v>0.24538170705840801</v>
      </c>
      <c r="AO9" s="17">
        <v>0.33547816113368301</v>
      </c>
      <c r="AP9" s="17">
        <v>0.32837392188822101</v>
      </c>
      <c r="AQ9" s="17">
        <v>0.32862431592760999</v>
      </c>
      <c r="AR9" s="17"/>
      <c r="AS9" s="17">
        <v>0.29878051573491299</v>
      </c>
      <c r="AT9" s="17">
        <v>0.25660550678670901</v>
      </c>
      <c r="AU9" s="17"/>
      <c r="AV9" s="17">
        <v>0.29426741725114702</v>
      </c>
      <c r="AW9" s="17">
        <v>0.27004405958702898</v>
      </c>
      <c r="AX9" s="17"/>
      <c r="AY9" s="17">
        <v>0.307679076707364</v>
      </c>
      <c r="AZ9" s="17">
        <v>0.26138727775401299</v>
      </c>
      <c r="BA9" s="17">
        <v>0.20829284888125599</v>
      </c>
      <c r="BB9" s="17"/>
      <c r="BC9" s="17">
        <v>0.27237741051557401</v>
      </c>
      <c r="BD9" s="17">
        <v>0.26237382125013903</v>
      </c>
      <c r="BE9" s="17">
        <v>0.27306472331301201</v>
      </c>
      <c r="BF9" s="17"/>
      <c r="BG9" s="17">
        <v>0.25229809421222799</v>
      </c>
      <c r="BH9" s="17">
        <v>0.28316660094576002</v>
      </c>
      <c r="BI9" s="17"/>
      <c r="BJ9" s="17">
        <v>0.33008951765272299</v>
      </c>
      <c r="BK9" s="17">
        <v>0.25318307583564997</v>
      </c>
      <c r="BL9" s="17"/>
      <c r="BM9" s="17">
        <v>0.30618895320235001</v>
      </c>
      <c r="BN9" s="17">
        <v>0.26230088893324599</v>
      </c>
      <c r="BO9" s="17">
        <v>0.27578044770909399</v>
      </c>
      <c r="BP9" s="17">
        <v>0.245322752932843</v>
      </c>
      <c r="BQ9" s="17">
        <v>0.36041160388829202</v>
      </c>
      <c r="BR9" s="17">
        <v>0.233798075343218</v>
      </c>
      <c r="BS9" s="17">
        <v>0.131200808460675</v>
      </c>
      <c r="BT9" s="17"/>
      <c r="BU9" s="17">
        <v>0.27965361328099803</v>
      </c>
      <c r="BV9" s="17">
        <v>0.35548430816555998</v>
      </c>
      <c r="BW9" s="17"/>
      <c r="BX9" s="17">
        <v>0.30307536148437703</v>
      </c>
      <c r="BY9" s="17">
        <v>0.26992455797070702</v>
      </c>
      <c r="BZ9" s="17">
        <v>0.29888172707177801</v>
      </c>
      <c r="CA9" s="17">
        <v>0.29886756207985399</v>
      </c>
    </row>
    <row r="10" spans="2:79" x14ac:dyDescent="0.3">
      <c r="B10" s="18" t="s">
        <v>194</v>
      </c>
      <c r="C10" s="17">
        <v>0.42630669666685</v>
      </c>
      <c r="D10" s="17">
        <v>0.421448569304744</v>
      </c>
      <c r="E10" s="17">
        <v>0.42918815723250697</v>
      </c>
      <c r="F10" s="17"/>
      <c r="G10" s="17">
        <v>0.45286276269753301</v>
      </c>
      <c r="H10" s="17">
        <v>0.45167808268382098</v>
      </c>
      <c r="I10" s="17">
        <v>0.39831807874485697</v>
      </c>
      <c r="J10" s="17">
        <v>0.40708165501860399</v>
      </c>
      <c r="K10" s="17">
        <v>0.41184482360228702</v>
      </c>
      <c r="L10" s="17">
        <v>0.43605946016895097</v>
      </c>
      <c r="M10" s="17"/>
      <c r="N10" s="17">
        <v>0.45928443292209797</v>
      </c>
      <c r="O10" s="17">
        <v>0.44714983849166701</v>
      </c>
      <c r="P10" s="17">
        <v>0.43057069684440602</v>
      </c>
      <c r="Q10" s="17">
        <v>0.364768294796597</v>
      </c>
      <c r="R10" s="17"/>
      <c r="S10" s="17">
        <v>0.42725308500102999</v>
      </c>
      <c r="T10" s="17">
        <v>0.44074942016365798</v>
      </c>
      <c r="U10" s="17">
        <v>0.426437805200506</v>
      </c>
      <c r="V10" s="17">
        <v>0.39595708297637899</v>
      </c>
      <c r="W10" s="17">
        <v>0.46809177955822401</v>
      </c>
      <c r="X10" s="17">
        <v>0.419332504673878</v>
      </c>
      <c r="Y10" s="17">
        <v>0.42531346944291099</v>
      </c>
      <c r="Z10" s="17">
        <v>0.424429264336881</v>
      </c>
      <c r="AA10" s="17">
        <v>0.434268283484121</v>
      </c>
      <c r="AB10" s="17">
        <v>0.44260170817580602</v>
      </c>
      <c r="AC10" s="17">
        <v>0.34055167598761499</v>
      </c>
      <c r="AD10" s="17">
        <v>0.44414158054206998</v>
      </c>
      <c r="AE10" s="17"/>
      <c r="AF10" s="17">
        <v>0.406656883940608</v>
      </c>
      <c r="AG10" s="17">
        <v>0.43572091843938698</v>
      </c>
      <c r="AH10" s="17">
        <v>0.42202074802337203</v>
      </c>
      <c r="AI10" s="17">
        <v>0.47442781961627101</v>
      </c>
      <c r="AJ10" s="17">
        <v>0.37789646365451401</v>
      </c>
      <c r="AK10" s="17">
        <v>0.41614047726582298</v>
      </c>
      <c r="AL10" s="17"/>
      <c r="AM10" s="17">
        <v>0.400426137645639</v>
      </c>
      <c r="AN10" s="17">
        <v>0.435346795059668</v>
      </c>
      <c r="AO10" s="17">
        <v>0.42638263515333102</v>
      </c>
      <c r="AP10" s="17">
        <v>0.48351441553973601</v>
      </c>
      <c r="AQ10" s="17">
        <v>0.47218848603445601</v>
      </c>
      <c r="AR10" s="17"/>
      <c r="AS10" s="17">
        <v>0.43841566150806799</v>
      </c>
      <c r="AT10" s="17">
        <v>0.43215338518170299</v>
      </c>
      <c r="AU10" s="17"/>
      <c r="AV10" s="17">
        <v>0.43288499224038901</v>
      </c>
      <c r="AW10" s="17">
        <v>0.42051657317563701</v>
      </c>
      <c r="AX10" s="17"/>
      <c r="AY10" s="17">
        <v>0.39665473099786902</v>
      </c>
      <c r="AZ10" s="17">
        <v>0.44173505454401502</v>
      </c>
      <c r="BA10" s="17">
        <v>0.418032306811423</v>
      </c>
      <c r="BB10" s="17"/>
      <c r="BC10" s="17">
        <v>0.42350293522097299</v>
      </c>
      <c r="BD10" s="17">
        <v>0.42413667097319602</v>
      </c>
      <c r="BE10" s="17">
        <v>0.43603129331462498</v>
      </c>
      <c r="BF10" s="17"/>
      <c r="BG10" s="17">
        <v>0.447290668365666</v>
      </c>
      <c r="BH10" s="17">
        <v>0.42309437993736798</v>
      </c>
      <c r="BI10" s="17"/>
      <c r="BJ10" s="17">
        <v>0.43660664203801902</v>
      </c>
      <c r="BK10" s="17">
        <v>0.42589832299595298</v>
      </c>
      <c r="BL10" s="17"/>
      <c r="BM10" s="17">
        <v>0.430140415069519</v>
      </c>
      <c r="BN10" s="17">
        <v>0.45726395649607798</v>
      </c>
      <c r="BO10" s="17">
        <v>0.44955712707671502</v>
      </c>
      <c r="BP10" s="17">
        <v>0.38089280782108698</v>
      </c>
      <c r="BQ10" s="17">
        <v>0.30901878386735698</v>
      </c>
      <c r="BR10" s="17">
        <v>0.42654001388576301</v>
      </c>
      <c r="BS10" s="17">
        <v>0.42798298099686699</v>
      </c>
      <c r="BT10" s="17"/>
      <c r="BU10" s="17">
        <v>0.47459731464113403</v>
      </c>
      <c r="BV10" s="17">
        <v>0.395394233817217</v>
      </c>
      <c r="BW10" s="17"/>
      <c r="BX10" s="17">
        <v>0.37632249499081399</v>
      </c>
      <c r="BY10" s="17">
        <v>0.41059844495568198</v>
      </c>
      <c r="BZ10" s="17">
        <v>0.47136979039299398</v>
      </c>
      <c r="CA10" s="17">
        <v>0.42482524007721001</v>
      </c>
    </row>
    <row r="11" spans="2:79" x14ac:dyDescent="0.3">
      <c r="B11" s="18" t="s">
        <v>195</v>
      </c>
      <c r="C11" s="17">
        <v>0.19342807023094299</v>
      </c>
      <c r="D11" s="17">
        <v>0.212005946678233</v>
      </c>
      <c r="E11" s="17">
        <v>0.17625975171199301</v>
      </c>
      <c r="F11" s="17"/>
      <c r="G11" s="17">
        <v>0.15360516332694199</v>
      </c>
      <c r="H11" s="17">
        <v>0.112521841921115</v>
      </c>
      <c r="I11" s="17">
        <v>0.16528243198827999</v>
      </c>
      <c r="J11" s="17">
        <v>0.24949039731903</v>
      </c>
      <c r="K11" s="17">
        <v>0.24225215763285901</v>
      </c>
      <c r="L11" s="17">
        <v>0.23019176949457801</v>
      </c>
      <c r="M11" s="17"/>
      <c r="N11" s="17">
        <v>0.153729361521283</v>
      </c>
      <c r="O11" s="17">
        <v>0.21603138365967101</v>
      </c>
      <c r="P11" s="17">
        <v>0.17830983957459501</v>
      </c>
      <c r="Q11" s="17">
        <v>0.22128521958274999</v>
      </c>
      <c r="R11" s="17"/>
      <c r="S11" s="17">
        <v>0.15053968170604401</v>
      </c>
      <c r="T11" s="17">
        <v>0.214614430861887</v>
      </c>
      <c r="U11" s="17">
        <v>0.20078162451053699</v>
      </c>
      <c r="V11" s="17">
        <v>0.22188899792351399</v>
      </c>
      <c r="W11" s="17">
        <v>0.17299869917341901</v>
      </c>
      <c r="X11" s="17">
        <v>0.17761898347671901</v>
      </c>
      <c r="Y11" s="17">
        <v>0.168379498410821</v>
      </c>
      <c r="Z11" s="17">
        <v>0.16901982508150201</v>
      </c>
      <c r="AA11" s="17">
        <v>0.175740319921358</v>
      </c>
      <c r="AB11" s="17">
        <v>0.23065536579665699</v>
      </c>
      <c r="AC11" s="17">
        <v>0.31306623380340298</v>
      </c>
      <c r="AD11" s="17">
        <v>0.143441055060362</v>
      </c>
      <c r="AE11" s="17"/>
      <c r="AF11" s="17">
        <v>0.15099636426455801</v>
      </c>
      <c r="AG11" s="17">
        <v>0.21451112035439701</v>
      </c>
      <c r="AH11" s="17">
        <v>0.1915728555116</v>
      </c>
      <c r="AI11" s="17">
        <v>0.19610988131273799</v>
      </c>
      <c r="AJ11" s="17">
        <v>0.22063821065800401</v>
      </c>
      <c r="AK11" s="17">
        <v>0.22156682268990399</v>
      </c>
      <c r="AL11" s="17"/>
      <c r="AM11" s="17">
        <v>0.23152111552478799</v>
      </c>
      <c r="AN11" s="17">
        <v>0.20045836552000301</v>
      </c>
      <c r="AO11" s="17">
        <v>0.16607157220104399</v>
      </c>
      <c r="AP11" s="17">
        <v>0.15637866833893899</v>
      </c>
      <c r="AQ11" s="17">
        <v>0.10639270480997</v>
      </c>
      <c r="AR11" s="17"/>
      <c r="AS11" s="17">
        <v>0.17796304497339899</v>
      </c>
      <c r="AT11" s="17">
        <v>0.176696165982827</v>
      </c>
      <c r="AU11" s="17"/>
      <c r="AV11" s="17">
        <v>0.18775714892690301</v>
      </c>
      <c r="AW11" s="17">
        <v>0.174855655156163</v>
      </c>
      <c r="AX11" s="17"/>
      <c r="AY11" s="17">
        <v>0.17296735814835101</v>
      </c>
      <c r="AZ11" s="17">
        <v>0.20072283613226</v>
      </c>
      <c r="BA11" s="17">
        <v>0.21240018370709801</v>
      </c>
      <c r="BB11" s="17"/>
      <c r="BC11" s="17">
        <v>0.19357014351719501</v>
      </c>
      <c r="BD11" s="17">
        <v>0.20696844092321801</v>
      </c>
      <c r="BE11" s="17">
        <v>0.180966379215693</v>
      </c>
      <c r="BF11" s="17"/>
      <c r="BG11" s="17">
        <v>0.17488462482477299</v>
      </c>
      <c r="BH11" s="17">
        <v>0.19859200604431301</v>
      </c>
      <c r="BI11" s="17"/>
      <c r="BJ11" s="17">
        <v>0.15187112003056699</v>
      </c>
      <c r="BK11" s="17">
        <v>0.20526461104722099</v>
      </c>
      <c r="BL11" s="17"/>
      <c r="BM11" s="17">
        <v>0.17252765671443299</v>
      </c>
      <c r="BN11" s="17">
        <v>0.15815342074158101</v>
      </c>
      <c r="BO11" s="17">
        <v>0.14776885804874801</v>
      </c>
      <c r="BP11" s="17">
        <v>0.206033714259758</v>
      </c>
      <c r="BQ11" s="17">
        <v>0.226617260871076</v>
      </c>
      <c r="BR11" s="17">
        <v>0.230567344329626</v>
      </c>
      <c r="BS11" s="17">
        <v>0.29103642497604298</v>
      </c>
      <c r="BT11" s="17"/>
      <c r="BU11" s="17">
        <v>0.19155651029703799</v>
      </c>
      <c r="BV11" s="17">
        <v>0.185591175695069</v>
      </c>
      <c r="BW11" s="17"/>
      <c r="BX11" s="17">
        <v>0.20121570672331099</v>
      </c>
      <c r="BY11" s="17">
        <v>0.21269126845679601</v>
      </c>
      <c r="BZ11" s="17">
        <v>0.16585671113115699</v>
      </c>
      <c r="CA11" s="17">
        <v>0.19051580343440599</v>
      </c>
    </row>
    <row r="12" spans="2:79" x14ac:dyDescent="0.3">
      <c r="B12" s="18" t="s">
        <v>196</v>
      </c>
      <c r="C12" s="17">
        <v>5.87703377512886E-2</v>
      </c>
      <c r="D12" s="17">
        <v>6.43037324059543E-2</v>
      </c>
      <c r="E12" s="17">
        <v>5.3662480924847301E-2</v>
      </c>
      <c r="F12" s="17"/>
      <c r="G12" s="17">
        <v>5.5194392559286397E-2</v>
      </c>
      <c r="H12" s="17">
        <v>4.7716853616289599E-2</v>
      </c>
      <c r="I12" s="17">
        <v>3.91245616723686E-2</v>
      </c>
      <c r="J12" s="17">
        <v>6.1751860214634503E-2</v>
      </c>
      <c r="K12" s="17">
        <v>8.6738543440701296E-2</v>
      </c>
      <c r="L12" s="17">
        <v>6.4863075008215698E-2</v>
      </c>
      <c r="M12" s="17"/>
      <c r="N12" s="17">
        <v>4.5544281307134497E-2</v>
      </c>
      <c r="O12" s="17">
        <v>6.51690758147669E-2</v>
      </c>
      <c r="P12" s="17">
        <v>6.7727061821997794E-2</v>
      </c>
      <c r="Q12" s="17">
        <v>5.8478845497630001E-2</v>
      </c>
      <c r="R12" s="17"/>
      <c r="S12" s="17">
        <v>3.65373545669955E-2</v>
      </c>
      <c r="T12" s="17">
        <v>5.3946642185410697E-2</v>
      </c>
      <c r="U12" s="17">
        <v>3.9413497938887897E-2</v>
      </c>
      <c r="V12" s="17">
        <v>7.2331243807415097E-2</v>
      </c>
      <c r="W12" s="17">
        <v>9.4373707220652595E-2</v>
      </c>
      <c r="X12" s="17">
        <v>7.3244943045912794E-2</v>
      </c>
      <c r="Y12" s="17">
        <v>9.6431942186257197E-2</v>
      </c>
      <c r="Z12" s="17">
        <v>5.4057570070174199E-2</v>
      </c>
      <c r="AA12" s="17">
        <v>5.08136897181738E-2</v>
      </c>
      <c r="AB12" s="17">
        <v>4.07026020983235E-2</v>
      </c>
      <c r="AC12" s="17">
        <v>4.4353441279904302E-2</v>
      </c>
      <c r="AD12" s="17">
        <v>8.0878187792031694E-2</v>
      </c>
      <c r="AE12" s="17"/>
      <c r="AF12" s="17">
        <v>5.4570535666726698E-2</v>
      </c>
      <c r="AG12" s="17">
        <v>5.6294987435813897E-2</v>
      </c>
      <c r="AH12" s="17">
        <v>5.8085841264037999E-2</v>
      </c>
      <c r="AI12" s="17">
        <v>6.7519536432241303E-2</v>
      </c>
      <c r="AJ12" s="17">
        <v>7.1920143688962906E-2</v>
      </c>
      <c r="AK12" s="17">
        <v>3.6713809534246397E-2</v>
      </c>
      <c r="AL12" s="17"/>
      <c r="AM12" s="17">
        <v>8.6140235972146498E-2</v>
      </c>
      <c r="AN12" s="17">
        <v>5.0440310807884498E-2</v>
      </c>
      <c r="AO12" s="17">
        <v>3.5245679338426199E-2</v>
      </c>
      <c r="AP12" s="17">
        <v>1.53746359308434E-2</v>
      </c>
      <c r="AQ12" s="17">
        <v>5.5118942951116003E-2</v>
      </c>
      <c r="AR12" s="17"/>
      <c r="AS12" s="17">
        <v>4.8327984504203503E-2</v>
      </c>
      <c r="AT12" s="17">
        <v>7.3892317677595298E-2</v>
      </c>
      <c r="AU12" s="17"/>
      <c r="AV12" s="17">
        <v>4.6340084025459201E-2</v>
      </c>
      <c r="AW12" s="17">
        <v>6.7752016513180205E-2</v>
      </c>
      <c r="AX12" s="17"/>
      <c r="AY12" s="17">
        <v>4.91967234890721E-2</v>
      </c>
      <c r="AZ12" s="17">
        <v>5.5576493642587099E-2</v>
      </c>
      <c r="BA12" s="17">
        <v>0.112334568683919</v>
      </c>
      <c r="BB12" s="17"/>
      <c r="BC12" s="17">
        <v>4.7790554796026799E-2</v>
      </c>
      <c r="BD12" s="17">
        <v>6.5960213665434295E-2</v>
      </c>
      <c r="BE12" s="17">
        <v>8.2530187861430099E-2</v>
      </c>
      <c r="BF12" s="17"/>
      <c r="BG12" s="17">
        <v>6.5499843184195397E-2</v>
      </c>
      <c r="BH12" s="17">
        <v>5.5762596494560002E-2</v>
      </c>
      <c r="BI12" s="17"/>
      <c r="BJ12" s="17">
        <v>5.0246707086569302E-2</v>
      </c>
      <c r="BK12" s="17">
        <v>6.1882340524249103E-2</v>
      </c>
      <c r="BL12" s="17"/>
      <c r="BM12" s="17">
        <v>5.52615527894917E-2</v>
      </c>
      <c r="BN12" s="17">
        <v>5.98163057985917E-2</v>
      </c>
      <c r="BO12" s="17">
        <v>7.9018819460872303E-2</v>
      </c>
      <c r="BP12" s="17">
        <v>8.5179289109762094E-2</v>
      </c>
      <c r="BQ12" s="17">
        <v>3.8109414358690898E-2</v>
      </c>
      <c r="BR12" s="17">
        <v>6.1551299150822802E-2</v>
      </c>
      <c r="BS12" s="17">
        <v>5.2381788736147197E-2</v>
      </c>
      <c r="BT12" s="17"/>
      <c r="BU12" s="17">
        <v>4.1515300828094903E-2</v>
      </c>
      <c r="BV12" s="17">
        <v>3.8810148862667503E-2</v>
      </c>
      <c r="BW12" s="17"/>
      <c r="BX12" s="17">
        <v>5.9716762490476603E-2</v>
      </c>
      <c r="BY12" s="17">
        <v>7.3743080855169799E-2</v>
      </c>
      <c r="BZ12" s="17">
        <v>3.9032536615123299E-2</v>
      </c>
      <c r="CA12" s="17">
        <v>5.3147654328171597E-2</v>
      </c>
    </row>
    <row r="13" spans="2:79" x14ac:dyDescent="0.3">
      <c r="B13" s="18" t="s">
        <v>101</v>
      </c>
      <c r="C13" s="19">
        <v>5.0479144095902199E-2</v>
      </c>
      <c r="D13" s="19">
        <v>4.0235543863097203E-2</v>
      </c>
      <c r="E13" s="19">
        <v>6.07193485091546E-2</v>
      </c>
      <c r="F13" s="19"/>
      <c r="G13" s="19">
        <v>4.4520000451283799E-2</v>
      </c>
      <c r="H13" s="19">
        <v>5.2944269548335199E-2</v>
      </c>
      <c r="I13" s="19">
        <v>5.11550951319001E-2</v>
      </c>
      <c r="J13" s="19">
        <v>5.7710310467286398E-2</v>
      </c>
      <c r="K13" s="19">
        <v>5.9941617794978898E-2</v>
      </c>
      <c r="L13" s="19">
        <v>3.9693490918877201E-2</v>
      </c>
      <c r="M13" s="19"/>
      <c r="N13" s="19">
        <v>1.6587194921957302E-2</v>
      </c>
      <c r="O13" s="19">
        <v>3.3829352664138501E-2</v>
      </c>
      <c r="P13" s="19">
        <v>4.88566404736872E-2</v>
      </c>
      <c r="Q13" s="19">
        <v>0.10724866206250901</v>
      </c>
      <c r="R13" s="19"/>
      <c r="S13" s="19">
        <v>4.0603530143380299E-2</v>
      </c>
      <c r="T13" s="19">
        <v>3.2705306990210403E-2</v>
      </c>
      <c r="U13" s="19">
        <v>4.9341653325889002E-2</v>
      </c>
      <c r="V13" s="19">
        <v>6.7125488793250102E-2</v>
      </c>
      <c r="W13" s="19">
        <v>2.7423698515548101E-2</v>
      </c>
      <c r="X13" s="19">
        <v>8.9094732880559802E-2</v>
      </c>
      <c r="Y13" s="19">
        <v>7.0352715113951705E-2</v>
      </c>
      <c r="Z13" s="19">
        <v>6.5712536544929603E-2</v>
      </c>
      <c r="AA13" s="19">
        <v>4.16512582886783E-2</v>
      </c>
      <c r="AB13" s="19">
        <v>5.4749001195661701E-2</v>
      </c>
      <c r="AC13" s="19">
        <v>3.2412432040753003E-2</v>
      </c>
      <c r="AD13" s="19">
        <v>4.0972049426056999E-2</v>
      </c>
      <c r="AE13" s="19"/>
      <c r="AF13" s="19">
        <v>3.4036815896730702E-2</v>
      </c>
      <c r="AG13" s="19">
        <v>5.9388595228342299E-2</v>
      </c>
      <c r="AH13" s="19">
        <v>5.1344853229626501E-2</v>
      </c>
      <c r="AI13" s="19">
        <v>3.5117674839978498E-2</v>
      </c>
      <c r="AJ13" s="19">
        <v>9.2070968593055497E-2</v>
      </c>
      <c r="AK13" s="19">
        <v>4.6687355410049799E-2</v>
      </c>
      <c r="AL13" s="19"/>
      <c r="AM13" s="19">
        <v>5.8360613828913603E-2</v>
      </c>
      <c r="AN13" s="19">
        <v>6.8372821554037205E-2</v>
      </c>
      <c r="AO13" s="19">
        <v>3.6821952173515499E-2</v>
      </c>
      <c r="AP13" s="19">
        <v>1.6358358302260099E-2</v>
      </c>
      <c r="AQ13" s="19">
        <v>3.7675550276847998E-2</v>
      </c>
      <c r="AR13" s="19"/>
      <c r="AS13" s="19">
        <v>3.65127932794167E-2</v>
      </c>
      <c r="AT13" s="19">
        <v>6.0652624371166503E-2</v>
      </c>
      <c r="AU13" s="19"/>
      <c r="AV13" s="19">
        <v>3.87503575561019E-2</v>
      </c>
      <c r="AW13" s="19">
        <v>6.6831695567990707E-2</v>
      </c>
      <c r="AX13" s="19"/>
      <c r="AY13" s="19">
        <v>7.3502110657344702E-2</v>
      </c>
      <c r="AZ13" s="19">
        <v>4.0578337927124897E-2</v>
      </c>
      <c r="BA13" s="19">
        <v>4.89400919163041E-2</v>
      </c>
      <c r="BB13" s="19"/>
      <c r="BC13" s="19">
        <v>6.2758955950231995E-2</v>
      </c>
      <c r="BD13" s="19">
        <v>4.0560853188013002E-2</v>
      </c>
      <c r="BE13" s="19">
        <v>2.7407416295239798E-2</v>
      </c>
      <c r="BF13" s="19"/>
      <c r="BG13" s="19">
        <v>6.0026769413137303E-2</v>
      </c>
      <c r="BH13" s="19">
        <v>3.9384416577999397E-2</v>
      </c>
      <c r="BI13" s="19"/>
      <c r="BJ13" s="19">
        <v>3.1186013192121099E-2</v>
      </c>
      <c r="BK13" s="19">
        <v>5.3771649596927401E-2</v>
      </c>
      <c r="BL13" s="19"/>
      <c r="BM13" s="19">
        <v>3.5881422224205602E-2</v>
      </c>
      <c r="BN13" s="19">
        <v>6.2465428030503298E-2</v>
      </c>
      <c r="BO13" s="19">
        <v>4.7874747704570599E-2</v>
      </c>
      <c r="BP13" s="19">
        <v>8.2571435876549401E-2</v>
      </c>
      <c r="BQ13" s="19">
        <v>6.5842937014584199E-2</v>
      </c>
      <c r="BR13" s="19">
        <v>4.7543267290570297E-2</v>
      </c>
      <c r="BS13" s="19">
        <v>9.7397996830267494E-2</v>
      </c>
      <c r="BT13" s="19"/>
      <c r="BU13" s="19">
        <v>1.2677260952735501E-2</v>
      </c>
      <c r="BV13" s="19">
        <v>2.47201334594866E-2</v>
      </c>
      <c r="BW13" s="19"/>
      <c r="BX13" s="19">
        <v>5.9669674311021E-2</v>
      </c>
      <c r="BY13" s="19">
        <v>3.30426477616452E-2</v>
      </c>
      <c r="BZ13" s="19">
        <v>2.4859234788947498E-2</v>
      </c>
      <c r="CA13" s="19">
        <v>3.2643740080358898E-2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A26"/>
  <sheetViews>
    <sheetView showGridLines="0" topLeftCell="A11"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253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43.2" x14ac:dyDescent="0.3">
      <c r="B9" s="18" t="s">
        <v>241</v>
      </c>
      <c r="C9" s="17">
        <v>0.38865384780066498</v>
      </c>
      <c r="D9" s="17">
        <v>0.316541048163336</v>
      </c>
      <c r="E9" s="17">
        <v>0.458798770215049</v>
      </c>
      <c r="F9" s="17"/>
      <c r="G9" s="17">
        <v>0.33110102050861701</v>
      </c>
      <c r="H9" s="17">
        <v>0.44177128546751299</v>
      </c>
      <c r="I9" s="17">
        <v>0.38988672240128303</v>
      </c>
      <c r="J9" s="17">
        <v>0.46169863595875998</v>
      </c>
      <c r="K9" s="17">
        <v>0.356845086366681</v>
      </c>
      <c r="L9" s="17">
        <v>0.34509047624990802</v>
      </c>
      <c r="M9" s="17"/>
      <c r="N9" s="17">
        <v>0.39758408157217701</v>
      </c>
      <c r="O9" s="17">
        <v>0.39436565532576601</v>
      </c>
      <c r="P9" s="17">
        <v>0.380251306832945</v>
      </c>
      <c r="Q9" s="17">
        <v>0.38053147516246599</v>
      </c>
      <c r="R9" s="17"/>
      <c r="S9" s="17">
        <v>0.32818534864560001</v>
      </c>
      <c r="T9" s="17">
        <v>0.43324053525954898</v>
      </c>
      <c r="U9" s="17">
        <v>0.429201318422403</v>
      </c>
      <c r="V9" s="17">
        <v>0.34579307359775402</v>
      </c>
      <c r="W9" s="17">
        <v>0.40614076986286701</v>
      </c>
      <c r="X9" s="17">
        <v>0.39557038982753701</v>
      </c>
      <c r="Y9" s="17">
        <v>0.36590551449234798</v>
      </c>
      <c r="Z9" s="17">
        <v>0.38944244904986403</v>
      </c>
      <c r="AA9" s="17">
        <v>0.43465112720181198</v>
      </c>
      <c r="AB9" s="17">
        <v>0.369752856000093</v>
      </c>
      <c r="AC9" s="17">
        <v>0.290454191516681</v>
      </c>
      <c r="AD9" s="17">
        <v>0.54932156806752697</v>
      </c>
      <c r="AE9" s="17"/>
      <c r="AF9" s="17">
        <v>0.37209174715809401</v>
      </c>
      <c r="AG9" s="17">
        <v>0.40260826812578798</v>
      </c>
      <c r="AH9" s="17">
        <v>0.41799777008587202</v>
      </c>
      <c r="AI9" s="17">
        <v>0.38450217034321699</v>
      </c>
      <c r="AJ9" s="17">
        <v>0.335107000869447</v>
      </c>
      <c r="AK9" s="17">
        <v>0.43382123196428601</v>
      </c>
      <c r="AL9" s="17"/>
      <c r="AM9" s="17">
        <v>0.35158873993801698</v>
      </c>
      <c r="AN9" s="17">
        <v>0.41061415610596602</v>
      </c>
      <c r="AO9" s="17">
        <v>0.42652266596133098</v>
      </c>
      <c r="AP9" s="17">
        <v>0.38765213076819</v>
      </c>
      <c r="AQ9" s="17">
        <v>0.40528428837156499</v>
      </c>
      <c r="AR9" s="17"/>
      <c r="AS9" s="17">
        <v>0.38591097340670999</v>
      </c>
      <c r="AT9" s="17">
        <v>0.43164180309535199</v>
      </c>
      <c r="AU9" s="17"/>
      <c r="AV9" s="17">
        <v>0.35960850303745301</v>
      </c>
      <c r="AW9" s="17">
        <v>0.49992113667711302</v>
      </c>
      <c r="AX9" s="17"/>
      <c r="AY9" s="17">
        <v>0.42171183028913201</v>
      </c>
      <c r="AZ9" s="17">
        <v>0.38032832187097099</v>
      </c>
      <c r="BA9" s="17">
        <v>0.353115028310307</v>
      </c>
      <c r="BB9" s="17"/>
      <c r="BC9" s="17">
        <v>0.39701323449683401</v>
      </c>
      <c r="BD9" s="17">
        <v>0.34057347116180298</v>
      </c>
      <c r="BE9" s="17">
        <v>0.41685691028226801</v>
      </c>
      <c r="BF9" s="17"/>
      <c r="BG9" s="17">
        <v>0.43672993722634701</v>
      </c>
      <c r="BH9" s="17">
        <v>0.37281584559351399</v>
      </c>
      <c r="BI9" s="17"/>
      <c r="BJ9" s="17">
        <v>0.35672217237458897</v>
      </c>
      <c r="BK9" s="17">
        <v>0.40036130752414201</v>
      </c>
      <c r="BL9" s="17"/>
      <c r="BM9" s="17">
        <v>0.40227404201293299</v>
      </c>
      <c r="BN9" s="17">
        <v>0.42921265797623998</v>
      </c>
      <c r="BO9" s="17">
        <v>0.24149003118474499</v>
      </c>
      <c r="BP9" s="17">
        <v>0.40718079659315998</v>
      </c>
      <c r="BQ9" s="17">
        <v>0.39369427473283602</v>
      </c>
      <c r="BR9" s="17">
        <v>0.33938371316695498</v>
      </c>
      <c r="BS9" s="17">
        <v>0.45299782851942</v>
      </c>
      <c r="BT9" s="17"/>
      <c r="BU9" s="17">
        <v>0.43434312460374902</v>
      </c>
      <c r="BV9" s="17">
        <v>0.40319769142172102</v>
      </c>
      <c r="BW9" s="17"/>
      <c r="BX9" s="17">
        <v>0.45796253279474403</v>
      </c>
      <c r="BY9" s="17">
        <v>0.37369326028007099</v>
      </c>
      <c r="BZ9" s="17">
        <v>0.42581764760137603</v>
      </c>
      <c r="CA9" s="17">
        <v>0.362343682824597</v>
      </c>
    </row>
    <row r="10" spans="2:79" ht="43.2" x14ac:dyDescent="0.3">
      <c r="B10" s="18" t="s">
        <v>242</v>
      </c>
      <c r="C10" s="17">
        <v>0.347112196671163</v>
      </c>
      <c r="D10" s="17">
        <v>0.32459301571294003</v>
      </c>
      <c r="E10" s="17">
        <v>0.36867889225691702</v>
      </c>
      <c r="F10" s="17"/>
      <c r="G10" s="17">
        <v>0.33213665391299202</v>
      </c>
      <c r="H10" s="17">
        <v>0.39753148985998799</v>
      </c>
      <c r="I10" s="17">
        <v>0.32374146728772202</v>
      </c>
      <c r="J10" s="17">
        <v>0.35025085988201798</v>
      </c>
      <c r="K10" s="17">
        <v>0.318732297212455</v>
      </c>
      <c r="L10" s="17">
        <v>0.35164442534471702</v>
      </c>
      <c r="M10" s="17"/>
      <c r="N10" s="17">
        <v>0.39038223410834799</v>
      </c>
      <c r="O10" s="17">
        <v>0.32236527063819598</v>
      </c>
      <c r="P10" s="17">
        <v>0.35923531324236102</v>
      </c>
      <c r="Q10" s="17">
        <v>0.31482516863203602</v>
      </c>
      <c r="R10" s="17"/>
      <c r="S10" s="17">
        <v>0.367871348797431</v>
      </c>
      <c r="T10" s="17">
        <v>0.36064744722416597</v>
      </c>
      <c r="U10" s="17">
        <v>0.35950583149748899</v>
      </c>
      <c r="V10" s="17">
        <v>0.30142921481981899</v>
      </c>
      <c r="W10" s="17">
        <v>0.40230280387184503</v>
      </c>
      <c r="X10" s="17">
        <v>0.32127516467071399</v>
      </c>
      <c r="Y10" s="17">
        <v>0.35754146487664001</v>
      </c>
      <c r="Z10" s="17">
        <v>0.30499073622880501</v>
      </c>
      <c r="AA10" s="17">
        <v>0.37550791663852501</v>
      </c>
      <c r="AB10" s="17">
        <v>0.31738247654170798</v>
      </c>
      <c r="AC10" s="17">
        <v>0.24783505510484799</v>
      </c>
      <c r="AD10" s="17">
        <v>0.42421115590904901</v>
      </c>
      <c r="AE10" s="17"/>
      <c r="AF10" s="17">
        <v>0.35123285572949697</v>
      </c>
      <c r="AG10" s="17">
        <v>0.35347865376850202</v>
      </c>
      <c r="AH10" s="17">
        <v>0.340298081131234</v>
      </c>
      <c r="AI10" s="17">
        <v>0.32621274910659698</v>
      </c>
      <c r="AJ10" s="17">
        <v>0.31918865468472302</v>
      </c>
      <c r="AK10" s="17">
        <v>0.43428798817868602</v>
      </c>
      <c r="AL10" s="17"/>
      <c r="AM10" s="17">
        <v>0.29349404563071002</v>
      </c>
      <c r="AN10" s="17">
        <v>0.32100000457594702</v>
      </c>
      <c r="AO10" s="17">
        <v>0.394059467726177</v>
      </c>
      <c r="AP10" s="17">
        <v>0.39158068328645901</v>
      </c>
      <c r="AQ10" s="17">
        <v>0.32485538585769702</v>
      </c>
      <c r="AR10" s="17"/>
      <c r="AS10" s="17">
        <v>0.34408104303824799</v>
      </c>
      <c r="AT10" s="17">
        <v>0.431386008763678</v>
      </c>
      <c r="AU10" s="17"/>
      <c r="AV10" s="17">
        <v>0.34923627563713</v>
      </c>
      <c r="AW10" s="17">
        <v>0.37339655246880699</v>
      </c>
      <c r="AX10" s="17"/>
      <c r="AY10" s="17">
        <v>0.35575029800075297</v>
      </c>
      <c r="AZ10" s="17">
        <v>0.35714755744242899</v>
      </c>
      <c r="BA10" s="17">
        <v>0.26595366842943302</v>
      </c>
      <c r="BB10" s="17"/>
      <c r="BC10" s="17">
        <v>0.34721315567551903</v>
      </c>
      <c r="BD10" s="17">
        <v>0.34204080523924901</v>
      </c>
      <c r="BE10" s="17">
        <v>0.35169932511552299</v>
      </c>
      <c r="BF10" s="17"/>
      <c r="BG10" s="17">
        <v>0.38742647094934701</v>
      </c>
      <c r="BH10" s="17">
        <v>0.33429009347278099</v>
      </c>
      <c r="BI10" s="17"/>
      <c r="BJ10" s="17">
        <v>0.35012891262616203</v>
      </c>
      <c r="BK10" s="17">
        <v>0.34615987653131602</v>
      </c>
      <c r="BL10" s="17"/>
      <c r="BM10" s="17">
        <v>0.33600719423417402</v>
      </c>
      <c r="BN10" s="17">
        <v>0.388904240850734</v>
      </c>
      <c r="BO10" s="17">
        <v>0.34535621160861502</v>
      </c>
      <c r="BP10" s="17">
        <v>0.41446334335903401</v>
      </c>
      <c r="BQ10" s="17">
        <v>0.23804602715266199</v>
      </c>
      <c r="BR10" s="17">
        <v>0.34520586716417601</v>
      </c>
      <c r="BS10" s="17">
        <v>0.362951594888415</v>
      </c>
      <c r="BT10" s="17"/>
      <c r="BU10" s="17">
        <v>0.36050028497143</v>
      </c>
      <c r="BV10" s="17">
        <v>0.366777026697099</v>
      </c>
      <c r="BW10" s="17"/>
      <c r="BX10" s="17">
        <v>0.35859644754111603</v>
      </c>
      <c r="BY10" s="17">
        <v>0.33108126796953702</v>
      </c>
      <c r="BZ10" s="17">
        <v>0.38826533181009398</v>
      </c>
      <c r="CA10" s="17">
        <v>0.30621270594470601</v>
      </c>
    </row>
    <row r="11" spans="2:79" ht="28.8" x14ac:dyDescent="0.3">
      <c r="B11" s="18" t="s">
        <v>243</v>
      </c>
      <c r="C11" s="17">
        <v>0.32588749248746501</v>
      </c>
      <c r="D11" s="17">
        <v>0.28532434156662301</v>
      </c>
      <c r="E11" s="17">
        <v>0.365004867034256</v>
      </c>
      <c r="F11" s="17"/>
      <c r="G11" s="17">
        <v>0.33783514936937298</v>
      </c>
      <c r="H11" s="17">
        <v>0.27783856542206598</v>
      </c>
      <c r="I11" s="17">
        <v>0.28357614930181602</v>
      </c>
      <c r="J11" s="17">
        <v>0.33491068918140499</v>
      </c>
      <c r="K11" s="17">
        <v>0.312861507675044</v>
      </c>
      <c r="L11" s="17">
        <v>0.392667834365312</v>
      </c>
      <c r="M11" s="17"/>
      <c r="N11" s="17">
        <v>0.34696143689229703</v>
      </c>
      <c r="O11" s="17">
        <v>0.33768175483838703</v>
      </c>
      <c r="P11" s="17">
        <v>0.30552244498333803</v>
      </c>
      <c r="Q11" s="17">
        <v>0.30580938072973002</v>
      </c>
      <c r="R11" s="17"/>
      <c r="S11" s="17">
        <v>0.29685341597756398</v>
      </c>
      <c r="T11" s="17">
        <v>0.36691986759978501</v>
      </c>
      <c r="U11" s="17">
        <v>0.31519781606854702</v>
      </c>
      <c r="V11" s="17">
        <v>0.28821743487500701</v>
      </c>
      <c r="W11" s="17">
        <v>0.309203991952547</v>
      </c>
      <c r="X11" s="17">
        <v>0.34388076223610298</v>
      </c>
      <c r="Y11" s="17">
        <v>0.294443379883916</v>
      </c>
      <c r="Z11" s="17">
        <v>0.34209322996598202</v>
      </c>
      <c r="AA11" s="17">
        <v>0.35087575159082501</v>
      </c>
      <c r="AB11" s="17">
        <v>0.34783160047425499</v>
      </c>
      <c r="AC11" s="17">
        <v>0.33393672671438102</v>
      </c>
      <c r="AD11" s="17">
        <v>0.30160223094437399</v>
      </c>
      <c r="AE11" s="17"/>
      <c r="AF11" s="17">
        <v>0.30556766349053199</v>
      </c>
      <c r="AG11" s="17">
        <v>0.33957884402998101</v>
      </c>
      <c r="AH11" s="17">
        <v>0.32085079028458902</v>
      </c>
      <c r="AI11" s="17">
        <v>0.33988981103799198</v>
      </c>
      <c r="AJ11" s="17">
        <v>0.29461243964110101</v>
      </c>
      <c r="AK11" s="17">
        <v>0.37022663325069399</v>
      </c>
      <c r="AL11" s="17"/>
      <c r="AM11" s="17">
        <v>0.329350339609153</v>
      </c>
      <c r="AN11" s="17">
        <v>0.30372683395794298</v>
      </c>
      <c r="AO11" s="17">
        <v>0.33250428669100202</v>
      </c>
      <c r="AP11" s="17">
        <v>0.31904326298066399</v>
      </c>
      <c r="AQ11" s="17">
        <v>0.40896898236462498</v>
      </c>
      <c r="AR11" s="17"/>
      <c r="AS11" s="17">
        <v>0.33200562357602498</v>
      </c>
      <c r="AT11" s="17">
        <v>0.34583288255292899</v>
      </c>
      <c r="AU11" s="17"/>
      <c r="AV11" s="17">
        <v>0.323351502093426</v>
      </c>
      <c r="AW11" s="17">
        <v>0.28246421793098903</v>
      </c>
      <c r="AX11" s="17"/>
      <c r="AY11" s="17">
        <v>0.30885868028098601</v>
      </c>
      <c r="AZ11" s="17">
        <v>0.33306268634116898</v>
      </c>
      <c r="BA11" s="17">
        <v>0.34721522476081901</v>
      </c>
      <c r="BB11" s="17"/>
      <c r="BC11" s="17">
        <v>0.32599835302899099</v>
      </c>
      <c r="BD11" s="17">
        <v>0.35462951591070402</v>
      </c>
      <c r="BE11" s="17">
        <v>0.29952856650603299</v>
      </c>
      <c r="BF11" s="17"/>
      <c r="BG11" s="17">
        <v>0.34900795788745997</v>
      </c>
      <c r="BH11" s="17">
        <v>0.31376759433407497</v>
      </c>
      <c r="BI11" s="17"/>
      <c r="BJ11" s="17">
        <v>0.30300550151748101</v>
      </c>
      <c r="BK11" s="17">
        <v>0.33454355179839401</v>
      </c>
      <c r="BL11" s="17"/>
      <c r="BM11" s="17">
        <v>0.29706959072842098</v>
      </c>
      <c r="BN11" s="17">
        <v>0.34567155546480299</v>
      </c>
      <c r="BO11" s="17">
        <v>0.28765032728349299</v>
      </c>
      <c r="BP11" s="17">
        <v>0.26604455720991899</v>
      </c>
      <c r="BQ11" s="17">
        <v>0.39989740011372499</v>
      </c>
      <c r="BR11" s="17">
        <v>0.38409697835240397</v>
      </c>
      <c r="BS11" s="17">
        <v>0.31149476525065001</v>
      </c>
      <c r="BT11" s="17"/>
      <c r="BU11" s="17">
        <v>0.23491036351366101</v>
      </c>
      <c r="BV11" s="17">
        <v>0.29807206923385998</v>
      </c>
      <c r="BW11" s="17"/>
      <c r="BX11" s="17">
        <v>0.32459104686800999</v>
      </c>
      <c r="BY11" s="17">
        <v>0.30126445537084301</v>
      </c>
      <c r="BZ11" s="17">
        <v>0.33779319558488402</v>
      </c>
      <c r="CA11" s="17">
        <v>0.35528854679122202</v>
      </c>
    </row>
    <row r="12" spans="2:79" x14ac:dyDescent="0.3">
      <c r="B12" s="18" t="s">
        <v>244</v>
      </c>
      <c r="C12" s="17">
        <v>0.311143367670763</v>
      </c>
      <c r="D12" s="17">
        <v>0.33885701853703198</v>
      </c>
      <c r="E12" s="17">
        <v>0.28469266067154497</v>
      </c>
      <c r="F12" s="17"/>
      <c r="G12" s="17">
        <v>0.23920801029234201</v>
      </c>
      <c r="H12" s="17">
        <v>0.219527651007761</v>
      </c>
      <c r="I12" s="17">
        <v>0.26973980766788702</v>
      </c>
      <c r="J12" s="17">
        <v>0.32080604360845899</v>
      </c>
      <c r="K12" s="17">
        <v>0.332551954787488</v>
      </c>
      <c r="L12" s="17">
        <v>0.44456816618740003</v>
      </c>
      <c r="M12" s="17"/>
      <c r="N12" s="17">
        <v>0.315372967180578</v>
      </c>
      <c r="O12" s="17">
        <v>0.32941668841562</v>
      </c>
      <c r="P12" s="17">
        <v>0.31911168842097698</v>
      </c>
      <c r="Q12" s="17">
        <v>0.27678063499635203</v>
      </c>
      <c r="R12" s="17"/>
      <c r="S12" s="17">
        <v>0.30375182415055502</v>
      </c>
      <c r="T12" s="17">
        <v>0.32428988393535202</v>
      </c>
      <c r="U12" s="17">
        <v>0.335347308828645</v>
      </c>
      <c r="V12" s="17">
        <v>0.30418020864523598</v>
      </c>
      <c r="W12" s="17">
        <v>0.29778206235193899</v>
      </c>
      <c r="X12" s="17">
        <v>0.32915904406272101</v>
      </c>
      <c r="Y12" s="17">
        <v>0.33118035654748001</v>
      </c>
      <c r="Z12" s="17">
        <v>0.248896398680788</v>
      </c>
      <c r="AA12" s="17">
        <v>0.314908119319742</v>
      </c>
      <c r="AB12" s="17">
        <v>0.31684421007131802</v>
      </c>
      <c r="AC12" s="17">
        <v>0.243168522822061</v>
      </c>
      <c r="AD12" s="17">
        <v>0.33427047908394297</v>
      </c>
      <c r="AE12" s="17"/>
      <c r="AF12" s="17">
        <v>0.24902012063177301</v>
      </c>
      <c r="AG12" s="17">
        <v>0.33103225657816499</v>
      </c>
      <c r="AH12" s="17">
        <v>0.31444022902229801</v>
      </c>
      <c r="AI12" s="17">
        <v>0.32315565675740598</v>
      </c>
      <c r="AJ12" s="17">
        <v>0.33807261601597299</v>
      </c>
      <c r="AK12" s="17">
        <v>0.38278778857629803</v>
      </c>
      <c r="AL12" s="17"/>
      <c r="AM12" s="17">
        <v>0.33079333742954498</v>
      </c>
      <c r="AN12" s="17">
        <v>0.340514241391144</v>
      </c>
      <c r="AO12" s="17">
        <v>0.27948872264115998</v>
      </c>
      <c r="AP12" s="17">
        <v>0.20822473477575701</v>
      </c>
      <c r="AQ12" s="17">
        <v>0.25347771319116902</v>
      </c>
      <c r="AR12" s="17"/>
      <c r="AS12" s="17">
        <v>0.33520426305162498</v>
      </c>
      <c r="AT12" s="17">
        <v>0.247989450124528</v>
      </c>
      <c r="AU12" s="17"/>
      <c r="AV12" s="17">
        <v>0.34180195333195001</v>
      </c>
      <c r="AW12" s="17">
        <v>0.25828698168500003</v>
      </c>
      <c r="AX12" s="17"/>
      <c r="AY12" s="17">
        <v>0.25169458707810899</v>
      </c>
      <c r="AZ12" s="17">
        <v>0.33179061061297599</v>
      </c>
      <c r="BA12" s="17">
        <v>0.349386856493555</v>
      </c>
      <c r="BB12" s="17"/>
      <c r="BC12" s="17">
        <v>0.31921186785884398</v>
      </c>
      <c r="BD12" s="17">
        <v>0.307633854273823</v>
      </c>
      <c r="BE12" s="17">
        <v>0.29618385878776499</v>
      </c>
      <c r="BF12" s="17"/>
      <c r="BG12" s="17">
        <v>0.27561623845949801</v>
      </c>
      <c r="BH12" s="17">
        <v>0.33129954168480102</v>
      </c>
      <c r="BI12" s="17"/>
      <c r="BJ12" s="17">
        <v>0.30233960348809902</v>
      </c>
      <c r="BK12" s="17">
        <v>0.31472057624182298</v>
      </c>
      <c r="BL12" s="17"/>
      <c r="BM12" s="17">
        <v>0.28801756092692099</v>
      </c>
      <c r="BN12" s="17">
        <v>0.30521966463103201</v>
      </c>
      <c r="BO12" s="17">
        <v>0.32588695470093099</v>
      </c>
      <c r="BP12" s="17">
        <v>0.18827736247583299</v>
      </c>
      <c r="BQ12" s="17">
        <v>0.21326759603699799</v>
      </c>
      <c r="BR12" s="17">
        <v>0.44645912179738501</v>
      </c>
      <c r="BS12" s="17">
        <v>0.20234024751851501</v>
      </c>
      <c r="BT12" s="17"/>
      <c r="BU12" s="17">
        <v>0.28607678598215103</v>
      </c>
      <c r="BV12" s="17">
        <v>0.278575686258064</v>
      </c>
      <c r="BW12" s="17"/>
      <c r="BX12" s="17">
        <v>0.27827246917728898</v>
      </c>
      <c r="BY12" s="17">
        <v>0.38413828415539902</v>
      </c>
      <c r="BZ12" s="17">
        <v>0.22497751712050801</v>
      </c>
      <c r="CA12" s="17">
        <v>0.40076491716118601</v>
      </c>
    </row>
    <row r="13" spans="2:79" ht="28.8" x14ac:dyDescent="0.3">
      <c r="B13" s="18" t="s">
        <v>245</v>
      </c>
      <c r="C13" s="17">
        <v>0.27856715035823298</v>
      </c>
      <c r="D13" s="17">
        <v>0.279796409606689</v>
      </c>
      <c r="E13" s="17">
        <v>0.27873996108455801</v>
      </c>
      <c r="F13" s="17"/>
      <c r="G13" s="17">
        <v>0.23673811553893301</v>
      </c>
      <c r="H13" s="17">
        <v>0.31072057088743898</v>
      </c>
      <c r="I13" s="17">
        <v>0.28458614326710802</v>
      </c>
      <c r="J13" s="17">
        <v>0.26000933555333999</v>
      </c>
      <c r="K13" s="17">
        <v>0.32457532568006597</v>
      </c>
      <c r="L13" s="17">
        <v>0.25952481447687797</v>
      </c>
      <c r="M13" s="17"/>
      <c r="N13" s="17">
        <v>0.31116980633465502</v>
      </c>
      <c r="O13" s="17">
        <v>0.31378298167404201</v>
      </c>
      <c r="P13" s="17">
        <v>0.232519059065389</v>
      </c>
      <c r="Q13" s="17">
        <v>0.246727074500425</v>
      </c>
      <c r="R13" s="17"/>
      <c r="S13" s="17">
        <v>0.30169274882150998</v>
      </c>
      <c r="T13" s="17">
        <v>0.301912877441398</v>
      </c>
      <c r="U13" s="17">
        <v>0.238143562569887</v>
      </c>
      <c r="V13" s="17">
        <v>0.25917637161672902</v>
      </c>
      <c r="W13" s="17">
        <v>0.213154914084665</v>
      </c>
      <c r="X13" s="17">
        <v>0.25056171692252699</v>
      </c>
      <c r="Y13" s="17">
        <v>0.246615293998239</v>
      </c>
      <c r="Z13" s="17">
        <v>0.260731951060519</v>
      </c>
      <c r="AA13" s="17">
        <v>0.29945473782828902</v>
      </c>
      <c r="AB13" s="17">
        <v>0.33538127258329398</v>
      </c>
      <c r="AC13" s="17">
        <v>0.311687204379898</v>
      </c>
      <c r="AD13" s="17">
        <v>0.279305615585628</v>
      </c>
      <c r="AE13" s="17"/>
      <c r="AF13" s="17">
        <v>0.29697313873526099</v>
      </c>
      <c r="AG13" s="17">
        <v>0.31724000431263899</v>
      </c>
      <c r="AH13" s="17">
        <v>0.19838576514590001</v>
      </c>
      <c r="AI13" s="17">
        <v>0.27669100671758501</v>
      </c>
      <c r="AJ13" s="17">
        <v>0.245571311410099</v>
      </c>
      <c r="AK13" s="17">
        <v>0.26689303503310102</v>
      </c>
      <c r="AL13" s="17"/>
      <c r="AM13" s="17">
        <v>0.19518935560088399</v>
      </c>
      <c r="AN13" s="17">
        <v>0.277085666469569</v>
      </c>
      <c r="AO13" s="17">
        <v>0.34351757093989399</v>
      </c>
      <c r="AP13" s="17">
        <v>0.31708512564989</v>
      </c>
      <c r="AQ13" s="17">
        <v>0.29515410891435701</v>
      </c>
      <c r="AR13" s="17"/>
      <c r="AS13" s="17">
        <v>0.28524760055377901</v>
      </c>
      <c r="AT13" s="17">
        <v>0.29547364846006502</v>
      </c>
      <c r="AU13" s="17"/>
      <c r="AV13" s="17">
        <v>0.26994851697034999</v>
      </c>
      <c r="AW13" s="17">
        <v>0.28962042887912098</v>
      </c>
      <c r="AX13" s="17"/>
      <c r="AY13" s="17">
        <v>0.25763057702133801</v>
      </c>
      <c r="AZ13" s="17">
        <v>0.29007156610338503</v>
      </c>
      <c r="BA13" s="17">
        <v>0.27198030150806102</v>
      </c>
      <c r="BB13" s="17"/>
      <c r="BC13" s="17">
        <v>0.274282419243848</v>
      </c>
      <c r="BD13" s="17">
        <v>0.28856550309675699</v>
      </c>
      <c r="BE13" s="17">
        <v>0.28198246811903299</v>
      </c>
      <c r="BF13" s="17"/>
      <c r="BG13" s="17">
        <v>0.29838017712923998</v>
      </c>
      <c r="BH13" s="17">
        <v>0.273005345343866</v>
      </c>
      <c r="BI13" s="17"/>
      <c r="BJ13" s="17">
        <v>0.273382668182377</v>
      </c>
      <c r="BK13" s="17">
        <v>0.28177516924282298</v>
      </c>
      <c r="BL13" s="17"/>
      <c r="BM13" s="17">
        <v>0.29288681246447601</v>
      </c>
      <c r="BN13" s="17">
        <v>0.28289276241130601</v>
      </c>
      <c r="BO13" s="17">
        <v>0.192232301649364</v>
      </c>
      <c r="BP13" s="17">
        <v>0.20360038602890601</v>
      </c>
      <c r="BQ13" s="17">
        <v>0.236639301848862</v>
      </c>
      <c r="BR13" s="17">
        <v>0.29123124869815897</v>
      </c>
      <c r="BS13" s="17">
        <v>0.28095922813480301</v>
      </c>
      <c r="BT13" s="17"/>
      <c r="BU13" s="17">
        <v>0.26765589649871802</v>
      </c>
      <c r="BV13" s="17">
        <v>0.27159352750169002</v>
      </c>
      <c r="BW13" s="17"/>
      <c r="BX13" s="17">
        <v>0.35159826129632799</v>
      </c>
      <c r="BY13" s="17">
        <v>0.170042633066536</v>
      </c>
      <c r="BZ13" s="17">
        <v>0.35004779971414801</v>
      </c>
      <c r="CA13" s="17">
        <v>0.21611777316672101</v>
      </c>
    </row>
    <row r="14" spans="2:79" ht="43.2" x14ac:dyDescent="0.3">
      <c r="B14" s="18" t="s">
        <v>246</v>
      </c>
      <c r="C14" s="17">
        <v>0.26188477905098401</v>
      </c>
      <c r="D14" s="17">
        <v>0.28638536266886</v>
      </c>
      <c r="E14" s="17">
        <v>0.23832552141166199</v>
      </c>
      <c r="F14" s="17"/>
      <c r="G14" s="17">
        <v>0.22320301718222799</v>
      </c>
      <c r="H14" s="17">
        <v>0.207294601352144</v>
      </c>
      <c r="I14" s="17">
        <v>0.23208660468280801</v>
      </c>
      <c r="J14" s="17">
        <v>0.28759479122604997</v>
      </c>
      <c r="K14" s="17">
        <v>0.29636028038010098</v>
      </c>
      <c r="L14" s="17">
        <v>0.31206641367327598</v>
      </c>
      <c r="M14" s="17"/>
      <c r="N14" s="17">
        <v>0.26886136181689502</v>
      </c>
      <c r="O14" s="17">
        <v>0.265522973909536</v>
      </c>
      <c r="P14" s="17">
        <v>0.25102855475158298</v>
      </c>
      <c r="Q14" s="17">
        <v>0.25663139015240199</v>
      </c>
      <c r="R14" s="17"/>
      <c r="S14" s="17">
        <v>0.19960754435238501</v>
      </c>
      <c r="T14" s="17">
        <v>0.30262180534758398</v>
      </c>
      <c r="U14" s="17">
        <v>0.288832000057345</v>
      </c>
      <c r="V14" s="17">
        <v>0.243785061292246</v>
      </c>
      <c r="W14" s="17">
        <v>0.25804914774315602</v>
      </c>
      <c r="X14" s="17">
        <v>0.27781810055492301</v>
      </c>
      <c r="Y14" s="17">
        <v>0.27242995617947502</v>
      </c>
      <c r="Z14" s="17">
        <v>0.28340118446963602</v>
      </c>
      <c r="AA14" s="17">
        <v>0.26662354697129398</v>
      </c>
      <c r="AB14" s="17">
        <v>0.26255352754690803</v>
      </c>
      <c r="AC14" s="17">
        <v>0.26535650390480803</v>
      </c>
      <c r="AD14" s="17">
        <v>0.23728246206864001</v>
      </c>
      <c r="AE14" s="17"/>
      <c r="AF14" s="17">
        <v>0.218228382188145</v>
      </c>
      <c r="AG14" s="17">
        <v>0.26010095656162902</v>
      </c>
      <c r="AH14" s="17">
        <v>0.25043706774373098</v>
      </c>
      <c r="AI14" s="17">
        <v>0.27581118189743098</v>
      </c>
      <c r="AJ14" s="17">
        <v>0.33510152622370798</v>
      </c>
      <c r="AK14" s="17">
        <v>0.29809760215090497</v>
      </c>
      <c r="AL14" s="17"/>
      <c r="AM14" s="17">
        <v>0.22257166411735099</v>
      </c>
      <c r="AN14" s="17">
        <v>0.27324230044492198</v>
      </c>
      <c r="AO14" s="17">
        <v>0.27733707409434999</v>
      </c>
      <c r="AP14" s="17">
        <v>0.25891342865446199</v>
      </c>
      <c r="AQ14" s="17">
        <v>0.111423479363181</v>
      </c>
      <c r="AR14" s="17"/>
      <c r="AS14" s="17">
        <v>0.25031559199582998</v>
      </c>
      <c r="AT14" s="17">
        <v>0.32817918146155101</v>
      </c>
      <c r="AU14" s="17"/>
      <c r="AV14" s="17">
        <v>0.26044956100205902</v>
      </c>
      <c r="AW14" s="17">
        <v>0.29510735335723298</v>
      </c>
      <c r="AX14" s="17"/>
      <c r="AY14" s="17">
        <v>0.26788785773434398</v>
      </c>
      <c r="AZ14" s="17">
        <v>0.252243049842033</v>
      </c>
      <c r="BA14" s="17">
        <v>0.317099569468411</v>
      </c>
      <c r="BB14" s="17"/>
      <c r="BC14" s="17">
        <v>0.259528584037096</v>
      </c>
      <c r="BD14" s="17">
        <v>0.29709448523614401</v>
      </c>
      <c r="BE14" s="17">
        <v>0.23373975099452601</v>
      </c>
      <c r="BF14" s="17"/>
      <c r="BG14" s="17">
        <v>0.31253886380540102</v>
      </c>
      <c r="BH14" s="17">
        <v>0.243099019443383</v>
      </c>
      <c r="BI14" s="17"/>
      <c r="BJ14" s="17">
        <v>0.24811633382214601</v>
      </c>
      <c r="BK14" s="17">
        <v>0.26945304525413</v>
      </c>
      <c r="BL14" s="17"/>
      <c r="BM14" s="17">
        <v>0.23770197562116199</v>
      </c>
      <c r="BN14" s="17">
        <v>0.23125868634847199</v>
      </c>
      <c r="BO14" s="17">
        <v>0.221414509343763</v>
      </c>
      <c r="BP14" s="17">
        <v>0.311550254640098</v>
      </c>
      <c r="BQ14" s="17">
        <v>0.249425148620704</v>
      </c>
      <c r="BR14" s="17">
        <v>0.34256404060780199</v>
      </c>
      <c r="BS14" s="17">
        <v>0.24592564140120299</v>
      </c>
      <c r="BT14" s="17"/>
      <c r="BU14" s="17">
        <v>0.34947064289298102</v>
      </c>
      <c r="BV14" s="17">
        <v>0.252423377470266</v>
      </c>
      <c r="BW14" s="17"/>
      <c r="BX14" s="17">
        <v>0.31554281019603603</v>
      </c>
      <c r="BY14" s="17">
        <v>0.25047028162533302</v>
      </c>
      <c r="BZ14" s="17">
        <v>0.24587802345926299</v>
      </c>
      <c r="CA14" s="17">
        <v>0.238603820127361</v>
      </c>
    </row>
    <row r="15" spans="2:79" ht="28.8" x14ac:dyDescent="0.3">
      <c r="B15" s="18" t="s">
        <v>247</v>
      </c>
      <c r="C15" s="17">
        <v>0.24563865117592801</v>
      </c>
      <c r="D15" s="17">
        <v>0.27722204290328101</v>
      </c>
      <c r="E15" s="17">
        <v>0.21509081183128001</v>
      </c>
      <c r="F15" s="17"/>
      <c r="G15" s="17">
        <v>0.19985929619548801</v>
      </c>
      <c r="H15" s="17">
        <v>0.25475157169781398</v>
      </c>
      <c r="I15" s="17">
        <v>0.250105229672272</v>
      </c>
      <c r="J15" s="17">
        <v>0.21465034289104701</v>
      </c>
      <c r="K15" s="17">
        <v>0.23338186846813999</v>
      </c>
      <c r="L15" s="17">
        <v>0.29829754698692901</v>
      </c>
      <c r="M15" s="17"/>
      <c r="N15" s="17">
        <v>0.29196418434822102</v>
      </c>
      <c r="O15" s="17">
        <v>0.26064566427896602</v>
      </c>
      <c r="P15" s="17">
        <v>0.225091771070002</v>
      </c>
      <c r="Q15" s="17">
        <v>0.20321629482610401</v>
      </c>
      <c r="R15" s="17"/>
      <c r="S15" s="17">
        <v>0.28383398214790301</v>
      </c>
      <c r="T15" s="17">
        <v>0.25475071744781302</v>
      </c>
      <c r="U15" s="17">
        <v>0.206972588084681</v>
      </c>
      <c r="V15" s="17">
        <v>0.28095396238960901</v>
      </c>
      <c r="W15" s="17">
        <v>0.23051423478493899</v>
      </c>
      <c r="X15" s="17">
        <v>0.26293448441557399</v>
      </c>
      <c r="Y15" s="17">
        <v>0.177458220434426</v>
      </c>
      <c r="Z15" s="17">
        <v>0.28156519548613501</v>
      </c>
      <c r="AA15" s="17">
        <v>0.21508688463978401</v>
      </c>
      <c r="AB15" s="17">
        <v>0.23841110752452199</v>
      </c>
      <c r="AC15" s="17">
        <v>0.26736733900258203</v>
      </c>
      <c r="AD15" s="17">
        <v>0.24053633381317599</v>
      </c>
      <c r="AE15" s="17"/>
      <c r="AF15" s="17">
        <v>0.231567182648062</v>
      </c>
      <c r="AG15" s="17">
        <v>0.228036953198714</v>
      </c>
      <c r="AH15" s="17">
        <v>0.25046761502998899</v>
      </c>
      <c r="AI15" s="17">
        <v>0.25291811285773702</v>
      </c>
      <c r="AJ15" s="17">
        <v>0.29011926104626101</v>
      </c>
      <c r="AK15" s="17">
        <v>0.26669148373379198</v>
      </c>
      <c r="AL15" s="17"/>
      <c r="AM15" s="17">
        <v>0.20098283432782299</v>
      </c>
      <c r="AN15" s="17">
        <v>0.22151005667701701</v>
      </c>
      <c r="AO15" s="17">
        <v>0.26065553690534898</v>
      </c>
      <c r="AP15" s="17">
        <v>0.31262957103314298</v>
      </c>
      <c r="AQ15" s="17">
        <v>0.25089086439262698</v>
      </c>
      <c r="AR15" s="17"/>
      <c r="AS15" s="17">
        <v>0.247461997412636</v>
      </c>
      <c r="AT15" s="17">
        <v>0.29773165038863603</v>
      </c>
      <c r="AU15" s="17"/>
      <c r="AV15" s="17">
        <v>0.24337160559152299</v>
      </c>
      <c r="AW15" s="17">
        <v>0.26763812636186901</v>
      </c>
      <c r="AX15" s="17"/>
      <c r="AY15" s="17">
        <v>0.21853207223888399</v>
      </c>
      <c r="AZ15" s="17">
        <v>0.24899393720962401</v>
      </c>
      <c r="BA15" s="17">
        <v>0.30313757600418401</v>
      </c>
      <c r="BB15" s="17"/>
      <c r="BC15" s="17">
        <v>0.23367143609317001</v>
      </c>
      <c r="BD15" s="17">
        <v>0.27933130347935797</v>
      </c>
      <c r="BE15" s="17">
        <v>0.24617868490070899</v>
      </c>
      <c r="BF15" s="17"/>
      <c r="BG15" s="17">
        <v>0.27891950965967299</v>
      </c>
      <c r="BH15" s="17">
        <v>0.23486836291629301</v>
      </c>
      <c r="BI15" s="17"/>
      <c r="BJ15" s="17">
        <v>0.24709231788890801</v>
      </c>
      <c r="BK15" s="17">
        <v>0.245073316635852</v>
      </c>
      <c r="BL15" s="17"/>
      <c r="BM15" s="17">
        <v>0.254606738678888</v>
      </c>
      <c r="BN15" s="17">
        <v>0.16564888915780099</v>
      </c>
      <c r="BO15" s="17">
        <v>0.209489038271373</v>
      </c>
      <c r="BP15" s="17">
        <v>0.250390402250249</v>
      </c>
      <c r="BQ15" s="17">
        <v>0.19174008919265401</v>
      </c>
      <c r="BR15" s="17">
        <v>0.30204591103109701</v>
      </c>
      <c r="BS15" s="17">
        <v>0.25437833670426002</v>
      </c>
      <c r="BT15" s="17"/>
      <c r="BU15" s="17">
        <v>0.32585201158036298</v>
      </c>
      <c r="BV15" s="17">
        <v>0.33025008283861701</v>
      </c>
      <c r="BW15" s="17"/>
      <c r="BX15" s="17">
        <v>0.27220736128691803</v>
      </c>
      <c r="BY15" s="17">
        <v>0.25809633619200201</v>
      </c>
      <c r="BZ15" s="17">
        <v>0.253861245110379</v>
      </c>
      <c r="CA15" s="17">
        <v>0.25750403675667399</v>
      </c>
    </row>
    <row r="16" spans="2:79" ht="43.2" x14ac:dyDescent="0.3">
      <c r="B16" s="18" t="s">
        <v>248</v>
      </c>
      <c r="C16" s="17">
        <v>0.16111119211605701</v>
      </c>
      <c r="D16" s="17">
        <v>0.176436007574651</v>
      </c>
      <c r="E16" s="17">
        <v>0.14695676398365301</v>
      </c>
      <c r="F16" s="17"/>
      <c r="G16" s="17">
        <v>0.22241121982210901</v>
      </c>
      <c r="H16" s="17">
        <v>0.17051427636118599</v>
      </c>
      <c r="I16" s="17">
        <v>0.17413002893295801</v>
      </c>
      <c r="J16" s="17">
        <v>0.138032558260271</v>
      </c>
      <c r="K16" s="17">
        <v>0.16925046465573201</v>
      </c>
      <c r="L16" s="17">
        <v>0.115432427372597</v>
      </c>
      <c r="M16" s="17"/>
      <c r="N16" s="17">
        <v>0.16384243671422699</v>
      </c>
      <c r="O16" s="17">
        <v>0.15843180445942601</v>
      </c>
      <c r="P16" s="17">
        <v>0.16393299537544401</v>
      </c>
      <c r="Q16" s="17">
        <v>0.156288954738668</v>
      </c>
      <c r="R16" s="17"/>
      <c r="S16" s="17">
        <v>0.17680746219916499</v>
      </c>
      <c r="T16" s="17">
        <v>0.18681766503779601</v>
      </c>
      <c r="U16" s="17">
        <v>0.132774309824437</v>
      </c>
      <c r="V16" s="17">
        <v>0.15022662384688601</v>
      </c>
      <c r="W16" s="17">
        <v>0.194646488288993</v>
      </c>
      <c r="X16" s="17">
        <v>0.18218215512264399</v>
      </c>
      <c r="Y16" s="17">
        <v>0.105676975644988</v>
      </c>
      <c r="Z16" s="17">
        <v>0.218532685048904</v>
      </c>
      <c r="AA16" s="17">
        <v>0.149616521843254</v>
      </c>
      <c r="AB16" s="17">
        <v>0.13350761869397501</v>
      </c>
      <c r="AC16" s="17">
        <v>0.1597506923159</v>
      </c>
      <c r="AD16" s="17">
        <v>0.14239516582282</v>
      </c>
      <c r="AE16" s="17"/>
      <c r="AF16" s="17">
        <v>0.18152030789033899</v>
      </c>
      <c r="AG16" s="17">
        <v>0.154462182288507</v>
      </c>
      <c r="AH16" s="17">
        <v>0.20760824344919601</v>
      </c>
      <c r="AI16" s="17">
        <v>0.13959675877889999</v>
      </c>
      <c r="AJ16" s="17">
        <v>0.11601563232647601</v>
      </c>
      <c r="AK16" s="17">
        <v>0.13944773724668</v>
      </c>
      <c r="AL16" s="17"/>
      <c r="AM16" s="17">
        <v>0.162645676077185</v>
      </c>
      <c r="AN16" s="17">
        <v>0.138089182153942</v>
      </c>
      <c r="AO16" s="17">
        <v>0.16523522628111001</v>
      </c>
      <c r="AP16" s="17">
        <v>0.19407270295874701</v>
      </c>
      <c r="AQ16" s="17">
        <v>0.24136075789552999</v>
      </c>
      <c r="AR16" s="17"/>
      <c r="AS16" s="17">
        <v>0.165040981187309</v>
      </c>
      <c r="AT16" s="17">
        <v>0.151339371122066</v>
      </c>
      <c r="AU16" s="17"/>
      <c r="AV16" s="17">
        <v>0.162460992179632</v>
      </c>
      <c r="AW16" s="17">
        <v>0.14622659537275401</v>
      </c>
      <c r="AX16" s="17"/>
      <c r="AY16" s="17">
        <v>0.159504085430936</v>
      </c>
      <c r="AZ16" s="17">
        <v>0.16397403552338999</v>
      </c>
      <c r="BA16" s="17">
        <v>0.16149974434710701</v>
      </c>
      <c r="BB16" s="17"/>
      <c r="BC16" s="17">
        <v>0.144690640888818</v>
      </c>
      <c r="BD16" s="17">
        <v>0.170095644200669</v>
      </c>
      <c r="BE16" s="17">
        <v>0.196030526661432</v>
      </c>
      <c r="BF16" s="17"/>
      <c r="BG16" s="17">
        <v>0.15246869619882999</v>
      </c>
      <c r="BH16" s="17">
        <v>0.16477107794210599</v>
      </c>
      <c r="BI16" s="17"/>
      <c r="BJ16" s="17">
        <v>0.19221131349234999</v>
      </c>
      <c r="BK16" s="17">
        <v>0.14868051929057599</v>
      </c>
      <c r="BL16" s="17"/>
      <c r="BM16" s="17">
        <v>0.18565056526319099</v>
      </c>
      <c r="BN16" s="17">
        <v>0.175276318408048</v>
      </c>
      <c r="BO16" s="17">
        <v>0.17081169366502699</v>
      </c>
      <c r="BP16" s="17">
        <v>0.162508310313903</v>
      </c>
      <c r="BQ16" s="17">
        <v>0.18573798370438599</v>
      </c>
      <c r="BR16" s="17">
        <v>9.5900315208338305E-2</v>
      </c>
      <c r="BS16" s="17">
        <v>0.14596312559952199</v>
      </c>
      <c r="BT16" s="17"/>
      <c r="BU16" s="17">
        <v>0.18228400699476499</v>
      </c>
      <c r="BV16" s="17">
        <v>0.18289627768434999</v>
      </c>
      <c r="BW16" s="17"/>
      <c r="BX16" s="17">
        <v>0.141022134329396</v>
      </c>
      <c r="BY16" s="17">
        <v>0.16585291230756199</v>
      </c>
      <c r="BZ16" s="17">
        <v>0.196464681959855</v>
      </c>
      <c r="CA16" s="17">
        <v>0.177188865730665</v>
      </c>
    </row>
    <row r="17" spans="2:79" ht="43.2" x14ac:dyDescent="0.3">
      <c r="B17" s="18" t="s">
        <v>249</v>
      </c>
      <c r="C17" s="17">
        <v>0.14839506847134501</v>
      </c>
      <c r="D17" s="17">
        <v>0.170454871692619</v>
      </c>
      <c r="E17" s="17">
        <v>0.12760870669692001</v>
      </c>
      <c r="F17" s="17"/>
      <c r="G17" s="17">
        <v>0.140964660255885</v>
      </c>
      <c r="H17" s="17">
        <v>0.19159023256164701</v>
      </c>
      <c r="I17" s="17">
        <v>0.14195065291127601</v>
      </c>
      <c r="J17" s="17">
        <v>0.14535017016393001</v>
      </c>
      <c r="K17" s="17">
        <v>0.156329958721726</v>
      </c>
      <c r="L17" s="17">
        <v>0.120678950740792</v>
      </c>
      <c r="M17" s="17"/>
      <c r="N17" s="17">
        <v>0.15250767616022901</v>
      </c>
      <c r="O17" s="17">
        <v>0.160642339118341</v>
      </c>
      <c r="P17" s="17">
        <v>0.14426270941223099</v>
      </c>
      <c r="Q17" s="17">
        <v>0.133782417740892</v>
      </c>
      <c r="R17" s="17"/>
      <c r="S17" s="17">
        <v>0.167315555038972</v>
      </c>
      <c r="T17" s="17">
        <v>0.14608498858334601</v>
      </c>
      <c r="U17" s="17">
        <v>0.152755267777194</v>
      </c>
      <c r="V17" s="17">
        <v>0.17899777398594099</v>
      </c>
      <c r="W17" s="17">
        <v>0.13239094910282301</v>
      </c>
      <c r="X17" s="17">
        <v>0.13805475534876999</v>
      </c>
      <c r="Y17" s="17">
        <v>0.14435568025423301</v>
      </c>
      <c r="Z17" s="17">
        <v>0.18265723163973999</v>
      </c>
      <c r="AA17" s="17">
        <v>0.12065379259961601</v>
      </c>
      <c r="AB17" s="17">
        <v>0.15013595544525399</v>
      </c>
      <c r="AC17" s="17">
        <v>0.10618256040339601</v>
      </c>
      <c r="AD17" s="17">
        <v>0.16776696055931001</v>
      </c>
      <c r="AE17" s="17"/>
      <c r="AF17" s="17">
        <v>0.18751950214982599</v>
      </c>
      <c r="AG17" s="17">
        <v>0.139947980852482</v>
      </c>
      <c r="AH17" s="17">
        <v>0.13593366483525601</v>
      </c>
      <c r="AI17" s="17">
        <v>0.156707608590794</v>
      </c>
      <c r="AJ17" s="17">
        <v>9.9192943357375399E-2</v>
      </c>
      <c r="AK17" s="17">
        <v>0.117026177293258</v>
      </c>
      <c r="AL17" s="17"/>
      <c r="AM17" s="17">
        <v>0.12385054700537899</v>
      </c>
      <c r="AN17" s="17">
        <v>0.13545770905509999</v>
      </c>
      <c r="AO17" s="17">
        <v>0.165115052175524</v>
      </c>
      <c r="AP17" s="17">
        <v>0.18526487244881401</v>
      </c>
      <c r="AQ17" s="17">
        <v>0.15879213818403001</v>
      </c>
      <c r="AR17" s="17"/>
      <c r="AS17" s="17">
        <v>0.15775450477731601</v>
      </c>
      <c r="AT17" s="17">
        <v>0.14207542551590999</v>
      </c>
      <c r="AU17" s="17"/>
      <c r="AV17" s="17">
        <v>0.15471326753454301</v>
      </c>
      <c r="AW17" s="17">
        <v>0.15177741745885101</v>
      </c>
      <c r="AX17" s="17"/>
      <c r="AY17" s="17">
        <v>0.116792680898514</v>
      </c>
      <c r="AZ17" s="17">
        <v>0.159742349830124</v>
      </c>
      <c r="BA17" s="17">
        <v>0.167256144756529</v>
      </c>
      <c r="BB17" s="17"/>
      <c r="BC17" s="17">
        <v>0.13150529939932301</v>
      </c>
      <c r="BD17" s="17">
        <v>0.155531888492659</v>
      </c>
      <c r="BE17" s="17">
        <v>0.18865308562470101</v>
      </c>
      <c r="BF17" s="17"/>
      <c r="BG17" s="17">
        <v>0.13753831782793999</v>
      </c>
      <c r="BH17" s="17">
        <v>0.15132398822722901</v>
      </c>
      <c r="BI17" s="17"/>
      <c r="BJ17" s="17">
        <v>0.16148944368860499</v>
      </c>
      <c r="BK17" s="17">
        <v>0.14573231283448601</v>
      </c>
      <c r="BL17" s="17"/>
      <c r="BM17" s="17">
        <v>0.16767862071727199</v>
      </c>
      <c r="BN17" s="17">
        <v>0.13687922605124</v>
      </c>
      <c r="BO17" s="17">
        <v>0.129458370733575</v>
      </c>
      <c r="BP17" s="17">
        <v>0.16034848242983801</v>
      </c>
      <c r="BQ17" s="17">
        <v>0.17472364595826401</v>
      </c>
      <c r="BR17" s="17">
        <v>0.124837646861371</v>
      </c>
      <c r="BS17" s="17">
        <v>0.109520905721383</v>
      </c>
      <c r="BT17" s="17"/>
      <c r="BU17" s="17">
        <v>0.18065817030821699</v>
      </c>
      <c r="BV17" s="17">
        <v>0.21291906233470501</v>
      </c>
      <c r="BW17" s="17"/>
      <c r="BX17" s="17">
        <v>0.153386383784611</v>
      </c>
      <c r="BY17" s="17">
        <v>0.198259496495263</v>
      </c>
      <c r="BZ17" s="17">
        <v>0.158845466955579</v>
      </c>
      <c r="CA17" s="17">
        <v>0.18233928170799901</v>
      </c>
    </row>
    <row r="18" spans="2:79" ht="43.2" x14ac:dyDescent="0.3">
      <c r="B18" s="18" t="s">
        <v>250</v>
      </c>
      <c r="C18" s="17">
        <v>0.14229950311334799</v>
      </c>
      <c r="D18" s="17">
        <v>0.145913383265836</v>
      </c>
      <c r="E18" s="17">
        <v>0.13736737224796999</v>
      </c>
      <c r="F18" s="17"/>
      <c r="G18" s="17">
        <v>0.15210877921400201</v>
      </c>
      <c r="H18" s="17">
        <v>0.19038439797783599</v>
      </c>
      <c r="I18" s="17">
        <v>0.19232448791184001</v>
      </c>
      <c r="J18" s="17">
        <v>0.12156288351325099</v>
      </c>
      <c r="K18" s="17">
        <v>8.9353894565560907E-2</v>
      </c>
      <c r="L18" s="17">
        <v>0.10852393408873599</v>
      </c>
      <c r="M18" s="17"/>
      <c r="N18" s="17">
        <v>0.138016434270814</v>
      </c>
      <c r="O18" s="17">
        <v>0.143184079160663</v>
      </c>
      <c r="P18" s="17">
        <v>0.15170791265643699</v>
      </c>
      <c r="Q18" s="17">
        <v>0.138413889058116</v>
      </c>
      <c r="R18" s="17"/>
      <c r="S18" s="17">
        <v>0.22164893605150901</v>
      </c>
      <c r="T18" s="17">
        <v>0.13312149121834699</v>
      </c>
      <c r="U18" s="17">
        <v>0.123136526549214</v>
      </c>
      <c r="V18" s="17">
        <v>0.140528676479869</v>
      </c>
      <c r="W18" s="17">
        <v>0.124361707682764</v>
      </c>
      <c r="X18" s="17">
        <v>0.16369263907866599</v>
      </c>
      <c r="Y18" s="17">
        <v>7.5963318353107004E-2</v>
      </c>
      <c r="Z18" s="17">
        <v>0.117564529353893</v>
      </c>
      <c r="AA18" s="17">
        <v>0.104246968199673</v>
      </c>
      <c r="AB18" s="17">
        <v>0.17502035780768799</v>
      </c>
      <c r="AC18" s="17">
        <v>0.16230119540811999</v>
      </c>
      <c r="AD18" s="17">
        <v>6.3771820644240404E-2</v>
      </c>
      <c r="AE18" s="17"/>
      <c r="AF18" s="17">
        <v>0.20197548337718901</v>
      </c>
      <c r="AG18" s="17">
        <v>0.14320852583423699</v>
      </c>
      <c r="AH18" s="17">
        <v>0.109021640563268</v>
      </c>
      <c r="AI18" s="17">
        <v>0.11435799326950601</v>
      </c>
      <c r="AJ18" s="17">
        <v>8.9129790797784506E-2</v>
      </c>
      <c r="AK18" s="17">
        <v>0.15358544318832401</v>
      </c>
      <c r="AL18" s="17"/>
      <c r="AM18" s="17">
        <v>0.115556049084294</v>
      </c>
      <c r="AN18" s="17">
        <v>0.123553084928491</v>
      </c>
      <c r="AO18" s="17">
        <v>0.175069406830722</v>
      </c>
      <c r="AP18" s="17">
        <v>0.17657317319364299</v>
      </c>
      <c r="AQ18" s="17">
        <v>0.122332104702764</v>
      </c>
      <c r="AR18" s="17"/>
      <c r="AS18" s="17">
        <v>0.13663424545528299</v>
      </c>
      <c r="AT18" s="17">
        <v>0.16145916833240501</v>
      </c>
      <c r="AU18" s="17"/>
      <c r="AV18" s="17">
        <v>0.12738347312717499</v>
      </c>
      <c r="AW18" s="17">
        <v>0.180432706837373</v>
      </c>
      <c r="AX18" s="17"/>
      <c r="AY18" s="17">
        <v>0.147493866660351</v>
      </c>
      <c r="AZ18" s="17">
        <v>0.14291815302955199</v>
      </c>
      <c r="BA18" s="17">
        <v>0.125941896673752</v>
      </c>
      <c r="BB18" s="17"/>
      <c r="BC18" s="17">
        <v>0.13857168886986401</v>
      </c>
      <c r="BD18" s="17">
        <v>0.13526652629271399</v>
      </c>
      <c r="BE18" s="17">
        <v>0.16156333078691201</v>
      </c>
      <c r="BF18" s="17"/>
      <c r="BG18" s="17">
        <v>0.130141383180052</v>
      </c>
      <c r="BH18" s="17">
        <v>0.14789791910807501</v>
      </c>
      <c r="BI18" s="17"/>
      <c r="BJ18" s="17">
        <v>0.16371651222106401</v>
      </c>
      <c r="BK18" s="17">
        <v>0.13810556309031199</v>
      </c>
      <c r="BL18" s="17"/>
      <c r="BM18" s="17">
        <v>0.159717936099738</v>
      </c>
      <c r="BN18" s="17">
        <v>0.16961937044801301</v>
      </c>
      <c r="BO18" s="17">
        <v>0.12669374073203399</v>
      </c>
      <c r="BP18" s="17">
        <v>0.154995230887849</v>
      </c>
      <c r="BQ18" s="17">
        <v>0.10889010178403701</v>
      </c>
      <c r="BR18" s="17">
        <v>0.105404072607253</v>
      </c>
      <c r="BS18" s="17">
        <v>0.1070630339336</v>
      </c>
      <c r="BT18" s="17"/>
      <c r="BU18" s="17">
        <v>0.15457404128730201</v>
      </c>
      <c r="BV18" s="17">
        <v>0.18111857207300899</v>
      </c>
      <c r="BW18" s="17"/>
      <c r="BX18" s="17">
        <v>0.13304878144842899</v>
      </c>
      <c r="BY18" s="17">
        <v>0.14246205606309001</v>
      </c>
      <c r="BZ18" s="17">
        <v>0.16029139470366599</v>
      </c>
      <c r="CA18" s="17">
        <v>0.133246805288254</v>
      </c>
    </row>
    <row r="19" spans="2:79" x14ac:dyDescent="0.3">
      <c r="B19" s="18" t="s">
        <v>101</v>
      </c>
      <c r="C19" s="17">
        <v>9.2669330147828799E-2</v>
      </c>
      <c r="D19" s="17">
        <v>7.99836781312592E-2</v>
      </c>
      <c r="E19" s="17">
        <v>0.103633651292987</v>
      </c>
      <c r="F19" s="17"/>
      <c r="G19" s="17">
        <v>0.107808561517969</v>
      </c>
      <c r="H19" s="17">
        <v>5.7748177948412603E-2</v>
      </c>
      <c r="I19" s="17">
        <v>9.3142002603597104E-2</v>
      </c>
      <c r="J19" s="17">
        <v>0.100604763705682</v>
      </c>
      <c r="K19" s="17">
        <v>0.124131212651548</v>
      </c>
      <c r="L19" s="17">
        <v>8.3017306804641006E-2</v>
      </c>
      <c r="M19" s="17"/>
      <c r="N19" s="17">
        <v>6.0981158430793103E-2</v>
      </c>
      <c r="O19" s="17">
        <v>8.6901454485021096E-2</v>
      </c>
      <c r="P19" s="17">
        <v>8.8408197919093198E-2</v>
      </c>
      <c r="Q19" s="17">
        <v>0.137407482398821</v>
      </c>
      <c r="R19" s="17"/>
      <c r="S19" s="17">
        <v>7.8815225555868604E-2</v>
      </c>
      <c r="T19" s="17">
        <v>8.42471892310417E-2</v>
      </c>
      <c r="U19" s="17">
        <v>0.12266568793120899</v>
      </c>
      <c r="V19" s="17">
        <v>0.105447647780329</v>
      </c>
      <c r="W19" s="17">
        <v>0.106617595516176</v>
      </c>
      <c r="X19" s="17">
        <v>6.8021922734307794E-2</v>
      </c>
      <c r="Y19" s="17">
        <v>0.11707060473998999</v>
      </c>
      <c r="Z19" s="17">
        <v>7.6330628085009303E-2</v>
      </c>
      <c r="AA19" s="17">
        <v>8.6312088445748697E-2</v>
      </c>
      <c r="AB19" s="17">
        <v>8.9198348581969206E-2</v>
      </c>
      <c r="AC19" s="17">
        <v>0.108020998789323</v>
      </c>
      <c r="AD19" s="17">
        <v>8.1071579928013296E-2</v>
      </c>
      <c r="AE19" s="17"/>
      <c r="AF19" s="17">
        <v>8.6235712347637397E-2</v>
      </c>
      <c r="AG19" s="17">
        <v>7.5170280188253696E-2</v>
      </c>
      <c r="AH19" s="17">
        <v>0.123013738366131</v>
      </c>
      <c r="AI19" s="17">
        <v>9.3478517301033098E-2</v>
      </c>
      <c r="AJ19" s="17">
        <v>0.122517231516624</v>
      </c>
      <c r="AK19" s="17">
        <v>7.2432083180251697E-2</v>
      </c>
      <c r="AL19" s="17"/>
      <c r="AM19" s="17">
        <v>0.13235366919153199</v>
      </c>
      <c r="AN19" s="17">
        <v>0.10002466969712499</v>
      </c>
      <c r="AO19" s="17">
        <v>6.9240365648402205E-2</v>
      </c>
      <c r="AP19" s="17">
        <v>6.3010606629710697E-2</v>
      </c>
      <c r="AQ19" s="17">
        <v>0.116373765809051</v>
      </c>
      <c r="AR19" s="17"/>
      <c r="AS19" s="17">
        <v>8.2292510352777903E-2</v>
      </c>
      <c r="AT19" s="17">
        <v>0.10018685768730599</v>
      </c>
      <c r="AU19" s="17"/>
      <c r="AV19" s="17">
        <v>9.5151059506071001E-2</v>
      </c>
      <c r="AW19" s="17">
        <v>7.26507858280563E-2</v>
      </c>
      <c r="AX19" s="17"/>
      <c r="AY19" s="17">
        <v>0.11248995756678</v>
      </c>
      <c r="AZ19" s="17">
        <v>7.9710119061404003E-2</v>
      </c>
      <c r="BA19" s="17">
        <v>0.112808506702216</v>
      </c>
      <c r="BB19" s="17"/>
      <c r="BC19" s="17">
        <v>0.10356441227971799</v>
      </c>
      <c r="BD19" s="17">
        <v>8.6377870380274405E-2</v>
      </c>
      <c r="BE19" s="17">
        <v>6.6229318288527697E-2</v>
      </c>
      <c r="BF19" s="17"/>
      <c r="BG19" s="17">
        <v>8.9611650598093506E-2</v>
      </c>
      <c r="BH19" s="17">
        <v>8.9867336492303204E-2</v>
      </c>
      <c r="BI19" s="17"/>
      <c r="BJ19" s="17">
        <v>5.8436025251142797E-2</v>
      </c>
      <c r="BK19" s="17">
        <v>0.101403560445259</v>
      </c>
      <c r="BL19" s="17"/>
      <c r="BM19" s="17">
        <v>7.0117545541730095E-2</v>
      </c>
      <c r="BN19" s="17">
        <v>8.2423513283356703E-2</v>
      </c>
      <c r="BO19" s="17">
        <v>0.107710095940438</v>
      </c>
      <c r="BP19" s="17">
        <v>0.18341901891777701</v>
      </c>
      <c r="BQ19" s="17">
        <v>0.151873416278343</v>
      </c>
      <c r="BR19" s="17">
        <v>8.4794550818429695E-2</v>
      </c>
      <c r="BS19" s="17">
        <v>0.167222751884056</v>
      </c>
      <c r="BT19" s="17"/>
      <c r="BU19" s="17">
        <v>2.8856529135367601E-2</v>
      </c>
      <c r="BV19" s="17">
        <v>5.7120138973281102E-2</v>
      </c>
      <c r="BW19" s="17"/>
      <c r="BX19" s="17">
        <v>0.102670280766675</v>
      </c>
      <c r="BY19" s="17">
        <v>6.46141988931353E-2</v>
      </c>
      <c r="BZ19" s="17">
        <v>6.4623170361803706E-2</v>
      </c>
      <c r="CA19" s="17">
        <v>6.2431668624829698E-2</v>
      </c>
    </row>
    <row r="20" spans="2:79" x14ac:dyDescent="0.3">
      <c r="B20" s="18" t="s">
        <v>251</v>
      </c>
      <c r="C20" s="17">
        <v>5.3426287541704302E-2</v>
      </c>
      <c r="D20" s="17">
        <v>5.4907401948449702E-2</v>
      </c>
      <c r="E20" s="17">
        <v>5.2244710454339101E-2</v>
      </c>
      <c r="F20" s="17"/>
      <c r="G20" s="17">
        <v>1.5630090858811199E-2</v>
      </c>
      <c r="H20" s="17">
        <v>2.9584642162378699E-2</v>
      </c>
      <c r="I20" s="17">
        <v>4.4828420864593502E-2</v>
      </c>
      <c r="J20" s="17">
        <v>4.5971115424539001E-2</v>
      </c>
      <c r="K20" s="17">
        <v>7.7595537152541097E-2</v>
      </c>
      <c r="L20" s="17">
        <v>9.4628439298702294E-2</v>
      </c>
      <c r="M20" s="17"/>
      <c r="N20" s="17">
        <v>5.4433227765804601E-2</v>
      </c>
      <c r="O20" s="17">
        <v>6.2443872515217699E-2</v>
      </c>
      <c r="P20" s="17">
        <v>6.1896695486441299E-2</v>
      </c>
      <c r="Q20" s="17">
        <v>3.3512479201243402E-2</v>
      </c>
      <c r="R20" s="17"/>
      <c r="S20" s="17">
        <v>4.7063733550075197E-2</v>
      </c>
      <c r="T20" s="17">
        <v>6.0593873505693903E-2</v>
      </c>
      <c r="U20" s="17">
        <v>6.9782490786296503E-2</v>
      </c>
      <c r="V20" s="17">
        <v>8.2019366576852895E-2</v>
      </c>
      <c r="W20" s="17">
        <v>5.3485275259706401E-2</v>
      </c>
      <c r="X20" s="17">
        <v>3.2563308922051698E-2</v>
      </c>
      <c r="Y20" s="17">
        <v>6.04485556007869E-2</v>
      </c>
      <c r="Z20" s="17">
        <v>4.2952947242054097E-2</v>
      </c>
      <c r="AA20" s="17">
        <v>2.9224503463676801E-2</v>
      </c>
      <c r="AB20" s="17">
        <v>5.04155255276112E-2</v>
      </c>
      <c r="AC20" s="17">
        <v>7.2272667072729599E-2</v>
      </c>
      <c r="AD20" s="17">
        <v>4.6322480326494601E-2</v>
      </c>
      <c r="AE20" s="17"/>
      <c r="AF20" s="17">
        <v>2.50602241414025E-2</v>
      </c>
      <c r="AG20" s="17">
        <v>7.1116920346515303E-2</v>
      </c>
      <c r="AH20" s="17">
        <v>5.8703933131388199E-2</v>
      </c>
      <c r="AI20" s="17">
        <v>5.409983435198E-2</v>
      </c>
      <c r="AJ20" s="17">
        <v>6.6356762759940596E-2</v>
      </c>
      <c r="AK20" s="17">
        <v>5.0803186513914501E-2</v>
      </c>
      <c r="AL20" s="17"/>
      <c r="AM20" s="17">
        <v>4.1915907813458698E-2</v>
      </c>
      <c r="AN20" s="17">
        <v>6.1127056209591198E-2</v>
      </c>
      <c r="AO20" s="17">
        <v>6.1726248382974601E-2</v>
      </c>
      <c r="AP20" s="17">
        <v>4.4963189260354502E-2</v>
      </c>
      <c r="AQ20" s="17">
        <v>0</v>
      </c>
      <c r="AR20" s="17"/>
      <c r="AS20" s="17">
        <v>5.0465133576782499E-2</v>
      </c>
      <c r="AT20" s="17">
        <v>5.6220852000609597E-2</v>
      </c>
      <c r="AU20" s="17"/>
      <c r="AV20" s="17">
        <v>5.9435939845435201E-2</v>
      </c>
      <c r="AW20" s="17">
        <v>4.0877937781529899E-2</v>
      </c>
      <c r="AX20" s="17"/>
      <c r="AY20" s="17">
        <v>5.36624206495162E-2</v>
      </c>
      <c r="AZ20" s="17">
        <v>4.6974718241105003E-2</v>
      </c>
      <c r="BA20" s="17">
        <v>0.100000133198157</v>
      </c>
      <c r="BB20" s="17"/>
      <c r="BC20" s="17">
        <v>5.9924800914464602E-2</v>
      </c>
      <c r="BD20" s="17">
        <v>5.0875745080143801E-2</v>
      </c>
      <c r="BE20" s="17">
        <v>3.7858802260632103E-2</v>
      </c>
      <c r="BF20" s="17"/>
      <c r="BG20" s="17">
        <v>6.8150891248116102E-2</v>
      </c>
      <c r="BH20" s="17">
        <v>4.8998771242524802E-2</v>
      </c>
      <c r="BI20" s="17"/>
      <c r="BJ20" s="17">
        <v>3.9941813114769402E-2</v>
      </c>
      <c r="BK20" s="17">
        <v>5.7884032225726502E-2</v>
      </c>
      <c r="BL20" s="17"/>
      <c r="BM20" s="17">
        <v>3.4562957061088702E-2</v>
      </c>
      <c r="BN20" s="17">
        <v>5.0083740316564498E-2</v>
      </c>
      <c r="BO20" s="17">
        <v>6.6120586834394202E-2</v>
      </c>
      <c r="BP20" s="17">
        <v>4.9722499600052102E-2</v>
      </c>
      <c r="BQ20" s="17">
        <v>1.0807582818238201E-2</v>
      </c>
      <c r="BR20" s="17">
        <v>9.8301907589405796E-2</v>
      </c>
      <c r="BS20" s="17">
        <v>6.8723848145841204E-2</v>
      </c>
      <c r="BT20" s="17"/>
      <c r="BU20" s="17">
        <v>1.9166372764914601E-2</v>
      </c>
      <c r="BV20" s="17">
        <v>1.1428545933460901E-2</v>
      </c>
      <c r="BW20" s="17"/>
      <c r="BX20" s="17">
        <v>1.72245595717276E-2</v>
      </c>
      <c r="BY20" s="17">
        <v>7.0856273558744701E-2</v>
      </c>
      <c r="BZ20" s="17">
        <v>2.9348888113289302E-2</v>
      </c>
      <c r="CA20" s="17">
        <v>6.7532473773598001E-2</v>
      </c>
    </row>
    <row r="21" spans="2:79" x14ac:dyDescent="0.3">
      <c r="B21" s="18" t="s">
        <v>252</v>
      </c>
      <c r="C21" s="19">
        <v>1.82878847107294E-2</v>
      </c>
      <c r="D21" s="19">
        <v>2.05385060507133E-2</v>
      </c>
      <c r="E21" s="19">
        <v>1.6182687525476899E-2</v>
      </c>
      <c r="F21" s="19"/>
      <c r="G21" s="19">
        <v>1.36945252086716E-2</v>
      </c>
      <c r="H21" s="19">
        <v>1.46468166280128E-2</v>
      </c>
      <c r="I21" s="19">
        <v>4.2312213489233398E-2</v>
      </c>
      <c r="J21" s="19">
        <v>1.4220365904048101E-2</v>
      </c>
      <c r="K21" s="19">
        <v>1.6751648923030799E-2</v>
      </c>
      <c r="L21" s="19">
        <v>9.1216771433248103E-3</v>
      </c>
      <c r="M21" s="19"/>
      <c r="N21" s="19">
        <v>1.12458875040244E-2</v>
      </c>
      <c r="O21" s="19">
        <v>1.82281320395082E-2</v>
      </c>
      <c r="P21" s="19">
        <v>1.68197350672388E-2</v>
      </c>
      <c r="Q21" s="19">
        <v>2.7761223809367599E-2</v>
      </c>
      <c r="R21" s="19"/>
      <c r="S21" s="19">
        <v>1.3851788331109401E-2</v>
      </c>
      <c r="T21" s="19">
        <v>2.4061786619693101E-2</v>
      </c>
      <c r="U21" s="19">
        <v>1.21052821309365E-2</v>
      </c>
      <c r="V21" s="19">
        <v>2.1916279710659702E-2</v>
      </c>
      <c r="W21" s="19">
        <v>2.7164068845009302E-2</v>
      </c>
      <c r="X21" s="19">
        <v>2.26787246542434E-2</v>
      </c>
      <c r="Y21" s="19">
        <v>2.3743045345870802E-2</v>
      </c>
      <c r="Z21" s="19">
        <v>1.06122539046479E-2</v>
      </c>
      <c r="AA21" s="19">
        <v>1.7403363347286298E-2</v>
      </c>
      <c r="AB21" s="19">
        <v>1.17532721553064E-2</v>
      </c>
      <c r="AC21" s="19">
        <v>2.06970021781448E-2</v>
      </c>
      <c r="AD21" s="19">
        <v>0</v>
      </c>
      <c r="AE21" s="19"/>
      <c r="AF21" s="19">
        <v>1.5676582138874701E-2</v>
      </c>
      <c r="AG21" s="19">
        <v>2.12030157987028E-2</v>
      </c>
      <c r="AH21" s="19">
        <v>1.3732858441092999E-2</v>
      </c>
      <c r="AI21" s="19">
        <v>1.85579415836876E-2</v>
      </c>
      <c r="AJ21" s="19">
        <v>2.6470275882539501E-2</v>
      </c>
      <c r="AK21" s="19">
        <v>9.6705550339787495E-3</v>
      </c>
      <c r="AL21" s="19"/>
      <c r="AM21" s="19">
        <v>2.1557708514001898E-2</v>
      </c>
      <c r="AN21" s="19">
        <v>1.4303917015202301E-2</v>
      </c>
      <c r="AO21" s="19">
        <v>1.8493775361425199E-2</v>
      </c>
      <c r="AP21" s="19">
        <v>8.2314214015020409E-3</v>
      </c>
      <c r="AQ21" s="19">
        <v>0</v>
      </c>
      <c r="AR21" s="19"/>
      <c r="AS21" s="19">
        <v>1.7780174241909599E-2</v>
      </c>
      <c r="AT21" s="19">
        <v>1.26940055146461E-2</v>
      </c>
      <c r="AU21" s="19"/>
      <c r="AV21" s="19">
        <v>1.8006866523326601E-2</v>
      </c>
      <c r="AW21" s="19">
        <v>1.4201014126375E-2</v>
      </c>
      <c r="AX21" s="19"/>
      <c r="AY21" s="19">
        <v>3.2173874865062201E-2</v>
      </c>
      <c r="AZ21" s="19">
        <v>1.2210059267067599E-2</v>
      </c>
      <c r="BA21" s="19">
        <v>2.0376280172961E-2</v>
      </c>
      <c r="BB21" s="19"/>
      <c r="BC21" s="19">
        <v>2.0751314443004602E-2</v>
      </c>
      <c r="BD21" s="19">
        <v>2.3964957606343699E-2</v>
      </c>
      <c r="BE21" s="19">
        <v>6.4761859883929202E-3</v>
      </c>
      <c r="BF21" s="19"/>
      <c r="BG21" s="19">
        <v>1.3434649980260701E-2</v>
      </c>
      <c r="BH21" s="19">
        <v>1.8755479146133E-2</v>
      </c>
      <c r="BI21" s="19"/>
      <c r="BJ21" s="19">
        <v>1.90922441672302E-2</v>
      </c>
      <c r="BK21" s="19">
        <v>1.7253724997950099E-2</v>
      </c>
      <c r="BL21" s="19"/>
      <c r="BM21" s="19">
        <v>1.6513345414460399E-2</v>
      </c>
      <c r="BN21" s="19">
        <v>2.6172654087868501E-2</v>
      </c>
      <c r="BO21" s="19">
        <v>6.6923802572288804E-2</v>
      </c>
      <c r="BP21" s="19">
        <v>4.1127490785384503E-2</v>
      </c>
      <c r="BQ21" s="19">
        <v>0</v>
      </c>
      <c r="BR21" s="19">
        <v>7.28683758062189E-3</v>
      </c>
      <c r="BS21" s="19">
        <v>7.6022243538520504E-3</v>
      </c>
      <c r="BT21" s="19"/>
      <c r="BU21" s="19">
        <v>9.4396758093043698E-3</v>
      </c>
      <c r="BV21" s="19">
        <v>1.6974835840748301E-2</v>
      </c>
      <c r="BW21" s="19"/>
      <c r="BX21" s="19">
        <v>1.5211530691894201E-2</v>
      </c>
      <c r="BY21" s="19">
        <v>2.01334478326908E-2</v>
      </c>
      <c r="BZ21" s="19">
        <v>1.3785174849337299E-2</v>
      </c>
      <c r="CA21" s="19">
        <v>1.5934141300921401E-2</v>
      </c>
    </row>
    <row r="22" spans="2:79" x14ac:dyDescent="0.3">
      <c r="B22" s="16"/>
    </row>
    <row r="23" spans="2:79" x14ac:dyDescent="0.3">
      <c r="B23" t="s">
        <v>99</v>
      </c>
    </row>
    <row r="24" spans="2:79" x14ac:dyDescent="0.3">
      <c r="B24" t="s">
        <v>100</v>
      </c>
    </row>
    <row r="26" spans="2:79" x14ac:dyDescent="0.3">
      <c r="B26"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K19"/>
  <sheetViews>
    <sheetView showGridLines="0" workbookViewId="0">
      <pane xSplit="2" topLeftCell="C1" activePane="topRight" state="frozen"/>
      <selection pane="topRight" activeCell="D14" sqref="D13:D14"/>
    </sheetView>
  </sheetViews>
  <sheetFormatPr defaultColWidth="11.5546875" defaultRowHeight="14.4" x14ac:dyDescent="0.3"/>
  <cols>
    <col min="2" max="2" width="25.6640625" customWidth="1"/>
    <col min="3" max="11" width="20.6640625" customWidth="1"/>
  </cols>
  <sheetData>
    <row r="2" spans="2:11" ht="40.049999999999997" customHeight="1" x14ac:dyDescent="0.3">
      <c r="D2" s="35" t="s">
        <v>267</v>
      </c>
      <c r="E2" s="31"/>
      <c r="F2" s="31"/>
      <c r="G2" s="31"/>
      <c r="H2" s="31"/>
      <c r="I2" s="31"/>
      <c r="J2" s="31"/>
      <c r="K2" s="31"/>
    </row>
    <row r="6" spans="2:11" ht="49.95" customHeight="1" x14ac:dyDescent="0.3">
      <c r="B6" s="20" t="s">
        <v>15</v>
      </c>
      <c r="C6" s="20" t="s">
        <v>254</v>
      </c>
      <c r="D6" s="20" t="s">
        <v>255</v>
      </c>
      <c r="E6" s="20" t="s">
        <v>256</v>
      </c>
      <c r="F6" s="20" t="s">
        <v>257</v>
      </c>
      <c r="G6" s="20" t="s">
        <v>258</v>
      </c>
      <c r="H6" s="20" t="s">
        <v>259</v>
      </c>
      <c r="I6" s="20" t="s">
        <v>260</v>
      </c>
      <c r="J6" s="20" t="s">
        <v>261</v>
      </c>
    </row>
    <row r="7" spans="2:11" x14ac:dyDescent="0.3">
      <c r="B7" s="18" t="s">
        <v>262</v>
      </c>
      <c r="C7" s="17">
        <v>8.7031275736290201E-2</v>
      </c>
      <c r="D7" s="17">
        <v>0.101021747180932</v>
      </c>
      <c r="E7" s="17">
        <v>9.4023403474985695E-2</v>
      </c>
      <c r="F7" s="17">
        <v>8.6814548453058304E-2</v>
      </c>
      <c r="G7" s="17">
        <v>8.1243819563806302E-2</v>
      </c>
      <c r="H7" s="17">
        <v>6.2211134889837101E-2</v>
      </c>
      <c r="I7" s="17">
        <v>7.9427952833700896E-2</v>
      </c>
      <c r="J7" s="17">
        <v>8.0211829734952306E-2</v>
      </c>
    </row>
    <row r="8" spans="2:11" x14ac:dyDescent="0.3">
      <c r="B8" s="18" t="s">
        <v>263</v>
      </c>
      <c r="C8" s="17">
        <v>0.204203273190637</v>
      </c>
      <c r="D8" s="17">
        <v>0.18865934662242201</v>
      </c>
      <c r="E8" s="17">
        <v>0.10739863688296999</v>
      </c>
      <c r="F8" s="17">
        <v>0.24491818431314299</v>
      </c>
      <c r="G8" s="17">
        <v>0.21690820104959399</v>
      </c>
      <c r="H8" s="17">
        <v>0.113039522432527</v>
      </c>
      <c r="I8" s="17">
        <v>0.144262548339465</v>
      </c>
      <c r="J8" s="17">
        <v>0.21466341191461599</v>
      </c>
    </row>
    <row r="9" spans="2:11" x14ac:dyDescent="0.3">
      <c r="B9" s="18" t="s">
        <v>264</v>
      </c>
      <c r="C9" s="17">
        <v>0.13978109393694699</v>
      </c>
      <c r="D9" s="17">
        <v>0.18642272627380599</v>
      </c>
      <c r="E9" s="17">
        <v>7.7901222139148504E-2</v>
      </c>
      <c r="F9" s="17">
        <v>0.34061849588635001</v>
      </c>
      <c r="G9" s="17">
        <v>0.27707291435779702</v>
      </c>
      <c r="H9" s="17">
        <v>0.185167995166688</v>
      </c>
      <c r="I9" s="17">
        <v>0.17184490109786099</v>
      </c>
      <c r="J9" s="17">
        <v>0.22775905607357999</v>
      </c>
    </row>
    <row r="10" spans="2:11" x14ac:dyDescent="0.3">
      <c r="B10" s="18" t="s">
        <v>265</v>
      </c>
      <c r="C10" s="17">
        <v>0.31453017462090299</v>
      </c>
      <c r="D10" s="17">
        <v>0.36611340833311401</v>
      </c>
      <c r="E10" s="17">
        <v>0.29985655365647201</v>
      </c>
      <c r="F10" s="17">
        <v>0.20169398154221499</v>
      </c>
      <c r="G10" s="17">
        <v>0.28501474360599099</v>
      </c>
      <c r="H10" s="17">
        <v>0.37153076075099101</v>
      </c>
      <c r="I10" s="17">
        <v>0.37969960966932398</v>
      </c>
      <c r="J10" s="17">
        <v>0.31570303513542802</v>
      </c>
    </row>
    <row r="11" spans="2:11" x14ac:dyDescent="0.3">
      <c r="B11" s="18" t="s">
        <v>266</v>
      </c>
      <c r="C11" s="17">
        <v>0.192909460249577</v>
      </c>
      <c r="D11" s="17">
        <v>9.2575523051685399E-2</v>
      </c>
      <c r="E11" s="17">
        <v>0.38788656705954699</v>
      </c>
      <c r="F11" s="17">
        <v>3.78104008274067E-2</v>
      </c>
      <c r="G11" s="17">
        <v>6.4123284477942605E-2</v>
      </c>
      <c r="H11" s="17">
        <v>0.20400754238254401</v>
      </c>
      <c r="I11" s="17">
        <v>0.15892771199355299</v>
      </c>
      <c r="J11" s="17">
        <v>8.4717782723655599E-2</v>
      </c>
    </row>
    <row r="12" spans="2:11" x14ac:dyDescent="0.3">
      <c r="B12" s="18" t="s">
        <v>101</v>
      </c>
      <c r="C12" s="17">
        <v>6.1544722265645502E-2</v>
      </c>
      <c r="D12" s="17">
        <v>6.5207248538040302E-2</v>
      </c>
      <c r="E12" s="17">
        <v>3.2933616786876403E-2</v>
      </c>
      <c r="F12" s="17">
        <v>8.8144388977826699E-2</v>
      </c>
      <c r="G12" s="17">
        <v>7.5637036944869701E-2</v>
      </c>
      <c r="H12" s="17">
        <v>6.4043044377411804E-2</v>
      </c>
      <c r="I12" s="17">
        <v>6.5837276066096198E-2</v>
      </c>
      <c r="J12" s="17">
        <v>7.69448844177682E-2</v>
      </c>
    </row>
    <row r="13" spans="2:11" x14ac:dyDescent="0.3">
      <c r="B13" s="16"/>
      <c r="C13" s="16"/>
      <c r="D13" s="25"/>
      <c r="E13" s="16"/>
      <c r="F13" s="16"/>
      <c r="G13" s="16"/>
      <c r="H13" s="16"/>
      <c r="I13" s="16"/>
      <c r="J13" s="16"/>
    </row>
    <row r="14" spans="2:11" x14ac:dyDescent="0.3">
      <c r="B14" t="s">
        <v>99</v>
      </c>
      <c r="D14" s="26"/>
    </row>
    <row r="15" spans="2:11" x14ac:dyDescent="0.3">
      <c r="B15" t="s">
        <v>100</v>
      </c>
    </row>
    <row r="19" spans="2:2" x14ac:dyDescent="0.3">
      <c r="B19" s="8" t="str">
        <f>HYPERLINK("#'Contents'!A1", "Return to Contents")</f>
        <v>Return to Contents</v>
      </c>
    </row>
  </sheetData>
  <mergeCells count="1">
    <mergeCell ref="D2:K2"/>
  </mergeCells>
  <pageMargins left="0.7" right="0.7" top="0.75" bottom="0.75" header="0.3" footer="0.3"/>
  <pageSetup paperSize="9" orientation="portrait" horizontalDpi="300" verticalDpi="3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268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262</v>
      </c>
      <c r="C9" s="17">
        <v>8.7031275736290201E-2</v>
      </c>
      <c r="D9" s="17">
        <v>9.5760158635677203E-2</v>
      </c>
      <c r="E9" s="17">
        <v>7.7994663079269E-2</v>
      </c>
      <c r="F9" s="17"/>
      <c r="G9" s="17">
        <v>0.134309433446334</v>
      </c>
      <c r="H9" s="17">
        <v>0.138520219313882</v>
      </c>
      <c r="I9" s="17">
        <v>8.7763401933175597E-2</v>
      </c>
      <c r="J9" s="17">
        <v>6.5475490510349704E-2</v>
      </c>
      <c r="K9" s="17">
        <v>5.9544551065671497E-2</v>
      </c>
      <c r="L9" s="17">
        <v>4.9184528280895097E-2</v>
      </c>
      <c r="M9" s="17"/>
      <c r="N9" s="17">
        <v>0.118132593234171</v>
      </c>
      <c r="O9" s="17">
        <v>7.5828969060303203E-2</v>
      </c>
      <c r="P9" s="17">
        <v>9.4883337470837797E-2</v>
      </c>
      <c r="Q9" s="17">
        <v>5.8767210169494197E-2</v>
      </c>
      <c r="R9" s="17"/>
      <c r="S9" s="17">
        <v>0.116826796802001</v>
      </c>
      <c r="T9" s="17">
        <v>5.6961795288105001E-2</v>
      </c>
      <c r="U9" s="17">
        <v>8.9094289819017E-2</v>
      </c>
      <c r="V9" s="17">
        <v>7.1904748314948599E-2</v>
      </c>
      <c r="W9" s="17">
        <v>5.9373421366693602E-2</v>
      </c>
      <c r="X9" s="17">
        <v>0.137182703880563</v>
      </c>
      <c r="Y9" s="17">
        <v>6.8577481928640299E-2</v>
      </c>
      <c r="Z9" s="17">
        <v>7.6378407842419893E-2</v>
      </c>
      <c r="AA9" s="17">
        <v>0.11077407222234301</v>
      </c>
      <c r="AB9" s="17">
        <v>7.2861623673639603E-2</v>
      </c>
      <c r="AC9" s="17">
        <v>5.34318112260933E-2</v>
      </c>
      <c r="AD9" s="17">
        <v>0.107667286269353</v>
      </c>
      <c r="AE9" s="17"/>
      <c r="AF9" s="17">
        <v>0.14684632950342699</v>
      </c>
      <c r="AG9" s="17">
        <v>6.5950550927913798E-2</v>
      </c>
      <c r="AH9" s="17">
        <v>0.10093200710544099</v>
      </c>
      <c r="AI9" s="17">
        <v>5.6230035282092299E-2</v>
      </c>
      <c r="AJ9" s="17">
        <v>4.9190035200210001E-2</v>
      </c>
      <c r="AK9" s="17">
        <v>6.8443177595259502E-2</v>
      </c>
      <c r="AL9" s="17"/>
      <c r="AM9" s="17">
        <v>5.5207103929888798E-2</v>
      </c>
      <c r="AN9" s="17">
        <v>7.6560558083156899E-2</v>
      </c>
      <c r="AO9" s="17">
        <v>0.1027888653099</v>
      </c>
      <c r="AP9" s="17">
        <v>0.13636229117614099</v>
      </c>
      <c r="AQ9" s="17">
        <v>0.15215730969737501</v>
      </c>
      <c r="AR9" s="17"/>
      <c r="AS9" s="17">
        <v>9.3948046762727402E-2</v>
      </c>
      <c r="AT9" s="17">
        <v>7.0861017806400195E-2</v>
      </c>
      <c r="AU9" s="17"/>
      <c r="AV9" s="17">
        <v>9.6684000787187196E-2</v>
      </c>
      <c r="AW9" s="17">
        <v>6.2291752711893203E-2</v>
      </c>
      <c r="AX9" s="17"/>
      <c r="AY9" s="17">
        <v>8.1387981237326296E-2</v>
      </c>
      <c r="AZ9" s="17">
        <v>9.1072366215146999E-2</v>
      </c>
      <c r="BA9" s="17">
        <v>7.9789622698281701E-2</v>
      </c>
      <c r="BB9" s="17"/>
      <c r="BC9" s="17">
        <v>8.1037276297857203E-2</v>
      </c>
      <c r="BD9" s="17">
        <v>0.104027389394725</v>
      </c>
      <c r="BE9" s="17">
        <v>8.8334688105537296E-2</v>
      </c>
      <c r="BF9" s="17"/>
      <c r="BG9" s="17">
        <v>8.5714566143203996E-2</v>
      </c>
      <c r="BH9" s="17">
        <v>8.8989981962154893E-2</v>
      </c>
      <c r="BI9" s="17"/>
      <c r="BJ9" s="17">
        <v>0.134893532789363</v>
      </c>
      <c r="BK9" s="17">
        <v>7.2864058991969696E-2</v>
      </c>
      <c r="BL9" s="17"/>
      <c r="BM9" s="17">
        <v>0.10375232337196499</v>
      </c>
      <c r="BN9" s="17">
        <v>9.9858231781089393E-2</v>
      </c>
      <c r="BO9" s="17">
        <v>9.6743479686878298E-2</v>
      </c>
      <c r="BP9" s="17">
        <v>7.4180117350187993E-2</v>
      </c>
      <c r="BQ9" s="17">
        <v>8.0661658574789505E-2</v>
      </c>
      <c r="BR9" s="17">
        <v>4.3219294631842597E-2</v>
      </c>
      <c r="BS9" s="17">
        <v>9.0444087431527306E-2</v>
      </c>
      <c r="BT9" s="17"/>
      <c r="BU9" s="17">
        <v>0.10308881211031699</v>
      </c>
      <c r="BV9" s="17">
        <v>0.12921031540569999</v>
      </c>
      <c r="BW9" s="17"/>
      <c r="BX9" s="17">
        <v>0.100021004323818</v>
      </c>
      <c r="BY9" s="17">
        <v>8.9290834643986794E-2</v>
      </c>
      <c r="BZ9" s="17">
        <v>0.112335048513535</v>
      </c>
      <c r="CA9" s="17">
        <v>0.10753432448419201</v>
      </c>
    </row>
    <row r="10" spans="2:79" x14ac:dyDescent="0.3">
      <c r="B10" s="18" t="s">
        <v>263</v>
      </c>
      <c r="C10" s="17">
        <v>0.204203273190637</v>
      </c>
      <c r="D10" s="17">
        <v>0.21132037779706001</v>
      </c>
      <c r="E10" s="17">
        <v>0.19826686321057599</v>
      </c>
      <c r="F10" s="17"/>
      <c r="G10" s="17">
        <v>0.24434981739815601</v>
      </c>
      <c r="H10" s="17">
        <v>0.280580916076342</v>
      </c>
      <c r="I10" s="17">
        <v>0.190680887936405</v>
      </c>
      <c r="J10" s="17">
        <v>0.141269106188154</v>
      </c>
      <c r="K10" s="17">
        <v>0.15592598365799401</v>
      </c>
      <c r="L10" s="17">
        <v>0.20988172167560401</v>
      </c>
      <c r="M10" s="17"/>
      <c r="N10" s="17">
        <v>0.270579825697704</v>
      </c>
      <c r="O10" s="17">
        <v>0.21453965658059601</v>
      </c>
      <c r="P10" s="17">
        <v>0.166481952252411</v>
      </c>
      <c r="Q10" s="17">
        <v>0.152260444328775</v>
      </c>
      <c r="R10" s="17"/>
      <c r="S10" s="17">
        <v>0.25083810165521297</v>
      </c>
      <c r="T10" s="17">
        <v>0.180082581844377</v>
      </c>
      <c r="U10" s="17">
        <v>0.21060019686937401</v>
      </c>
      <c r="V10" s="17">
        <v>0.148486943229826</v>
      </c>
      <c r="W10" s="17">
        <v>0.21900220622837799</v>
      </c>
      <c r="X10" s="17">
        <v>0.180966008491173</v>
      </c>
      <c r="Y10" s="17">
        <v>0.26522347658349699</v>
      </c>
      <c r="Z10" s="17">
        <v>0.240671551958174</v>
      </c>
      <c r="AA10" s="17">
        <v>0.174152383267967</v>
      </c>
      <c r="AB10" s="17">
        <v>0.224052974548377</v>
      </c>
      <c r="AC10" s="17">
        <v>0.12916636975898399</v>
      </c>
      <c r="AD10" s="17">
        <v>0.241718635744614</v>
      </c>
      <c r="AE10" s="17"/>
      <c r="AF10" s="17">
        <v>0.26126514398144302</v>
      </c>
      <c r="AG10" s="17">
        <v>0.20270435300547801</v>
      </c>
      <c r="AH10" s="17">
        <v>0.176569258322304</v>
      </c>
      <c r="AI10" s="17">
        <v>0.17386423658143299</v>
      </c>
      <c r="AJ10" s="17">
        <v>0.18171403009885501</v>
      </c>
      <c r="AK10" s="17">
        <v>0.163127285429048</v>
      </c>
      <c r="AL10" s="17"/>
      <c r="AM10" s="17">
        <v>0.172109077329066</v>
      </c>
      <c r="AN10" s="17">
        <v>0.16972059842064799</v>
      </c>
      <c r="AO10" s="17">
        <v>0.22347322651252399</v>
      </c>
      <c r="AP10" s="17">
        <v>0.282539916172665</v>
      </c>
      <c r="AQ10" s="17">
        <v>0.236141108254248</v>
      </c>
      <c r="AR10" s="17"/>
      <c r="AS10" s="17">
        <v>0.22707650454592199</v>
      </c>
      <c r="AT10" s="17">
        <v>0.16010679984238599</v>
      </c>
      <c r="AU10" s="17"/>
      <c r="AV10" s="17">
        <v>0.231462298371996</v>
      </c>
      <c r="AW10" s="17">
        <v>0.14799983149938201</v>
      </c>
      <c r="AX10" s="17"/>
      <c r="AY10" s="17">
        <v>0.18628316914269399</v>
      </c>
      <c r="AZ10" s="17">
        <v>0.21619111327839699</v>
      </c>
      <c r="BA10" s="17">
        <v>0.15849892977915001</v>
      </c>
      <c r="BB10" s="17"/>
      <c r="BC10" s="17">
        <v>0.19705657629628801</v>
      </c>
      <c r="BD10" s="17">
        <v>0.21519833492069401</v>
      </c>
      <c r="BE10" s="17">
        <v>0.204718548429214</v>
      </c>
      <c r="BF10" s="17"/>
      <c r="BG10" s="17">
        <v>0.18485992167155099</v>
      </c>
      <c r="BH10" s="17">
        <v>0.21591395565087301</v>
      </c>
      <c r="BI10" s="17"/>
      <c r="BJ10" s="17">
        <v>0.231857587902351</v>
      </c>
      <c r="BK10" s="17">
        <v>0.19609189038167499</v>
      </c>
      <c r="BL10" s="17"/>
      <c r="BM10" s="17">
        <v>0.222962860199581</v>
      </c>
      <c r="BN10" s="17">
        <v>0.20956459055177801</v>
      </c>
      <c r="BO10" s="17">
        <v>0.167594328630258</v>
      </c>
      <c r="BP10" s="17">
        <v>0.131911135057902</v>
      </c>
      <c r="BQ10" s="17">
        <v>0.26491216319008998</v>
      </c>
      <c r="BR10" s="17">
        <v>0.19423986674242599</v>
      </c>
      <c r="BS10" s="17">
        <v>0.13698827809386599</v>
      </c>
      <c r="BT10" s="17"/>
      <c r="BU10" s="17">
        <v>0.212448293697441</v>
      </c>
      <c r="BV10" s="17">
        <v>0.23211297216540999</v>
      </c>
      <c r="BW10" s="17"/>
      <c r="BX10" s="17">
        <v>0.15656045285046399</v>
      </c>
      <c r="BY10" s="17">
        <v>0.20998252250448701</v>
      </c>
      <c r="BZ10" s="17">
        <v>0.24423619348303899</v>
      </c>
      <c r="CA10" s="17">
        <v>0.25939446572773101</v>
      </c>
    </row>
    <row r="11" spans="2:79" x14ac:dyDescent="0.3">
      <c r="B11" s="18" t="s">
        <v>264</v>
      </c>
      <c r="C11" s="17">
        <v>0.13978109393694699</v>
      </c>
      <c r="D11" s="17">
        <v>0.167868164936915</v>
      </c>
      <c r="E11" s="17">
        <v>0.112175726779894</v>
      </c>
      <c r="F11" s="17"/>
      <c r="G11" s="17">
        <v>0.168748975170149</v>
      </c>
      <c r="H11" s="17">
        <v>0.14214242515459599</v>
      </c>
      <c r="I11" s="17">
        <v>0.15599233702155299</v>
      </c>
      <c r="J11" s="17">
        <v>9.7634303096211295E-2</v>
      </c>
      <c r="K11" s="17">
        <v>0.120860034876263</v>
      </c>
      <c r="L11" s="17">
        <v>0.15225771313915601</v>
      </c>
      <c r="M11" s="17"/>
      <c r="N11" s="17">
        <v>0.132081272198876</v>
      </c>
      <c r="O11" s="17">
        <v>0.133280190784276</v>
      </c>
      <c r="P11" s="17">
        <v>0.15136350255970701</v>
      </c>
      <c r="Q11" s="17">
        <v>0.145047397826464</v>
      </c>
      <c r="R11" s="17"/>
      <c r="S11" s="17">
        <v>0.171741837481169</v>
      </c>
      <c r="T11" s="17">
        <v>0.159430492419669</v>
      </c>
      <c r="U11" s="17">
        <v>0.11158894157421299</v>
      </c>
      <c r="V11" s="17">
        <v>0.168140641931424</v>
      </c>
      <c r="W11" s="17">
        <v>0.16409060422319</v>
      </c>
      <c r="X11" s="17">
        <v>0.12593269450716499</v>
      </c>
      <c r="Y11" s="17">
        <v>0.10294504336415999</v>
      </c>
      <c r="Z11" s="17">
        <v>0.16225438683478799</v>
      </c>
      <c r="AA11" s="17">
        <v>0.15044621931740701</v>
      </c>
      <c r="AB11" s="17">
        <v>0.125973192077659</v>
      </c>
      <c r="AC11" s="17">
        <v>7.5599767822459807E-2</v>
      </c>
      <c r="AD11" s="17">
        <v>5.8675253608223198E-2</v>
      </c>
      <c r="AE11" s="17"/>
      <c r="AF11" s="17">
        <v>0.14448489483139901</v>
      </c>
      <c r="AG11" s="17">
        <v>0.127947755815186</v>
      </c>
      <c r="AH11" s="17">
        <v>0.172850265861337</v>
      </c>
      <c r="AI11" s="17">
        <v>0.13382849090578799</v>
      </c>
      <c r="AJ11" s="17">
        <v>0.13387198550919799</v>
      </c>
      <c r="AK11" s="17">
        <v>0.128018758532113</v>
      </c>
      <c r="AL11" s="17"/>
      <c r="AM11" s="17">
        <v>0.14884097803422</v>
      </c>
      <c r="AN11" s="17">
        <v>0.11929055142631501</v>
      </c>
      <c r="AO11" s="17">
        <v>0.13322261332891799</v>
      </c>
      <c r="AP11" s="17">
        <v>0.12954429450153401</v>
      </c>
      <c r="AQ11" s="17">
        <v>0.21698865099954801</v>
      </c>
      <c r="AR11" s="17"/>
      <c r="AS11" s="17">
        <v>0.133587020635036</v>
      </c>
      <c r="AT11" s="17">
        <v>0.14112681740232599</v>
      </c>
      <c r="AU11" s="17"/>
      <c r="AV11" s="17">
        <v>0.14169791389476</v>
      </c>
      <c r="AW11" s="17">
        <v>0.119895641909188</v>
      </c>
      <c r="AX11" s="17"/>
      <c r="AY11" s="17">
        <v>0.14849285209756999</v>
      </c>
      <c r="AZ11" s="17">
        <v>0.132487982457</v>
      </c>
      <c r="BA11" s="17">
        <v>0.17188637120974501</v>
      </c>
      <c r="BB11" s="17"/>
      <c r="BC11" s="17">
        <v>0.14170872538999199</v>
      </c>
      <c r="BD11" s="17">
        <v>0.15063855797630599</v>
      </c>
      <c r="BE11" s="17">
        <v>0.123348954697991</v>
      </c>
      <c r="BF11" s="17"/>
      <c r="BG11" s="17">
        <v>0.118914551807888</v>
      </c>
      <c r="BH11" s="17">
        <v>0.144860400581903</v>
      </c>
      <c r="BI11" s="17"/>
      <c r="BJ11" s="17">
        <v>0.130813078969029</v>
      </c>
      <c r="BK11" s="17">
        <v>0.142105705829315</v>
      </c>
      <c r="BL11" s="17"/>
      <c r="BM11" s="17">
        <v>0.13960634398646801</v>
      </c>
      <c r="BN11" s="17">
        <v>0.12979774567029101</v>
      </c>
      <c r="BO11" s="17">
        <v>0.200187061336427</v>
      </c>
      <c r="BP11" s="17">
        <v>8.9185170771931402E-2</v>
      </c>
      <c r="BQ11" s="17">
        <v>8.4729914794534497E-2</v>
      </c>
      <c r="BR11" s="17">
        <v>0.16674035156464001</v>
      </c>
      <c r="BS11" s="17">
        <v>0.103377626695303</v>
      </c>
      <c r="BT11" s="17"/>
      <c r="BU11" s="17">
        <v>0.193691402800238</v>
      </c>
      <c r="BV11" s="17">
        <v>0.176800783730996</v>
      </c>
      <c r="BW11" s="17"/>
      <c r="BX11" s="17">
        <v>0.119655028860697</v>
      </c>
      <c r="BY11" s="17">
        <v>0.13988604606851399</v>
      </c>
      <c r="BZ11" s="17">
        <v>0.15807233141347499</v>
      </c>
      <c r="CA11" s="17">
        <v>0.15846387413879201</v>
      </c>
    </row>
    <row r="12" spans="2:79" x14ac:dyDescent="0.3">
      <c r="B12" s="18" t="s">
        <v>265</v>
      </c>
      <c r="C12" s="17">
        <v>0.31453017462090299</v>
      </c>
      <c r="D12" s="17">
        <v>0.31123416577166402</v>
      </c>
      <c r="E12" s="17">
        <v>0.31828788946284098</v>
      </c>
      <c r="F12" s="17"/>
      <c r="G12" s="17">
        <v>0.22784382461181699</v>
      </c>
      <c r="H12" s="17">
        <v>0.22581499019679899</v>
      </c>
      <c r="I12" s="17">
        <v>0.29870742569237801</v>
      </c>
      <c r="J12" s="17">
        <v>0.34032617826237599</v>
      </c>
      <c r="K12" s="17">
        <v>0.37227009296028402</v>
      </c>
      <c r="L12" s="17">
        <v>0.39722737293801402</v>
      </c>
      <c r="M12" s="17"/>
      <c r="N12" s="17">
        <v>0.31146850813133897</v>
      </c>
      <c r="O12" s="17">
        <v>0.32093647282369198</v>
      </c>
      <c r="P12" s="17">
        <v>0.31331653432407403</v>
      </c>
      <c r="Q12" s="17">
        <v>0.31218996963922802</v>
      </c>
      <c r="R12" s="17"/>
      <c r="S12" s="17">
        <v>0.228928920813987</v>
      </c>
      <c r="T12" s="17">
        <v>0.36308824134985002</v>
      </c>
      <c r="U12" s="17">
        <v>0.312219200710942</v>
      </c>
      <c r="V12" s="17">
        <v>0.31836054701829197</v>
      </c>
      <c r="W12" s="17">
        <v>0.32787694575284798</v>
      </c>
      <c r="X12" s="17">
        <v>0.317658838963222</v>
      </c>
      <c r="Y12" s="17">
        <v>0.28115299249054299</v>
      </c>
      <c r="Z12" s="17">
        <v>0.29424470010887299</v>
      </c>
      <c r="AA12" s="17">
        <v>0.32796312363966101</v>
      </c>
      <c r="AB12" s="17">
        <v>0.31338778874801698</v>
      </c>
      <c r="AC12" s="17">
        <v>0.41247825167452701</v>
      </c>
      <c r="AD12" s="17">
        <v>0.36373709445374097</v>
      </c>
      <c r="AE12" s="17"/>
      <c r="AF12" s="17">
        <v>0.22641839664566199</v>
      </c>
      <c r="AG12" s="17">
        <v>0.35897547530690299</v>
      </c>
      <c r="AH12" s="17">
        <v>0.25326872504748199</v>
      </c>
      <c r="AI12" s="17">
        <v>0.38045100658946102</v>
      </c>
      <c r="AJ12" s="17">
        <v>0.353549790533641</v>
      </c>
      <c r="AK12" s="17">
        <v>0.345140403730889</v>
      </c>
      <c r="AL12" s="17"/>
      <c r="AM12" s="17">
        <v>0.29871584953674502</v>
      </c>
      <c r="AN12" s="17">
        <v>0.36947218900274598</v>
      </c>
      <c r="AO12" s="17">
        <v>0.31400086429533403</v>
      </c>
      <c r="AP12" s="17">
        <v>0.27442455707274499</v>
      </c>
      <c r="AQ12" s="17">
        <v>0.25006743012687699</v>
      </c>
      <c r="AR12" s="17"/>
      <c r="AS12" s="17">
        <v>0.327812923895209</v>
      </c>
      <c r="AT12" s="17">
        <v>0.26495297921267102</v>
      </c>
      <c r="AU12" s="17"/>
      <c r="AV12" s="17">
        <v>0.32221916841799603</v>
      </c>
      <c r="AW12" s="17">
        <v>0.323648775643058</v>
      </c>
      <c r="AX12" s="17"/>
      <c r="AY12" s="17">
        <v>0.28859637055331</v>
      </c>
      <c r="AZ12" s="17">
        <v>0.32172997401418602</v>
      </c>
      <c r="BA12" s="17">
        <v>0.36502554586924602</v>
      </c>
      <c r="BB12" s="17"/>
      <c r="BC12" s="17">
        <v>0.325739704251786</v>
      </c>
      <c r="BD12" s="17">
        <v>0.313817591904344</v>
      </c>
      <c r="BE12" s="17">
        <v>0.29107657990568298</v>
      </c>
      <c r="BF12" s="17"/>
      <c r="BG12" s="17">
        <v>0.31180497973071197</v>
      </c>
      <c r="BH12" s="17">
        <v>0.31681704115516701</v>
      </c>
      <c r="BI12" s="17"/>
      <c r="BJ12" s="17">
        <v>0.305231148710367</v>
      </c>
      <c r="BK12" s="17">
        <v>0.31884705364601701</v>
      </c>
      <c r="BL12" s="17"/>
      <c r="BM12" s="17">
        <v>0.299547976724859</v>
      </c>
      <c r="BN12" s="17">
        <v>0.30619861940217802</v>
      </c>
      <c r="BO12" s="17">
        <v>0.23491515459585899</v>
      </c>
      <c r="BP12" s="17">
        <v>0.300241339658744</v>
      </c>
      <c r="BQ12" s="17">
        <v>0.27989827698428998</v>
      </c>
      <c r="BR12" s="17">
        <v>0.38428768336915298</v>
      </c>
      <c r="BS12" s="17">
        <v>0.30980447735845901</v>
      </c>
      <c r="BT12" s="17"/>
      <c r="BU12" s="17">
        <v>0.27670469449172902</v>
      </c>
      <c r="BV12" s="17">
        <v>0.25541461541119798</v>
      </c>
      <c r="BW12" s="17"/>
      <c r="BX12" s="17">
        <v>0.33694979577603001</v>
      </c>
      <c r="BY12" s="17">
        <v>0.31110473285530699</v>
      </c>
      <c r="BZ12" s="17">
        <v>0.28708862887731201</v>
      </c>
      <c r="CA12" s="17">
        <v>0.31572401375645398</v>
      </c>
    </row>
    <row r="13" spans="2:79" x14ac:dyDescent="0.3">
      <c r="B13" s="18" t="s">
        <v>266</v>
      </c>
      <c r="C13" s="17">
        <v>0.192909460249577</v>
      </c>
      <c r="D13" s="17">
        <v>0.16431912007115401</v>
      </c>
      <c r="E13" s="17">
        <v>0.21967668323088499</v>
      </c>
      <c r="F13" s="17"/>
      <c r="G13" s="17">
        <v>0.13523843413101899</v>
      </c>
      <c r="H13" s="17">
        <v>0.147382001693874</v>
      </c>
      <c r="I13" s="17">
        <v>0.20827087188027399</v>
      </c>
      <c r="J13" s="17">
        <v>0.29186053435673398</v>
      </c>
      <c r="K13" s="17">
        <v>0.24530726514575901</v>
      </c>
      <c r="L13" s="17">
        <v>0.14048219025717501</v>
      </c>
      <c r="M13" s="17"/>
      <c r="N13" s="17">
        <v>0.12260268544641199</v>
      </c>
      <c r="O13" s="17">
        <v>0.20022282645498701</v>
      </c>
      <c r="P13" s="17">
        <v>0.238604545266143</v>
      </c>
      <c r="Q13" s="17">
        <v>0.222777796573219</v>
      </c>
      <c r="R13" s="17"/>
      <c r="S13" s="17">
        <v>0.16885646816131999</v>
      </c>
      <c r="T13" s="17">
        <v>0.19047705787390001</v>
      </c>
      <c r="U13" s="17">
        <v>0.178436852005183</v>
      </c>
      <c r="V13" s="17">
        <v>0.233941409515764</v>
      </c>
      <c r="W13" s="17">
        <v>0.16874636246086999</v>
      </c>
      <c r="X13" s="17">
        <v>0.194567936011702</v>
      </c>
      <c r="Y13" s="17">
        <v>0.224100012443531</v>
      </c>
      <c r="Z13" s="17">
        <v>0.18350853455454</v>
      </c>
      <c r="AA13" s="17">
        <v>0.18100425129480699</v>
      </c>
      <c r="AB13" s="17">
        <v>0.20855280136194099</v>
      </c>
      <c r="AC13" s="17">
        <v>0.243585553730778</v>
      </c>
      <c r="AD13" s="17">
        <v>0.123151683142811</v>
      </c>
      <c r="AE13" s="17"/>
      <c r="AF13" s="17">
        <v>0.15964792915384399</v>
      </c>
      <c r="AG13" s="17">
        <v>0.19492993900205099</v>
      </c>
      <c r="AH13" s="17">
        <v>0.21889998073971401</v>
      </c>
      <c r="AI13" s="17">
        <v>0.21105591753135799</v>
      </c>
      <c r="AJ13" s="17">
        <v>0.18184609761773499</v>
      </c>
      <c r="AK13" s="17">
        <v>0.230255128018031</v>
      </c>
      <c r="AL13" s="17"/>
      <c r="AM13" s="17">
        <v>0.245272193125883</v>
      </c>
      <c r="AN13" s="17">
        <v>0.20201071725735001</v>
      </c>
      <c r="AO13" s="17">
        <v>0.17696120155131301</v>
      </c>
      <c r="AP13" s="17">
        <v>0.130327851597271</v>
      </c>
      <c r="AQ13" s="17">
        <v>8.3641168985873204E-2</v>
      </c>
      <c r="AR13" s="17"/>
      <c r="AS13" s="17">
        <v>0.16909255601682999</v>
      </c>
      <c r="AT13" s="17">
        <v>0.28995548057368198</v>
      </c>
      <c r="AU13" s="17"/>
      <c r="AV13" s="17">
        <v>0.15876062563214499</v>
      </c>
      <c r="AW13" s="17">
        <v>0.281554919388391</v>
      </c>
      <c r="AX13" s="17"/>
      <c r="AY13" s="17">
        <v>0.21254248777910301</v>
      </c>
      <c r="AZ13" s="17">
        <v>0.18569268309697201</v>
      </c>
      <c r="BA13" s="17">
        <v>0.19137486374590201</v>
      </c>
      <c r="BB13" s="17"/>
      <c r="BC13" s="17">
        <v>0.18130341422217</v>
      </c>
      <c r="BD13" s="17">
        <v>0.172723621303253</v>
      </c>
      <c r="BE13" s="17">
        <v>0.24621182043222301</v>
      </c>
      <c r="BF13" s="17"/>
      <c r="BG13" s="17">
        <v>0.24172055335838699</v>
      </c>
      <c r="BH13" s="17">
        <v>0.175890656647609</v>
      </c>
      <c r="BI13" s="17"/>
      <c r="BJ13" s="17">
        <v>0.147203567493639</v>
      </c>
      <c r="BK13" s="17">
        <v>0.208110881691142</v>
      </c>
      <c r="BL13" s="17"/>
      <c r="BM13" s="17">
        <v>0.194286762212667</v>
      </c>
      <c r="BN13" s="17">
        <v>0.20056310187767501</v>
      </c>
      <c r="BO13" s="17">
        <v>0.21040048456646701</v>
      </c>
      <c r="BP13" s="17">
        <v>0.26496999378387698</v>
      </c>
      <c r="BQ13" s="17">
        <v>0.15771518844493099</v>
      </c>
      <c r="BR13" s="17">
        <v>0.16045311758556999</v>
      </c>
      <c r="BS13" s="17">
        <v>0.229276298837365</v>
      </c>
      <c r="BT13" s="17"/>
      <c r="BU13" s="17">
        <v>0.19300150054860499</v>
      </c>
      <c r="BV13" s="17">
        <v>0.16689675040016</v>
      </c>
      <c r="BW13" s="17"/>
      <c r="BX13" s="17">
        <v>0.24081775238980799</v>
      </c>
      <c r="BY13" s="17">
        <v>0.21117167478343199</v>
      </c>
      <c r="BZ13" s="17">
        <v>0.15014122541143901</v>
      </c>
      <c r="CA13" s="17">
        <v>0.122640465818873</v>
      </c>
    </row>
    <row r="14" spans="2:79" x14ac:dyDescent="0.3">
      <c r="B14" s="18" t="s">
        <v>101</v>
      </c>
      <c r="C14" s="19">
        <v>6.1544722265645502E-2</v>
      </c>
      <c r="D14" s="19">
        <v>4.9498012787529799E-2</v>
      </c>
      <c r="E14" s="19">
        <v>7.3598174236535099E-2</v>
      </c>
      <c r="F14" s="19"/>
      <c r="G14" s="19">
        <v>8.9509515242524304E-2</v>
      </c>
      <c r="H14" s="19">
        <v>6.5559447564506407E-2</v>
      </c>
      <c r="I14" s="19">
        <v>5.8585075536214497E-2</v>
      </c>
      <c r="J14" s="19">
        <v>6.34343875861757E-2</v>
      </c>
      <c r="K14" s="19">
        <v>4.6092072294027897E-2</v>
      </c>
      <c r="L14" s="19">
        <v>5.09664737091561E-2</v>
      </c>
      <c r="M14" s="19"/>
      <c r="N14" s="19">
        <v>4.5135115291497802E-2</v>
      </c>
      <c r="O14" s="19">
        <v>5.5191884296146E-2</v>
      </c>
      <c r="P14" s="19">
        <v>3.5350128126826801E-2</v>
      </c>
      <c r="Q14" s="19">
        <v>0.10895718146282</v>
      </c>
      <c r="R14" s="19"/>
      <c r="S14" s="19">
        <v>6.280787508631E-2</v>
      </c>
      <c r="T14" s="19">
        <v>4.9959831224098201E-2</v>
      </c>
      <c r="U14" s="19">
        <v>9.8060519021271095E-2</v>
      </c>
      <c r="V14" s="19">
        <v>5.9165709989745303E-2</v>
      </c>
      <c r="W14" s="19">
        <v>6.0910459968019803E-2</v>
      </c>
      <c r="X14" s="19">
        <v>4.3691818146175398E-2</v>
      </c>
      <c r="Y14" s="19">
        <v>5.8000993189628897E-2</v>
      </c>
      <c r="Z14" s="19">
        <v>4.2942418701204799E-2</v>
      </c>
      <c r="AA14" s="19">
        <v>5.5659950257815803E-2</v>
      </c>
      <c r="AB14" s="19">
        <v>5.5171619590366199E-2</v>
      </c>
      <c r="AC14" s="19">
        <v>8.5738245787157302E-2</v>
      </c>
      <c r="AD14" s="19">
        <v>0.105050046781257</v>
      </c>
      <c r="AE14" s="19"/>
      <c r="AF14" s="19">
        <v>6.1337305884224098E-2</v>
      </c>
      <c r="AG14" s="19">
        <v>4.9491925942469497E-2</v>
      </c>
      <c r="AH14" s="19">
        <v>7.7479762923720899E-2</v>
      </c>
      <c r="AI14" s="19">
        <v>4.4570313109868198E-2</v>
      </c>
      <c r="AJ14" s="19">
        <v>9.9828061040361099E-2</v>
      </c>
      <c r="AK14" s="19">
        <v>6.5015246694659301E-2</v>
      </c>
      <c r="AL14" s="19"/>
      <c r="AM14" s="19">
        <v>7.9854798044197706E-2</v>
      </c>
      <c r="AN14" s="19">
        <v>6.2945385809784302E-2</v>
      </c>
      <c r="AO14" s="19">
        <v>4.9553229002010403E-2</v>
      </c>
      <c r="AP14" s="19">
        <v>4.6801089479643697E-2</v>
      </c>
      <c r="AQ14" s="19">
        <v>6.1004331936078598E-2</v>
      </c>
      <c r="AR14" s="19"/>
      <c r="AS14" s="19">
        <v>4.8482948144274902E-2</v>
      </c>
      <c r="AT14" s="19">
        <v>7.2996905162534903E-2</v>
      </c>
      <c r="AU14" s="19"/>
      <c r="AV14" s="19">
        <v>4.9175992895915101E-2</v>
      </c>
      <c r="AW14" s="19">
        <v>6.4609078848087101E-2</v>
      </c>
      <c r="AX14" s="19"/>
      <c r="AY14" s="19">
        <v>8.2697139189996799E-2</v>
      </c>
      <c r="AZ14" s="19">
        <v>5.2825880938298E-2</v>
      </c>
      <c r="BA14" s="19">
        <v>3.3424666697674799E-2</v>
      </c>
      <c r="BB14" s="19"/>
      <c r="BC14" s="19">
        <v>7.3154303541906399E-2</v>
      </c>
      <c r="BD14" s="19">
        <v>4.3594504500677402E-2</v>
      </c>
      <c r="BE14" s="19">
        <v>4.6309408429352002E-2</v>
      </c>
      <c r="BF14" s="19"/>
      <c r="BG14" s="19">
        <v>5.6985427288258103E-2</v>
      </c>
      <c r="BH14" s="19">
        <v>5.7527964002292001E-2</v>
      </c>
      <c r="BI14" s="19"/>
      <c r="BJ14" s="19">
        <v>5.0001084135251297E-2</v>
      </c>
      <c r="BK14" s="19">
        <v>6.19804094598818E-2</v>
      </c>
      <c r="BL14" s="19"/>
      <c r="BM14" s="19">
        <v>3.98437335044593E-2</v>
      </c>
      <c r="BN14" s="19">
        <v>5.4017710716988597E-2</v>
      </c>
      <c r="BO14" s="19">
        <v>9.0159491184110499E-2</v>
      </c>
      <c r="BP14" s="19">
        <v>0.13951224337735599</v>
      </c>
      <c r="BQ14" s="19">
        <v>0.13208279801136599</v>
      </c>
      <c r="BR14" s="19">
        <v>5.1059686106368303E-2</v>
      </c>
      <c r="BS14" s="19">
        <v>0.13010923158347901</v>
      </c>
      <c r="BT14" s="19"/>
      <c r="BU14" s="19">
        <v>2.1065296351669899E-2</v>
      </c>
      <c r="BV14" s="19">
        <v>3.9564562886535398E-2</v>
      </c>
      <c r="BW14" s="19"/>
      <c r="BX14" s="19">
        <v>4.5995965799183199E-2</v>
      </c>
      <c r="BY14" s="19">
        <v>3.85641891442733E-2</v>
      </c>
      <c r="BZ14" s="19">
        <v>4.8126572301198801E-2</v>
      </c>
      <c r="CA14" s="19">
        <v>3.6242856073959197E-2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269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262</v>
      </c>
      <c r="C9" s="17">
        <v>0.101021747180932</v>
      </c>
      <c r="D9" s="17">
        <v>0.106645154825098</v>
      </c>
      <c r="E9" s="17">
        <v>9.5083114735479896E-2</v>
      </c>
      <c r="F9" s="17"/>
      <c r="G9" s="17">
        <v>0.131742607011404</v>
      </c>
      <c r="H9" s="17">
        <v>0.17710297474336201</v>
      </c>
      <c r="I9" s="17">
        <v>9.3597259294231502E-2</v>
      </c>
      <c r="J9" s="17">
        <v>6.7008933150671704E-2</v>
      </c>
      <c r="K9" s="17">
        <v>6.6215191803883605E-2</v>
      </c>
      <c r="L9" s="17">
        <v>7.5830903910535499E-2</v>
      </c>
      <c r="M9" s="17"/>
      <c r="N9" s="17">
        <v>0.14544529431668099</v>
      </c>
      <c r="O9" s="17">
        <v>9.3109734768226093E-2</v>
      </c>
      <c r="P9" s="17">
        <v>8.13793805724322E-2</v>
      </c>
      <c r="Q9" s="17">
        <v>7.9526371284213804E-2</v>
      </c>
      <c r="R9" s="17"/>
      <c r="S9" s="17">
        <v>0.14444394848720099</v>
      </c>
      <c r="T9" s="17">
        <v>5.2634061030714101E-2</v>
      </c>
      <c r="U9" s="17">
        <v>0.12105040799839099</v>
      </c>
      <c r="V9" s="17">
        <v>0.10347493217380201</v>
      </c>
      <c r="W9" s="17">
        <v>0.114844832383715</v>
      </c>
      <c r="X9" s="17">
        <v>0.123694667145044</v>
      </c>
      <c r="Y9" s="17">
        <v>7.5916767410371899E-2</v>
      </c>
      <c r="Z9" s="17">
        <v>8.6372065509275495E-2</v>
      </c>
      <c r="AA9" s="17">
        <v>0.122590723594839</v>
      </c>
      <c r="AB9" s="17">
        <v>7.6738274700096198E-2</v>
      </c>
      <c r="AC9" s="17">
        <v>7.8722590450186605E-2</v>
      </c>
      <c r="AD9" s="17">
        <v>6.4371573868212503E-2</v>
      </c>
      <c r="AE9" s="17"/>
      <c r="AF9" s="17">
        <v>0.17600545908683199</v>
      </c>
      <c r="AG9" s="17">
        <v>8.1107865125415707E-2</v>
      </c>
      <c r="AH9" s="17">
        <v>5.4276226191337998E-2</v>
      </c>
      <c r="AI9" s="17">
        <v>8.0429452792304207E-2</v>
      </c>
      <c r="AJ9" s="17">
        <v>7.5790708702640694E-2</v>
      </c>
      <c r="AK9" s="17">
        <v>0.102154201774071</v>
      </c>
      <c r="AL9" s="17"/>
      <c r="AM9" s="17">
        <v>6.4317409300657394E-2</v>
      </c>
      <c r="AN9" s="17">
        <v>6.8298747428774106E-2</v>
      </c>
      <c r="AO9" s="17">
        <v>0.121137129674687</v>
      </c>
      <c r="AP9" s="17">
        <v>0.161716740202177</v>
      </c>
      <c r="AQ9" s="17">
        <v>0.23466043754492399</v>
      </c>
      <c r="AR9" s="17"/>
      <c r="AS9" s="17">
        <v>0.120335982055</v>
      </c>
      <c r="AT9" s="17">
        <v>6.9521713729608706E-2</v>
      </c>
      <c r="AU9" s="17"/>
      <c r="AV9" s="17">
        <v>0.12519780612787601</v>
      </c>
      <c r="AW9" s="17">
        <v>6.0123490552238402E-2</v>
      </c>
      <c r="AX9" s="17"/>
      <c r="AY9" s="17">
        <v>0.112176945730799</v>
      </c>
      <c r="AZ9" s="17">
        <v>0.10293189681743301</v>
      </c>
      <c r="BA9" s="17">
        <v>5.1602917214676899E-2</v>
      </c>
      <c r="BB9" s="17"/>
      <c r="BC9" s="17">
        <v>0.10253056645856901</v>
      </c>
      <c r="BD9" s="17">
        <v>0.101974049498648</v>
      </c>
      <c r="BE9" s="17">
        <v>9.9244057717907397E-2</v>
      </c>
      <c r="BF9" s="17"/>
      <c r="BG9" s="17">
        <v>8.2820692194892395E-2</v>
      </c>
      <c r="BH9" s="17">
        <v>0.111131764496358</v>
      </c>
      <c r="BI9" s="17"/>
      <c r="BJ9" s="17">
        <v>0.16139066155652601</v>
      </c>
      <c r="BK9" s="17">
        <v>8.4793077236777203E-2</v>
      </c>
      <c r="BL9" s="17"/>
      <c r="BM9" s="17">
        <v>0.119006471777554</v>
      </c>
      <c r="BN9" s="17">
        <v>0.10443899939335199</v>
      </c>
      <c r="BO9" s="17">
        <v>0.105997193802766</v>
      </c>
      <c r="BP9" s="17">
        <v>7.3511180382312094E-2</v>
      </c>
      <c r="BQ9" s="17">
        <v>7.6730335218111206E-2</v>
      </c>
      <c r="BR9" s="17">
        <v>8.2472367201787994E-2</v>
      </c>
      <c r="BS9" s="17">
        <v>6.5608345060847201E-2</v>
      </c>
      <c r="BT9" s="17"/>
      <c r="BU9" s="17">
        <v>0.13781785435020599</v>
      </c>
      <c r="BV9" s="17">
        <v>0.18910695864086999</v>
      </c>
      <c r="BW9" s="17"/>
      <c r="BX9" s="17">
        <v>0.11665252879334199</v>
      </c>
      <c r="BY9" s="17">
        <v>0.113842749067899</v>
      </c>
      <c r="BZ9" s="17">
        <v>0.13666760190209801</v>
      </c>
      <c r="CA9" s="17">
        <v>0.141937827515212</v>
      </c>
    </row>
    <row r="10" spans="2:79" x14ac:dyDescent="0.3">
      <c r="B10" s="18" t="s">
        <v>263</v>
      </c>
      <c r="C10" s="17">
        <v>0.18865934662242201</v>
      </c>
      <c r="D10" s="17">
        <v>0.197388287619221</v>
      </c>
      <c r="E10" s="17">
        <v>0.18107420270043101</v>
      </c>
      <c r="F10" s="17"/>
      <c r="G10" s="17">
        <v>0.23919502439110199</v>
      </c>
      <c r="H10" s="17">
        <v>0.240701880235202</v>
      </c>
      <c r="I10" s="17">
        <v>0.216805315642455</v>
      </c>
      <c r="J10" s="17">
        <v>0.14187830336024801</v>
      </c>
      <c r="K10" s="17">
        <v>0.15014537637063599</v>
      </c>
      <c r="L10" s="17">
        <v>0.15375891780781101</v>
      </c>
      <c r="M10" s="17"/>
      <c r="N10" s="17">
        <v>0.23277849403620299</v>
      </c>
      <c r="O10" s="17">
        <v>0.16888329810109401</v>
      </c>
      <c r="P10" s="17">
        <v>0.17580365741203999</v>
      </c>
      <c r="Q10" s="17">
        <v>0.17002274996237399</v>
      </c>
      <c r="R10" s="17"/>
      <c r="S10" s="17">
        <v>0.22791519441385999</v>
      </c>
      <c r="T10" s="17">
        <v>0.218720682980692</v>
      </c>
      <c r="U10" s="17">
        <v>0.198489220267693</v>
      </c>
      <c r="V10" s="17">
        <v>0.155043371716484</v>
      </c>
      <c r="W10" s="17">
        <v>0.163016421434965</v>
      </c>
      <c r="X10" s="17">
        <v>0.167599014918174</v>
      </c>
      <c r="Y10" s="17">
        <v>0.17864581061600199</v>
      </c>
      <c r="Z10" s="17">
        <v>0.197487921817876</v>
      </c>
      <c r="AA10" s="17">
        <v>0.20044189960237699</v>
      </c>
      <c r="AB10" s="17">
        <v>0.15487574206631899</v>
      </c>
      <c r="AC10" s="17">
        <v>0.16475145668850799</v>
      </c>
      <c r="AD10" s="17">
        <v>0.18674999274241999</v>
      </c>
      <c r="AE10" s="17"/>
      <c r="AF10" s="17">
        <v>0.24332816955266001</v>
      </c>
      <c r="AG10" s="17">
        <v>0.17554663646775001</v>
      </c>
      <c r="AH10" s="17">
        <v>0.19182679228187199</v>
      </c>
      <c r="AI10" s="17">
        <v>0.155972636629954</v>
      </c>
      <c r="AJ10" s="17">
        <v>0.154607514060524</v>
      </c>
      <c r="AK10" s="17">
        <v>0.170552332456235</v>
      </c>
      <c r="AL10" s="17"/>
      <c r="AM10" s="17">
        <v>0.16808918528389799</v>
      </c>
      <c r="AN10" s="17">
        <v>0.16055713843277999</v>
      </c>
      <c r="AO10" s="17">
        <v>0.204176753292518</v>
      </c>
      <c r="AP10" s="17">
        <v>0.27664674442884601</v>
      </c>
      <c r="AQ10" s="17">
        <v>0.182229267146923</v>
      </c>
      <c r="AR10" s="17"/>
      <c r="AS10" s="17">
        <v>0.21062745022689999</v>
      </c>
      <c r="AT10" s="17">
        <v>0.138792013043852</v>
      </c>
      <c r="AU10" s="17"/>
      <c r="AV10" s="17">
        <v>0.20014582298490699</v>
      </c>
      <c r="AW10" s="17">
        <v>0.14673908973518901</v>
      </c>
      <c r="AX10" s="17"/>
      <c r="AY10" s="17">
        <v>0.17432480306510501</v>
      </c>
      <c r="AZ10" s="17">
        <v>0.20175733398079301</v>
      </c>
      <c r="BA10" s="17">
        <v>0.134311798013664</v>
      </c>
      <c r="BB10" s="17"/>
      <c r="BC10" s="17">
        <v>0.17930368634931901</v>
      </c>
      <c r="BD10" s="17">
        <v>0.20557504053988301</v>
      </c>
      <c r="BE10" s="17">
        <v>0.19292027098939499</v>
      </c>
      <c r="BF10" s="17"/>
      <c r="BG10" s="17">
        <v>0.15838930524867301</v>
      </c>
      <c r="BH10" s="17">
        <v>0.201802460065345</v>
      </c>
      <c r="BI10" s="17"/>
      <c r="BJ10" s="17">
        <v>0.224000805195787</v>
      </c>
      <c r="BK10" s="17">
        <v>0.17754517004869699</v>
      </c>
      <c r="BL10" s="17"/>
      <c r="BM10" s="17">
        <v>0.20955089386381601</v>
      </c>
      <c r="BN10" s="17">
        <v>0.22087262535342</v>
      </c>
      <c r="BO10" s="17">
        <v>0.174785355429218</v>
      </c>
      <c r="BP10" s="17">
        <v>0.10690730891767999</v>
      </c>
      <c r="BQ10" s="17">
        <v>0.27837853476293001</v>
      </c>
      <c r="BR10" s="17">
        <v>0.13800190710120699</v>
      </c>
      <c r="BS10" s="17">
        <v>0.13591740388280199</v>
      </c>
      <c r="BT10" s="17"/>
      <c r="BU10" s="17">
        <v>0.25345384655935299</v>
      </c>
      <c r="BV10" s="17">
        <v>0.31122757199152601</v>
      </c>
      <c r="BW10" s="17"/>
      <c r="BX10" s="17">
        <v>0.14104935171956301</v>
      </c>
      <c r="BY10" s="17">
        <v>0.21719538992669099</v>
      </c>
      <c r="BZ10" s="17">
        <v>0.24728322345142301</v>
      </c>
      <c r="CA10" s="17">
        <v>0.22837650371371401</v>
      </c>
    </row>
    <row r="11" spans="2:79" x14ac:dyDescent="0.3">
      <c r="B11" s="18" t="s">
        <v>264</v>
      </c>
      <c r="C11" s="17">
        <v>0.18642272627380599</v>
      </c>
      <c r="D11" s="17">
        <v>0.210636263235678</v>
      </c>
      <c r="E11" s="17">
        <v>0.16282529823406999</v>
      </c>
      <c r="F11" s="17"/>
      <c r="G11" s="17">
        <v>0.225630402430608</v>
      </c>
      <c r="H11" s="17">
        <v>0.19751164296590201</v>
      </c>
      <c r="I11" s="17">
        <v>0.20534468075656701</v>
      </c>
      <c r="J11" s="17">
        <v>0.18213961003106299</v>
      </c>
      <c r="K11" s="17">
        <v>0.16731998812024301</v>
      </c>
      <c r="L11" s="17">
        <v>0.152337808768574</v>
      </c>
      <c r="M11" s="17"/>
      <c r="N11" s="17">
        <v>0.15723196927132899</v>
      </c>
      <c r="O11" s="17">
        <v>0.19491177399654999</v>
      </c>
      <c r="P11" s="17">
        <v>0.19955541369535501</v>
      </c>
      <c r="Q11" s="17">
        <v>0.195673903241497</v>
      </c>
      <c r="R11" s="17"/>
      <c r="S11" s="17">
        <v>0.22408384877875001</v>
      </c>
      <c r="T11" s="17">
        <v>0.14211643025915499</v>
      </c>
      <c r="U11" s="17">
        <v>0.14159371679699201</v>
      </c>
      <c r="V11" s="17">
        <v>0.20663701686036401</v>
      </c>
      <c r="W11" s="17">
        <v>0.23078072565869001</v>
      </c>
      <c r="X11" s="17">
        <v>0.16334694587464399</v>
      </c>
      <c r="Y11" s="17">
        <v>0.20829727351974101</v>
      </c>
      <c r="Z11" s="17">
        <v>0.19902446675994701</v>
      </c>
      <c r="AA11" s="17">
        <v>0.188954094513308</v>
      </c>
      <c r="AB11" s="17">
        <v>0.19839446465056601</v>
      </c>
      <c r="AC11" s="17">
        <v>0.13918293764327999</v>
      </c>
      <c r="AD11" s="17">
        <v>0.186030611757484</v>
      </c>
      <c r="AE11" s="17"/>
      <c r="AF11" s="17">
        <v>0.188496989309581</v>
      </c>
      <c r="AG11" s="17">
        <v>0.17405083632646701</v>
      </c>
      <c r="AH11" s="17">
        <v>0.19534089429786999</v>
      </c>
      <c r="AI11" s="17">
        <v>0.23804923647364501</v>
      </c>
      <c r="AJ11" s="17">
        <v>0.13612604852700699</v>
      </c>
      <c r="AK11" s="17">
        <v>0.14484372335999299</v>
      </c>
      <c r="AL11" s="17"/>
      <c r="AM11" s="17">
        <v>0.19700400099023399</v>
      </c>
      <c r="AN11" s="17">
        <v>0.218507840075645</v>
      </c>
      <c r="AO11" s="17">
        <v>0.169692841933726</v>
      </c>
      <c r="AP11" s="17">
        <v>0.140261235793533</v>
      </c>
      <c r="AQ11" s="17">
        <v>0.13956762157250999</v>
      </c>
      <c r="AR11" s="17"/>
      <c r="AS11" s="17">
        <v>0.17859384198871001</v>
      </c>
      <c r="AT11" s="17">
        <v>0.116244575729383</v>
      </c>
      <c r="AU11" s="17"/>
      <c r="AV11" s="17">
        <v>0.18286664924857099</v>
      </c>
      <c r="AW11" s="17">
        <v>0.14437412564594401</v>
      </c>
      <c r="AX11" s="17"/>
      <c r="AY11" s="17">
        <v>0.178562749219392</v>
      </c>
      <c r="AZ11" s="17">
        <v>0.18330760276216199</v>
      </c>
      <c r="BA11" s="17">
        <v>0.22612817590815901</v>
      </c>
      <c r="BB11" s="17"/>
      <c r="BC11" s="17">
        <v>0.19268700890485399</v>
      </c>
      <c r="BD11" s="17">
        <v>0.165932955964365</v>
      </c>
      <c r="BE11" s="17">
        <v>0.18969723728174201</v>
      </c>
      <c r="BF11" s="17"/>
      <c r="BG11" s="17">
        <v>0.148533237376722</v>
      </c>
      <c r="BH11" s="17">
        <v>0.201820505665113</v>
      </c>
      <c r="BI11" s="17"/>
      <c r="BJ11" s="17">
        <v>0.17781142689774801</v>
      </c>
      <c r="BK11" s="17">
        <v>0.18684688926516199</v>
      </c>
      <c r="BL11" s="17"/>
      <c r="BM11" s="17">
        <v>0.203838440988653</v>
      </c>
      <c r="BN11" s="17">
        <v>0.177296586221137</v>
      </c>
      <c r="BO11" s="17">
        <v>0.176865259485396</v>
      </c>
      <c r="BP11" s="17">
        <v>0.227566011587818</v>
      </c>
      <c r="BQ11" s="17">
        <v>0.21903315241784299</v>
      </c>
      <c r="BR11" s="17">
        <v>0.149790982662764</v>
      </c>
      <c r="BS11" s="17">
        <v>0.16359427465137999</v>
      </c>
      <c r="BT11" s="17"/>
      <c r="BU11" s="17">
        <v>0.14517272728847899</v>
      </c>
      <c r="BV11" s="17">
        <v>0.15648574344777899</v>
      </c>
      <c r="BW11" s="17"/>
      <c r="BX11" s="17">
        <v>0.19287304633838401</v>
      </c>
      <c r="BY11" s="17">
        <v>0.20437142302613101</v>
      </c>
      <c r="BZ11" s="17">
        <v>0.17271980497405001</v>
      </c>
      <c r="CA11" s="17">
        <v>0.20358799733586999</v>
      </c>
    </row>
    <row r="12" spans="2:79" x14ac:dyDescent="0.3">
      <c r="B12" s="18" t="s">
        <v>265</v>
      </c>
      <c r="C12" s="17">
        <v>0.36611340833311401</v>
      </c>
      <c r="D12" s="17">
        <v>0.35244261642150798</v>
      </c>
      <c r="E12" s="17">
        <v>0.37817490402292098</v>
      </c>
      <c r="F12" s="17"/>
      <c r="G12" s="17">
        <v>0.28195622651730601</v>
      </c>
      <c r="H12" s="17">
        <v>0.24760653763479801</v>
      </c>
      <c r="I12" s="17">
        <v>0.31428247106902601</v>
      </c>
      <c r="J12" s="17">
        <v>0.40747743571274597</v>
      </c>
      <c r="K12" s="17">
        <v>0.43624739828200398</v>
      </c>
      <c r="L12" s="17">
        <v>0.47958462916722799</v>
      </c>
      <c r="M12" s="17"/>
      <c r="N12" s="17">
        <v>0.36461337863273202</v>
      </c>
      <c r="O12" s="17">
        <v>0.39102807103229398</v>
      </c>
      <c r="P12" s="17">
        <v>0.38895190522521</v>
      </c>
      <c r="Q12" s="17">
        <v>0.32291576523820298</v>
      </c>
      <c r="R12" s="17"/>
      <c r="S12" s="17">
        <v>0.27172750072373097</v>
      </c>
      <c r="T12" s="17">
        <v>0.386147027067829</v>
      </c>
      <c r="U12" s="17">
        <v>0.38835716381627999</v>
      </c>
      <c r="V12" s="17">
        <v>0.37809609595524102</v>
      </c>
      <c r="W12" s="17">
        <v>0.31691999441812002</v>
      </c>
      <c r="X12" s="17">
        <v>0.41236844658583299</v>
      </c>
      <c r="Y12" s="17">
        <v>0.40513295295115898</v>
      </c>
      <c r="Z12" s="17">
        <v>0.35467419896968699</v>
      </c>
      <c r="AA12" s="17">
        <v>0.35328661621958701</v>
      </c>
      <c r="AB12" s="17">
        <v>0.39592250537988</v>
      </c>
      <c r="AC12" s="17">
        <v>0.37036492856608699</v>
      </c>
      <c r="AD12" s="17">
        <v>0.46192808017769599</v>
      </c>
      <c r="AE12" s="17"/>
      <c r="AF12" s="17">
        <v>0.26802928830480999</v>
      </c>
      <c r="AG12" s="17">
        <v>0.42739226210223302</v>
      </c>
      <c r="AH12" s="17">
        <v>0.34977841954637601</v>
      </c>
      <c r="AI12" s="17">
        <v>0.35423628667483098</v>
      </c>
      <c r="AJ12" s="17">
        <v>0.44975308656151203</v>
      </c>
      <c r="AK12" s="17">
        <v>0.41659009057598601</v>
      </c>
      <c r="AL12" s="17"/>
      <c r="AM12" s="17">
        <v>0.39779631795012499</v>
      </c>
      <c r="AN12" s="17">
        <v>0.38506799235176098</v>
      </c>
      <c r="AO12" s="17">
        <v>0.358359767922106</v>
      </c>
      <c r="AP12" s="17">
        <v>0.32205358766930697</v>
      </c>
      <c r="AQ12" s="17">
        <v>0.25530820630540502</v>
      </c>
      <c r="AR12" s="17"/>
      <c r="AS12" s="17">
        <v>0.35850566569484199</v>
      </c>
      <c r="AT12" s="17">
        <v>0.45203486505749302</v>
      </c>
      <c r="AU12" s="17"/>
      <c r="AV12" s="17">
        <v>0.35962921030377898</v>
      </c>
      <c r="AW12" s="17">
        <v>0.42229813035305802</v>
      </c>
      <c r="AX12" s="17"/>
      <c r="AY12" s="17">
        <v>0.35206903466515699</v>
      </c>
      <c r="AZ12" s="17">
        <v>0.36625869359391799</v>
      </c>
      <c r="BA12" s="17">
        <v>0.43463900905699898</v>
      </c>
      <c r="BB12" s="17"/>
      <c r="BC12" s="17">
        <v>0.35206093378757503</v>
      </c>
      <c r="BD12" s="17">
        <v>0.40124441867094202</v>
      </c>
      <c r="BE12" s="17">
        <v>0.374842260395708</v>
      </c>
      <c r="BF12" s="17"/>
      <c r="BG12" s="17">
        <v>0.403210908969242</v>
      </c>
      <c r="BH12" s="17">
        <v>0.35456160890295901</v>
      </c>
      <c r="BI12" s="17"/>
      <c r="BJ12" s="17">
        <v>0.31810010030977698</v>
      </c>
      <c r="BK12" s="17">
        <v>0.38507076841730897</v>
      </c>
      <c r="BL12" s="17"/>
      <c r="BM12" s="17">
        <v>0.33704774438701801</v>
      </c>
      <c r="BN12" s="17">
        <v>0.33775238885662101</v>
      </c>
      <c r="BO12" s="17">
        <v>0.33317717083937398</v>
      </c>
      <c r="BP12" s="17">
        <v>0.33251321492740998</v>
      </c>
      <c r="BQ12" s="17">
        <v>0.31535746750791099</v>
      </c>
      <c r="BR12" s="17">
        <v>0.48239971586394298</v>
      </c>
      <c r="BS12" s="17">
        <v>0.34605310695462299</v>
      </c>
      <c r="BT12" s="17"/>
      <c r="BU12" s="17">
        <v>0.39132141107496698</v>
      </c>
      <c r="BV12" s="17">
        <v>0.26702891343406698</v>
      </c>
      <c r="BW12" s="17"/>
      <c r="BX12" s="17">
        <v>0.37110882044830001</v>
      </c>
      <c r="BY12" s="17">
        <v>0.34821591397602603</v>
      </c>
      <c r="BZ12" s="17">
        <v>0.32858666259700597</v>
      </c>
      <c r="CA12" s="17">
        <v>0.33215752026137502</v>
      </c>
    </row>
    <row r="13" spans="2:79" x14ac:dyDescent="0.3">
      <c r="B13" s="18" t="s">
        <v>266</v>
      </c>
      <c r="C13" s="17">
        <v>9.2575523051685399E-2</v>
      </c>
      <c r="D13" s="17">
        <v>8.3403466255969602E-2</v>
      </c>
      <c r="E13" s="17">
        <v>0.101977850953934</v>
      </c>
      <c r="F13" s="17"/>
      <c r="G13" s="17">
        <v>6.8271365555454003E-2</v>
      </c>
      <c r="H13" s="17">
        <v>7.2207964745495901E-2</v>
      </c>
      <c r="I13" s="17">
        <v>8.8908167587533699E-2</v>
      </c>
      <c r="J13" s="17">
        <v>0.12705840695312701</v>
      </c>
      <c r="K13" s="17">
        <v>0.121010473112018</v>
      </c>
      <c r="L13" s="17">
        <v>8.1236979308048296E-2</v>
      </c>
      <c r="M13" s="17"/>
      <c r="N13" s="17">
        <v>6.2476132116523801E-2</v>
      </c>
      <c r="O13" s="17">
        <v>9.2325908940250806E-2</v>
      </c>
      <c r="P13" s="17">
        <v>9.7305229898387094E-2</v>
      </c>
      <c r="Q13" s="17">
        <v>0.12378361414368599</v>
      </c>
      <c r="R13" s="17"/>
      <c r="S13" s="17">
        <v>8.4627918844113706E-2</v>
      </c>
      <c r="T13" s="17">
        <v>0.13608660621233301</v>
      </c>
      <c r="U13" s="17">
        <v>8.2209093653274903E-2</v>
      </c>
      <c r="V13" s="17">
        <v>7.7829975513878505E-2</v>
      </c>
      <c r="W13" s="17">
        <v>8.2277802318567406E-2</v>
      </c>
      <c r="X13" s="17">
        <v>5.0818164034385299E-2</v>
      </c>
      <c r="Y13" s="17">
        <v>9.0875680699495601E-2</v>
      </c>
      <c r="Z13" s="17">
        <v>0.12013971042343</v>
      </c>
      <c r="AA13" s="17">
        <v>6.8127993733627198E-2</v>
      </c>
      <c r="AB13" s="17">
        <v>9.3920626808653401E-2</v>
      </c>
      <c r="AC13" s="17">
        <v>0.173362777062541</v>
      </c>
      <c r="AD13" s="17">
        <v>8.0809988247491693E-2</v>
      </c>
      <c r="AE13" s="17"/>
      <c r="AF13" s="17">
        <v>7.2726223023973802E-2</v>
      </c>
      <c r="AG13" s="17">
        <v>8.1571112437559296E-2</v>
      </c>
      <c r="AH13" s="17">
        <v>0.123389848944883</v>
      </c>
      <c r="AI13" s="17">
        <v>9.8726025831098102E-2</v>
      </c>
      <c r="AJ13" s="17">
        <v>0.107723724471727</v>
      </c>
      <c r="AK13" s="17">
        <v>0.110425155947382</v>
      </c>
      <c r="AL13" s="17"/>
      <c r="AM13" s="17">
        <v>9.8099571342626798E-2</v>
      </c>
      <c r="AN13" s="17">
        <v>9.7882653686819796E-2</v>
      </c>
      <c r="AO13" s="17">
        <v>0.105014816950843</v>
      </c>
      <c r="AP13" s="17">
        <v>4.8587927240688798E-2</v>
      </c>
      <c r="AQ13" s="17">
        <v>0.10824913645444301</v>
      </c>
      <c r="AR13" s="17"/>
      <c r="AS13" s="17">
        <v>8.0633306559614801E-2</v>
      </c>
      <c r="AT13" s="17">
        <v>0.15470806808517401</v>
      </c>
      <c r="AU13" s="17"/>
      <c r="AV13" s="17">
        <v>7.5703368851281094E-2</v>
      </c>
      <c r="AW13" s="17">
        <v>0.13881448105368299</v>
      </c>
      <c r="AX13" s="17"/>
      <c r="AY13" s="17">
        <v>0.10797836538006</v>
      </c>
      <c r="AZ13" s="17">
        <v>8.5235029204194901E-2</v>
      </c>
      <c r="BA13" s="17">
        <v>9.9548056731633805E-2</v>
      </c>
      <c r="BB13" s="17"/>
      <c r="BC13" s="17">
        <v>9.4849673456521705E-2</v>
      </c>
      <c r="BD13" s="17">
        <v>9.0680861294900494E-2</v>
      </c>
      <c r="BE13" s="17">
        <v>9.1411352342171501E-2</v>
      </c>
      <c r="BF13" s="17"/>
      <c r="BG13" s="17">
        <v>0.126585259914098</v>
      </c>
      <c r="BH13" s="17">
        <v>7.6098667396662198E-2</v>
      </c>
      <c r="BI13" s="17"/>
      <c r="BJ13" s="17">
        <v>7.4439530534488596E-2</v>
      </c>
      <c r="BK13" s="17">
        <v>9.8019677753058504E-2</v>
      </c>
      <c r="BL13" s="17"/>
      <c r="BM13" s="17">
        <v>8.7256742988826394E-2</v>
      </c>
      <c r="BN13" s="17">
        <v>8.8914607852137895E-2</v>
      </c>
      <c r="BO13" s="17">
        <v>0.14040415903956499</v>
      </c>
      <c r="BP13" s="17">
        <v>0.10696607463101</v>
      </c>
      <c r="BQ13" s="17">
        <v>3.0456593849055601E-2</v>
      </c>
      <c r="BR13" s="17">
        <v>9.4722416774014703E-2</v>
      </c>
      <c r="BS13" s="17">
        <v>0.127008499566893</v>
      </c>
      <c r="BT13" s="17"/>
      <c r="BU13" s="17">
        <v>4.84889967647502E-2</v>
      </c>
      <c r="BV13" s="17">
        <v>4.0813691080777099E-2</v>
      </c>
      <c r="BW13" s="17"/>
      <c r="BX13" s="17">
        <v>0.109239350970772</v>
      </c>
      <c r="BY13" s="17">
        <v>7.8974557622970704E-2</v>
      </c>
      <c r="BZ13" s="17">
        <v>6.8386528565694396E-2</v>
      </c>
      <c r="CA13" s="17">
        <v>6.0019598544873203E-2</v>
      </c>
    </row>
    <row r="14" spans="2:79" x14ac:dyDescent="0.3">
      <c r="B14" s="18" t="s">
        <v>101</v>
      </c>
      <c r="C14" s="19">
        <v>6.5207248538040302E-2</v>
      </c>
      <c r="D14" s="19">
        <v>4.94842116425252E-2</v>
      </c>
      <c r="E14" s="19">
        <v>8.0864629353163894E-2</v>
      </c>
      <c r="F14" s="19"/>
      <c r="G14" s="19">
        <v>5.3204374094125803E-2</v>
      </c>
      <c r="H14" s="19">
        <v>6.4868999675240499E-2</v>
      </c>
      <c r="I14" s="19">
        <v>8.1062105650187205E-2</v>
      </c>
      <c r="J14" s="19">
        <v>7.4437310792144495E-2</v>
      </c>
      <c r="K14" s="19">
        <v>5.9061572311214998E-2</v>
      </c>
      <c r="L14" s="19">
        <v>5.7250761037804097E-2</v>
      </c>
      <c r="M14" s="19"/>
      <c r="N14" s="19">
        <v>3.74547316265307E-2</v>
      </c>
      <c r="O14" s="19">
        <v>5.9741213161585198E-2</v>
      </c>
      <c r="P14" s="19">
        <v>5.7004413196575301E-2</v>
      </c>
      <c r="Q14" s="19">
        <v>0.108077596130025</v>
      </c>
      <c r="R14" s="19"/>
      <c r="S14" s="19">
        <v>4.72015887523436E-2</v>
      </c>
      <c r="T14" s="19">
        <v>6.4295192449276395E-2</v>
      </c>
      <c r="U14" s="19">
        <v>6.8300397467370003E-2</v>
      </c>
      <c r="V14" s="19">
        <v>7.8918607780230396E-2</v>
      </c>
      <c r="W14" s="19">
        <v>9.2160223785941103E-2</v>
      </c>
      <c r="X14" s="19">
        <v>8.2172761441918901E-2</v>
      </c>
      <c r="Y14" s="19">
        <v>4.1131514803230303E-2</v>
      </c>
      <c r="Z14" s="19">
        <v>4.2301636519784698E-2</v>
      </c>
      <c r="AA14" s="19">
        <v>6.6598672336262099E-2</v>
      </c>
      <c r="AB14" s="19">
        <v>8.01483863944846E-2</v>
      </c>
      <c r="AC14" s="19">
        <v>7.3615309589397798E-2</v>
      </c>
      <c r="AD14" s="19">
        <v>2.01097532066958E-2</v>
      </c>
      <c r="AE14" s="19"/>
      <c r="AF14" s="19">
        <v>5.14138707221427E-2</v>
      </c>
      <c r="AG14" s="19">
        <v>6.0331287540575498E-2</v>
      </c>
      <c r="AH14" s="19">
        <v>8.5387818737660298E-2</v>
      </c>
      <c r="AI14" s="19">
        <v>7.2586361598167906E-2</v>
      </c>
      <c r="AJ14" s="19">
        <v>7.5998917676588396E-2</v>
      </c>
      <c r="AK14" s="19">
        <v>5.5434495886334E-2</v>
      </c>
      <c r="AL14" s="19"/>
      <c r="AM14" s="19">
        <v>7.4693515132459101E-2</v>
      </c>
      <c r="AN14" s="19">
        <v>6.9685628024219598E-2</v>
      </c>
      <c r="AO14" s="19">
        <v>4.1618690226120102E-2</v>
      </c>
      <c r="AP14" s="19">
        <v>5.0733764665448502E-2</v>
      </c>
      <c r="AQ14" s="19">
        <v>7.9985330975794605E-2</v>
      </c>
      <c r="AR14" s="19"/>
      <c r="AS14" s="19">
        <v>5.1303753474933399E-2</v>
      </c>
      <c r="AT14" s="19">
        <v>6.8698764354488795E-2</v>
      </c>
      <c r="AU14" s="19"/>
      <c r="AV14" s="19">
        <v>5.6457142483585597E-2</v>
      </c>
      <c r="AW14" s="19">
        <v>8.7650682659887805E-2</v>
      </c>
      <c r="AX14" s="19"/>
      <c r="AY14" s="19">
        <v>7.4888101939486598E-2</v>
      </c>
      <c r="AZ14" s="19">
        <v>6.0509443641499697E-2</v>
      </c>
      <c r="BA14" s="19">
        <v>5.3770043074866401E-2</v>
      </c>
      <c r="BB14" s="19"/>
      <c r="BC14" s="19">
        <v>7.8568131043162195E-2</v>
      </c>
      <c r="BD14" s="19">
        <v>3.4592674031260498E-2</v>
      </c>
      <c r="BE14" s="19">
        <v>5.1884821273076497E-2</v>
      </c>
      <c r="BF14" s="19"/>
      <c r="BG14" s="19">
        <v>8.04605962963722E-2</v>
      </c>
      <c r="BH14" s="19">
        <v>5.4584993473563298E-2</v>
      </c>
      <c r="BI14" s="19"/>
      <c r="BJ14" s="19">
        <v>4.4257475505672897E-2</v>
      </c>
      <c r="BK14" s="19">
        <v>6.7724417278996696E-2</v>
      </c>
      <c r="BL14" s="19"/>
      <c r="BM14" s="19">
        <v>4.3299705994132E-2</v>
      </c>
      <c r="BN14" s="19">
        <v>7.0724792323331606E-2</v>
      </c>
      <c r="BO14" s="19">
        <v>6.8770861403680494E-2</v>
      </c>
      <c r="BP14" s="19">
        <v>0.15253620955376901</v>
      </c>
      <c r="BQ14" s="19">
        <v>8.0043916244148805E-2</v>
      </c>
      <c r="BR14" s="19">
        <v>5.2612610396283399E-2</v>
      </c>
      <c r="BS14" s="19">
        <v>0.16181836988345599</v>
      </c>
      <c r="BT14" s="19"/>
      <c r="BU14" s="19">
        <v>2.37451639622435E-2</v>
      </c>
      <c r="BV14" s="19">
        <v>3.5337121404981298E-2</v>
      </c>
      <c r="BW14" s="19"/>
      <c r="BX14" s="19">
        <v>6.9076901729638596E-2</v>
      </c>
      <c r="BY14" s="19">
        <v>3.7399966380282403E-2</v>
      </c>
      <c r="BZ14" s="19">
        <v>4.6356178509728597E-2</v>
      </c>
      <c r="CA14" s="19">
        <v>3.3920552628955401E-2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270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262</v>
      </c>
      <c r="C9" s="17">
        <v>9.4023403474985695E-2</v>
      </c>
      <c r="D9" s="17">
        <v>0.109228411022832</v>
      </c>
      <c r="E9" s="17">
        <v>7.8704407645614594E-2</v>
      </c>
      <c r="F9" s="17"/>
      <c r="G9" s="17">
        <v>0.108795361741254</v>
      </c>
      <c r="H9" s="17">
        <v>0.15198201516058299</v>
      </c>
      <c r="I9" s="17">
        <v>9.8054444513558894E-2</v>
      </c>
      <c r="J9" s="17">
        <v>7.3600327342074598E-2</v>
      </c>
      <c r="K9" s="17">
        <v>6.3912574768618904E-2</v>
      </c>
      <c r="L9" s="17">
        <v>7.0681104020671598E-2</v>
      </c>
      <c r="M9" s="17"/>
      <c r="N9" s="17">
        <v>0.12862716227429599</v>
      </c>
      <c r="O9" s="17">
        <v>9.2964267919049104E-2</v>
      </c>
      <c r="P9" s="17">
        <v>8.2091274707148706E-2</v>
      </c>
      <c r="Q9" s="17">
        <v>6.7286247442024605E-2</v>
      </c>
      <c r="R9" s="17"/>
      <c r="S9" s="17">
        <v>0.15142436582844601</v>
      </c>
      <c r="T9" s="17">
        <v>5.7800718438224701E-2</v>
      </c>
      <c r="U9" s="17">
        <v>0.100862456448546</v>
      </c>
      <c r="V9" s="17">
        <v>9.3809596646963297E-2</v>
      </c>
      <c r="W9" s="17">
        <v>8.6350582701748294E-2</v>
      </c>
      <c r="X9" s="17">
        <v>9.6401685861976005E-2</v>
      </c>
      <c r="Y9" s="17">
        <v>9.2777334606000406E-2</v>
      </c>
      <c r="Z9" s="17">
        <v>0.119000002321592</v>
      </c>
      <c r="AA9" s="17">
        <v>0.108130627515339</v>
      </c>
      <c r="AB9" s="17">
        <v>6.6650794863893206E-2</v>
      </c>
      <c r="AC9" s="17">
        <v>5.3984193661197798E-2</v>
      </c>
      <c r="AD9" s="17">
        <v>4.3976045641549097E-2</v>
      </c>
      <c r="AE9" s="17"/>
      <c r="AF9" s="17">
        <v>0.15244835854990599</v>
      </c>
      <c r="AG9" s="17">
        <v>7.2656077806294697E-2</v>
      </c>
      <c r="AH9" s="17">
        <v>8.9754315515693406E-2</v>
      </c>
      <c r="AI9" s="17">
        <v>6.8875280002514694E-2</v>
      </c>
      <c r="AJ9" s="17">
        <v>5.8021084284219399E-2</v>
      </c>
      <c r="AK9" s="17">
        <v>0.10680143091486</v>
      </c>
      <c r="AL9" s="17"/>
      <c r="AM9" s="17">
        <v>6.6872352625218803E-2</v>
      </c>
      <c r="AN9" s="17">
        <v>8.27210972893999E-2</v>
      </c>
      <c r="AO9" s="17">
        <v>0.112697722962164</v>
      </c>
      <c r="AP9" s="17">
        <v>0.115298069601564</v>
      </c>
      <c r="AQ9" s="17">
        <v>0.21184746210918101</v>
      </c>
      <c r="AR9" s="17"/>
      <c r="AS9" s="17">
        <v>9.8983268895720594E-2</v>
      </c>
      <c r="AT9" s="17">
        <v>0.103249107432881</v>
      </c>
      <c r="AU9" s="17"/>
      <c r="AV9" s="17">
        <v>0.110673137499749</v>
      </c>
      <c r="AW9" s="17">
        <v>5.71229912607698E-2</v>
      </c>
      <c r="AX9" s="17"/>
      <c r="AY9" s="17">
        <v>9.0905828297015295E-2</v>
      </c>
      <c r="AZ9" s="17">
        <v>9.8248696888222894E-2</v>
      </c>
      <c r="BA9" s="17">
        <v>8.3665549168281797E-2</v>
      </c>
      <c r="BB9" s="17"/>
      <c r="BC9" s="17">
        <v>8.1298130015536998E-2</v>
      </c>
      <c r="BD9" s="17">
        <v>9.8474419589486606E-2</v>
      </c>
      <c r="BE9" s="17">
        <v>0.12637220663044599</v>
      </c>
      <c r="BF9" s="17"/>
      <c r="BG9" s="17">
        <v>8.9404391247101603E-2</v>
      </c>
      <c r="BH9" s="17">
        <v>9.89181060433139E-2</v>
      </c>
      <c r="BI9" s="17"/>
      <c r="BJ9" s="17">
        <v>0.13988527929462599</v>
      </c>
      <c r="BK9" s="17">
        <v>8.0468686979750598E-2</v>
      </c>
      <c r="BL9" s="17"/>
      <c r="BM9" s="17">
        <v>0.110879993967506</v>
      </c>
      <c r="BN9" s="17">
        <v>9.9791751283886704E-2</v>
      </c>
      <c r="BO9" s="17">
        <v>9.2667103692890995E-2</v>
      </c>
      <c r="BP9" s="17">
        <v>9.7428264214921997E-2</v>
      </c>
      <c r="BQ9" s="17">
        <v>5.9413476799236198E-2</v>
      </c>
      <c r="BR9" s="17">
        <v>6.7354731837406895E-2</v>
      </c>
      <c r="BS9" s="17">
        <v>7.5870179170352797E-2</v>
      </c>
      <c r="BT9" s="17"/>
      <c r="BU9" s="17">
        <v>0.15939320355804101</v>
      </c>
      <c r="BV9" s="17">
        <v>0.16359922296349599</v>
      </c>
      <c r="BW9" s="17"/>
      <c r="BX9" s="17">
        <v>0.11770733303733701</v>
      </c>
      <c r="BY9" s="17">
        <v>0.110870801712894</v>
      </c>
      <c r="BZ9" s="17">
        <v>0.114147498554134</v>
      </c>
      <c r="CA9" s="17">
        <v>0.11110403149230499</v>
      </c>
    </row>
    <row r="10" spans="2:79" x14ac:dyDescent="0.3">
      <c r="B10" s="18" t="s">
        <v>263</v>
      </c>
      <c r="C10" s="17">
        <v>0.10739863688296999</v>
      </c>
      <c r="D10" s="17">
        <v>0.118624895990229</v>
      </c>
      <c r="E10" s="17">
        <v>9.6977430818537699E-2</v>
      </c>
      <c r="F10" s="17"/>
      <c r="G10" s="17">
        <v>0.17365421715103099</v>
      </c>
      <c r="H10" s="17">
        <v>0.16017563487009401</v>
      </c>
      <c r="I10" s="17">
        <v>9.7748821443234796E-2</v>
      </c>
      <c r="J10" s="17">
        <v>7.2169129307973201E-2</v>
      </c>
      <c r="K10" s="17">
        <v>7.9315326162684302E-2</v>
      </c>
      <c r="L10" s="17">
        <v>7.5785618139074695E-2</v>
      </c>
      <c r="M10" s="17"/>
      <c r="N10" s="17">
        <v>0.136116462750933</v>
      </c>
      <c r="O10" s="17">
        <v>0.102941989524909</v>
      </c>
      <c r="P10" s="17">
        <v>9.8809308746816593E-2</v>
      </c>
      <c r="Q10" s="17">
        <v>8.82765647363426E-2</v>
      </c>
      <c r="R10" s="17"/>
      <c r="S10" s="17">
        <v>0.15677942564330899</v>
      </c>
      <c r="T10" s="17">
        <v>8.4716373281411406E-2</v>
      </c>
      <c r="U10" s="17">
        <v>0.1263173265917</v>
      </c>
      <c r="V10" s="17">
        <v>9.8685652462478901E-2</v>
      </c>
      <c r="W10" s="17">
        <v>9.5915797816607001E-2</v>
      </c>
      <c r="X10" s="17">
        <v>0.100183352051381</v>
      </c>
      <c r="Y10" s="17">
        <v>0.131580069262306</v>
      </c>
      <c r="Z10" s="17">
        <v>8.9614583753537203E-2</v>
      </c>
      <c r="AA10" s="17">
        <v>9.0688164405022295E-2</v>
      </c>
      <c r="AB10" s="17">
        <v>9.0936472133378604E-2</v>
      </c>
      <c r="AC10" s="17">
        <v>7.7980508032222604E-2</v>
      </c>
      <c r="AD10" s="17">
        <v>0.11863551097392699</v>
      </c>
      <c r="AE10" s="17"/>
      <c r="AF10" s="17">
        <v>0.157973229238482</v>
      </c>
      <c r="AG10" s="17">
        <v>9.9105355736465298E-2</v>
      </c>
      <c r="AH10" s="17">
        <v>8.4545584771935994E-2</v>
      </c>
      <c r="AI10" s="17">
        <v>9.6236432553820098E-2</v>
      </c>
      <c r="AJ10" s="17">
        <v>6.0895354220327498E-2</v>
      </c>
      <c r="AK10" s="17">
        <v>0.110002619708441</v>
      </c>
      <c r="AL10" s="17"/>
      <c r="AM10" s="17">
        <v>9.3756403667048002E-2</v>
      </c>
      <c r="AN10" s="17">
        <v>7.6455510037021807E-2</v>
      </c>
      <c r="AO10" s="17">
        <v>0.117695681232595</v>
      </c>
      <c r="AP10" s="17">
        <v>0.162636489948115</v>
      </c>
      <c r="AQ10" s="17">
        <v>0.142315085753314</v>
      </c>
      <c r="AR10" s="17"/>
      <c r="AS10" s="17">
        <v>0.12265641128134699</v>
      </c>
      <c r="AT10" s="17">
        <v>4.6537174517205099E-2</v>
      </c>
      <c r="AU10" s="17"/>
      <c r="AV10" s="17">
        <v>0.11994053482080699</v>
      </c>
      <c r="AW10" s="17">
        <v>7.9333120395169293E-2</v>
      </c>
      <c r="AX10" s="17"/>
      <c r="AY10" s="17">
        <v>9.1337940117765401E-2</v>
      </c>
      <c r="AZ10" s="17">
        <v>0.114652314525336</v>
      </c>
      <c r="BA10" s="17">
        <v>8.9347327019977593E-2</v>
      </c>
      <c r="BB10" s="17"/>
      <c r="BC10" s="17">
        <v>0.101316368044415</v>
      </c>
      <c r="BD10" s="17">
        <v>0.110902895388953</v>
      </c>
      <c r="BE10" s="17">
        <v>0.11665369706382001</v>
      </c>
      <c r="BF10" s="17"/>
      <c r="BG10" s="17">
        <v>8.6021415653699307E-2</v>
      </c>
      <c r="BH10" s="17">
        <v>0.116794053296166</v>
      </c>
      <c r="BI10" s="17"/>
      <c r="BJ10" s="17">
        <v>0.181796220867081</v>
      </c>
      <c r="BK10" s="17">
        <v>8.4098354396678093E-2</v>
      </c>
      <c r="BL10" s="17"/>
      <c r="BM10" s="17">
        <v>0.13683742052047301</v>
      </c>
      <c r="BN10" s="17">
        <v>9.9411071386889094E-2</v>
      </c>
      <c r="BO10" s="17">
        <v>0.14532817825980901</v>
      </c>
      <c r="BP10" s="17">
        <v>6.3225750061937397E-2</v>
      </c>
      <c r="BQ10" s="17">
        <v>7.0156124677605097E-2</v>
      </c>
      <c r="BR10" s="17">
        <v>6.6974400339378806E-2</v>
      </c>
      <c r="BS10" s="17">
        <v>8.6394986086017797E-2</v>
      </c>
      <c r="BT10" s="17"/>
      <c r="BU10" s="17">
        <v>0.15286844073716899</v>
      </c>
      <c r="BV10" s="17">
        <v>0.16841398710955799</v>
      </c>
      <c r="BW10" s="17"/>
      <c r="BX10" s="17">
        <v>7.1913660446890501E-2</v>
      </c>
      <c r="BY10" s="17">
        <v>0.126541826794282</v>
      </c>
      <c r="BZ10" s="17">
        <v>0.14393656584942799</v>
      </c>
      <c r="CA10" s="17">
        <v>0.15747130240620399</v>
      </c>
    </row>
    <row r="11" spans="2:79" x14ac:dyDescent="0.3">
      <c r="B11" s="18" t="s">
        <v>264</v>
      </c>
      <c r="C11" s="17">
        <v>7.7901222139148504E-2</v>
      </c>
      <c r="D11" s="17">
        <v>8.5586609859996804E-2</v>
      </c>
      <c r="E11" s="17">
        <v>7.0788521649883696E-2</v>
      </c>
      <c r="F11" s="17"/>
      <c r="G11" s="17">
        <v>0.106635601819094</v>
      </c>
      <c r="H11" s="17">
        <v>0.10318211410860301</v>
      </c>
      <c r="I11" s="17">
        <v>7.8214393506098004E-2</v>
      </c>
      <c r="J11" s="17">
        <v>5.8875897866654599E-2</v>
      </c>
      <c r="K11" s="17">
        <v>5.5106349922942097E-2</v>
      </c>
      <c r="L11" s="17">
        <v>6.87550647823848E-2</v>
      </c>
      <c r="M11" s="17"/>
      <c r="N11" s="17">
        <v>9.5357701631732503E-2</v>
      </c>
      <c r="O11" s="17">
        <v>4.3582664684644397E-2</v>
      </c>
      <c r="P11" s="17">
        <v>8.0687958856834399E-2</v>
      </c>
      <c r="Q11" s="17">
        <v>9.27817666256468E-2</v>
      </c>
      <c r="R11" s="17"/>
      <c r="S11" s="17">
        <v>8.2719730939970607E-2</v>
      </c>
      <c r="T11" s="17">
        <v>5.2550344967547499E-2</v>
      </c>
      <c r="U11" s="17">
        <v>7.2235070489571798E-2</v>
      </c>
      <c r="V11" s="17">
        <v>0.101460764860798</v>
      </c>
      <c r="W11" s="17">
        <v>0.10826277111036101</v>
      </c>
      <c r="X11" s="17">
        <v>9.85149776778418E-2</v>
      </c>
      <c r="Y11" s="17">
        <v>8.31311663082758E-2</v>
      </c>
      <c r="Z11" s="17">
        <v>6.6511768426435594E-2</v>
      </c>
      <c r="AA11" s="17">
        <v>9.3163716665083496E-2</v>
      </c>
      <c r="AB11" s="17">
        <v>4.9730890548418102E-2</v>
      </c>
      <c r="AC11" s="17">
        <v>4.3558752638039301E-2</v>
      </c>
      <c r="AD11" s="17">
        <v>6.3933666723805793E-2</v>
      </c>
      <c r="AE11" s="17"/>
      <c r="AF11" s="17">
        <v>9.2063472581594599E-2</v>
      </c>
      <c r="AG11" s="17">
        <v>7.1745377599396296E-2</v>
      </c>
      <c r="AH11" s="17">
        <v>8.9446849192530306E-2</v>
      </c>
      <c r="AI11" s="17">
        <v>6.7762592157229601E-2</v>
      </c>
      <c r="AJ11" s="17">
        <v>7.1407950378049201E-2</v>
      </c>
      <c r="AK11" s="17">
        <v>6.3647265291826099E-2</v>
      </c>
      <c r="AL11" s="17"/>
      <c r="AM11" s="17">
        <v>8.5442442426637497E-2</v>
      </c>
      <c r="AN11" s="17">
        <v>7.5832916821618898E-2</v>
      </c>
      <c r="AO11" s="17">
        <v>6.4925297645729907E-2</v>
      </c>
      <c r="AP11" s="17">
        <v>9.1828421556229695E-2</v>
      </c>
      <c r="AQ11" s="17">
        <v>0.14501966071908301</v>
      </c>
      <c r="AR11" s="17"/>
      <c r="AS11" s="17">
        <v>7.6271963516764393E-2</v>
      </c>
      <c r="AT11" s="17">
        <v>7.8903435284857396E-2</v>
      </c>
      <c r="AU11" s="17"/>
      <c r="AV11" s="17">
        <v>7.5833274209010496E-2</v>
      </c>
      <c r="AW11" s="17">
        <v>7.2530409683492503E-2</v>
      </c>
      <c r="AX11" s="17"/>
      <c r="AY11" s="17">
        <v>8.8825919487516003E-2</v>
      </c>
      <c r="AZ11" s="17">
        <v>7.7124173672619506E-2</v>
      </c>
      <c r="BA11" s="17">
        <v>5.8995530126009103E-2</v>
      </c>
      <c r="BB11" s="17"/>
      <c r="BC11" s="17">
        <v>7.9749061172390695E-2</v>
      </c>
      <c r="BD11" s="17">
        <v>7.4886794960270994E-2</v>
      </c>
      <c r="BE11" s="17">
        <v>7.4167879071681805E-2</v>
      </c>
      <c r="BF11" s="17"/>
      <c r="BG11" s="17">
        <v>6.0034520554788202E-2</v>
      </c>
      <c r="BH11" s="17">
        <v>8.4173430795846604E-2</v>
      </c>
      <c r="BI11" s="17"/>
      <c r="BJ11" s="17">
        <v>9.5334358976814207E-2</v>
      </c>
      <c r="BK11" s="17">
        <v>7.2137907185471806E-2</v>
      </c>
      <c r="BL11" s="17"/>
      <c r="BM11" s="17">
        <v>8.4504521199656402E-2</v>
      </c>
      <c r="BN11" s="17">
        <v>8.4867697874412895E-2</v>
      </c>
      <c r="BO11" s="17">
        <v>8.2524517641478307E-2</v>
      </c>
      <c r="BP11" s="17">
        <v>5.2002306616670997E-2</v>
      </c>
      <c r="BQ11" s="17">
        <v>8.8781857147816098E-2</v>
      </c>
      <c r="BR11" s="17">
        <v>7.2274223552787398E-2</v>
      </c>
      <c r="BS11" s="17">
        <v>4.41832583880057E-2</v>
      </c>
      <c r="BT11" s="17"/>
      <c r="BU11" s="17">
        <v>1.8101078155467E-2</v>
      </c>
      <c r="BV11" s="17">
        <v>7.3441342771458903E-2</v>
      </c>
      <c r="BW11" s="17"/>
      <c r="BX11" s="17">
        <v>5.5989270391029002E-2</v>
      </c>
      <c r="BY11" s="17">
        <v>7.9565746223824299E-2</v>
      </c>
      <c r="BZ11" s="17">
        <v>0.10172045868594</v>
      </c>
      <c r="CA11" s="17">
        <v>9.2503597390200504E-2</v>
      </c>
    </row>
    <row r="12" spans="2:79" x14ac:dyDescent="0.3">
      <c r="B12" s="18" t="s">
        <v>265</v>
      </c>
      <c r="C12" s="17">
        <v>0.29985655365647201</v>
      </c>
      <c r="D12" s="17">
        <v>0.322778344025066</v>
      </c>
      <c r="E12" s="17">
        <v>0.27897529584557301</v>
      </c>
      <c r="F12" s="17"/>
      <c r="G12" s="17">
        <v>0.24878023170641</v>
      </c>
      <c r="H12" s="17">
        <v>0.22423151235417299</v>
      </c>
      <c r="I12" s="17">
        <v>0.269737789989135</v>
      </c>
      <c r="J12" s="17">
        <v>0.28427752337712697</v>
      </c>
      <c r="K12" s="17">
        <v>0.31983878203993699</v>
      </c>
      <c r="L12" s="17">
        <v>0.41868337402580602</v>
      </c>
      <c r="M12" s="17"/>
      <c r="N12" s="17">
        <v>0.31822221420847202</v>
      </c>
      <c r="O12" s="17">
        <v>0.31194323284688302</v>
      </c>
      <c r="P12" s="17">
        <v>0.30169278970457297</v>
      </c>
      <c r="Q12" s="17">
        <v>0.26514672861404698</v>
      </c>
      <c r="R12" s="17"/>
      <c r="S12" s="17">
        <v>0.26642545543678903</v>
      </c>
      <c r="T12" s="17">
        <v>0.36291730375549702</v>
      </c>
      <c r="U12" s="17">
        <v>0.28909419781024898</v>
      </c>
      <c r="V12" s="17">
        <v>0.26563562771020999</v>
      </c>
      <c r="W12" s="17">
        <v>0.297996238454591</v>
      </c>
      <c r="X12" s="17">
        <v>0.37056991532876199</v>
      </c>
      <c r="Y12" s="17">
        <v>0.24803080395371199</v>
      </c>
      <c r="Z12" s="17">
        <v>0.31788260167631899</v>
      </c>
      <c r="AA12" s="17">
        <v>0.27366478456837001</v>
      </c>
      <c r="AB12" s="17">
        <v>0.29883984738987701</v>
      </c>
      <c r="AC12" s="17">
        <v>0.30937266869473101</v>
      </c>
      <c r="AD12" s="17">
        <v>0.303856692985711</v>
      </c>
      <c r="AE12" s="17"/>
      <c r="AF12" s="17">
        <v>0.25900277958606399</v>
      </c>
      <c r="AG12" s="17">
        <v>0.30090307293274798</v>
      </c>
      <c r="AH12" s="17">
        <v>0.29577509979970701</v>
      </c>
      <c r="AI12" s="17">
        <v>0.352757128986942</v>
      </c>
      <c r="AJ12" s="17">
        <v>0.318413602248104</v>
      </c>
      <c r="AK12" s="17">
        <v>0.26753889419719101</v>
      </c>
      <c r="AL12" s="17"/>
      <c r="AM12" s="17">
        <v>0.28332395731030002</v>
      </c>
      <c r="AN12" s="17">
        <v>0.32108840484526702</v>
      </c>
      <c r="AO12" s="17">
        <v>0.29316713296756503</v>
      </c>
      <c r="AP12" s="17">
        <v>0.258819210677184</v>
      </c>
      <c r="AQ12" s="17">
        <v>0.21186978305805601</v>
      </c>
      <c r="AR12" s="17"/>
      <c r="AS12" s="17">
        <v>0.32404111680203501</v>
      </c>
      <c r="AT12" s="17">
        <v>0.24618121241998001</v>
      </c>
      <c r="AU12" s="17"/>
      <c r="AV12" s="17">
        <v>0.32770268668064301</v>
      </c>
      <c r="AW12" s="17">
        <v>0.22677428356387799</v>
      </c>
      <c r="AX12" s="17"/>
      <c r="AY12" s="17">
        <v>0.27670775654503099</v>
      </c>
      <c r="AZ12" s="17">
        <v>0.31368557307400302</v>
      </c>
      <c r="BA12" s="17">
        <v>0.27795878282048297</v>
      </c>
      <c r="BB12" s="17"/>
      <c r="BC12" s="17">
        <v>0.31883180167271502</v>
      </c>
      <c r="BD12" s="17">
        <v>0.328642796766969</v>
      </c>
      <c r="BE12" s="17">
        <v>0.222494332968796</v>
      </c>
      <c r="BF12" s="17"/>
      <c r="BG12" s="17">
        <v>0.28871400111813</v>
      </c>
      <c r="BH12" s="17">
        <v>0.30707100567656598</v>
      </c>
      <c r="BI12" s="17"/>
      <c r="BJ12" s="17">
        <v>0.266104310181487</v>
      </c>
      <c r="BK12" s="17">
        <v>0.31053710457269601</v>
      </c>
      <c r="BL12" s="17"/>
      <c r="BM12" s="17">
        <v>0.27626156715801198</v>
      </c>
      <c r="BN12" s="17">
        <v>0.27896899980124501</v>
      </c>
      <c r="BO12" s="17">
        <v>0.209917427752154</v>
      </c>
      <c r="BP12" s="17">
        <v>0.25480836781616301</v>
      </c>
      <c r="BQ12" s="17">
        <v>0.31745388151944198</v>
      </c>
      <c r="BR12" s="17">
        <v>0.42115701821054002</v>
      </c>
      <c r="BS12" s="17">
        <v>0.207952190650184</v>
      </c>
      <c r="BT12" s="17"/>
      <c r="BU12" s="17">
        <v>0.299541728667929</v>
      </c>
      <c r="BV12" s="17">
        <v>0.26829472841141899</v>
      </c>
      <c r="BW12" s="17"/>
      <c r="BX12" s="17">
        <v>0.24920029838771701</v>
      </c>
      <c r="BY12" s="17">
        <v>0.28244007934863402</v>
      </c>
      <c r="BZ12" s="17">
        <v>0.27872987306869101</v>
      </c>
      <c r="CA12" s="17">
        <v>0.344139231849178</v>
      </c>
    </row>
    <row r="13" spans="2:79" x14ac:dyDescent="0.3">
      <c r="B13" s="18" t="s">
        <v>266</v>
      </c>
      <c r="C13" s="17">
        <v>0.38788656705954699</v>
      </c>
      <c r="D13" s="17">
        <v>0.33540005545853901</v>
      </c>
      <c r="E13" s="17">
        <v>0.437916167373606</v>
      </c>
      <c r="F13" s="17"/>
      <c r="G13" s="17">
        <v>0.31837261006682699</v>
      </c>
      <c r="H13" s="17">
        <v>0.32603883052014598</v>
      </c>
      <c r="I13" s="17">
        <v>0.40891498595999498</v>
      </c>
      <c r="J13" s="17">
        <v>0.47983161325128298</v>
      </c>
      <c r="K13" s="17">
        <v>0.45354758927378502</v>
      </c>
      <c r="L13" s="17">
        <v>0.348719259518671</v>
      </c>
      <c r="M13" s="17"/>
      <c r="N13" s="17">
        <v>0.31251833928370798</v>
      </c>
      <c r="O13" s="17">
        <v>0.40891811522901</v>
      </c>
      <c r="P13" s="17">
        <v>0.41769993997579402</v>
      </c>
      <c r="Q13" s="17">
        <v>0.42171327818862397</v>
      </c>
      <c r="R13" s="17"/>
      <c r="S13" s="17">
        <v>0.30335272246056599</v>
      </c>
      <c r="T13" s="17">
        <v>0.41783018380784998</v>
      </c>
      <c r="U13" s="17">
        <v>0.36519355779485302</v>
      </c>
      <c r="V13" s="17">
        <v>0.40302451046101601</v>
      </c>
      <c r="W13" s="17">
        <v>0.37807622716448502</v>
      </c>
      <c r="X13" s="17">
        <v>0.30625798423296702</v>
      </c>
      <c r="Y13" s="17">
        <v>0.41602645131157701</v>
      </c>
      <c r="Z13" s="17">
        <v>0.38649413765784602</v>
      </c>
      <c r="AA13" s="17">
        <v>0.40553576974254502</v>
      </c>
      <c r="AB13" s="17">
        <v>0.45681385875183</v>
      </c>
      <c r="AC13" s="17">
        <v>0.472205601950969</v>
      </c>
      <c r="AD13" s="17">
        <v>0.44948833046830999</v>
      </c>
      <c r="AE13" s="17"/>
      <c r="AF13" s="17">
        <v>0.31616552309721402</v>
      </c>
      <c r="AG13" s="17">
        <v>0.42239987656139999</v>
      </c>
      <c r="AH13" s="17">
        <v>0.40009576041049999</v>
      </c>
      <c r="AI13" s="17">
        <v>0.387646043011043</v>
      </c>
      <c r="AJ13" s="17">
        <v>0.43158037016819301</v>
      </c>
      <c r="AK13" s="17">
        <v>0.42344401259996001</v>
      </c>
      <c r="AL13" s="17"/>
      <c r="AM13" s="17">
        <v>0.43038109374764899</v>
      </c>
      <c r="AN13" s="17">
        <v>0.40708252445720799</v>
      </c>
      <c r="AO13" s="17">
        <v>0.38750457154580098</v>
      </c>
      <c r="AP13" s="17">
        <v>0.35389954501030702</v>
      </c>
      <c r="AQ13" s="17">
        <v>0.24898830326063201</v>
      </c>
      <c r="AR13" s="17"/>
      <c r="AS13" s="17">
        <v>0.35245189359228202</v>
      </c>
      <c r="AT13" s="17">
        <v>0.50827190806283595</v>
      </c>
      <c r="AU13" s="17"/>
      <c r="AV13" s="17">
        <v>0.33842718586467302</v>
      </c>
      <c r="AW13" s="17">
        <v>0.52749093691905102</v>
      </c>
      <c r="AX13" s="17"/>
      <c r="AY13" s="17">
        <v>0.40775307368582597</v>
      </c>
      <c r="AZ13" s="17">
        <v>0.36671641323338799</v>
      </c>
      <c r="BA13" s="17">
        <v>0.47522355901773899</v>
      </c>
      <c r="BB13" s="17"/>
      <c r="BC13" s="17">
        <v>0.371958551986735</v>
      </c>
      <c r="BD13" s="17">
        <v>0.372691331285599</v>
      </c>
      <c r="BE13" s="17">
        <v>0.44656763439375902</v>
      </c>
      <c r="BF13" s="17"/>
      <c r="BG13" s="17">
        <v>0.44673637299510199</v>
      </c>
      <c r="BH13" s="17">
        <v>0.36234365488495901</v>
      </c>
      <c r="BI13" s="17"/>
      <c r="BJ13" s="17">
        <v>0.28898569579150302</v>
      </c>
      <c r="BK13" s="17">
        <v>0.42204507266340202</v>
      </c>
      <c r="BL13" s="17"/>
      <c r="BM13" s="17">
        <v>0.363757005124005</v>
      </c>
      <c r="BN13" s="17">
        <v>0.41376909147129598</v>
      </c>
      <c r="BO13" s="17">
        <v>0.43069054511906901</v>
      </c>
      <c r="BP13" s="17">
        <v>0.44327491154358101</v>
      </c>
      <c r="BQ13" s="17">
        <v>0.372777344546175</v>
      </c>
      <c r="BR13" s="17">
        <v>0.35617692836630799</v>
      </c>
      <c r="BS13" s="17">
        <v>0.52786494211743995</v>
      </c>
      <c r="BT13" s="17"/>
      <c r="BU13" s="17">
        <v>0.35902764587188501</v>
      </c>
      <c r="BV13" s="17">
        <v>0.29786754317502401</v>
      </c>
      <c r="BW13" s="17"/>
      <c r="BX13" s="17">
        <v>0.45998796024442701</v>
      </c>
      <c r="BY13" s="17">
        <v>0.38704567413333402</v>
      </c>
      <c r="BZ13" s="17">
        <v>0.33818581935814102</v>
      </c>
      <c r="CA13" s="17">
        <v>0.27763817397033203</v>
      </c>
    </row>
    <row r="14" spans="2:79" x14ac:dyDescent="0.3">
      <c r="B14" s="18" t="s">
        <v>101</v>
      </c>
      <c r="C14" s="19">
        <v>3.2933616786876403E-2</v>
      </c>
      <c r="D14" s="19">
        <v>2.8381683643337301E-2</v>
      </c>
      <c r="E14" s="19">
        <v>3.66381766667856E-2</v>
      </c>
      <c r="F14" s="19"/>
      <c r="G14" s="19">
        <v>4.3761977515383799E-2</v>
      </c>
      <c r="H14" s="19">
        <v>3.4389892986401799E-2</v>
      </c>
      <c r="I14" s="19">
        <v>4.7329564587978198E-2</v>
      </c>
      <c r="J14" s="19">
        <v>3.12455088548882E-2</v>
      </c>
      <c r="K14" s="19">
        <v>2.8279377832033301E-2</v>
      </c>
      <c r="L14" s="19">
        <v>1.7375579513391099E-2</v>
      </c>
      <c r="M14" s="19"/>
      <c r="N14" s="19">
        <v>9.1581198508577395E-3</v>
      </c>
      <c r="O14" s="19">
        <v>3.96497297955044E-2</v>
      </c>
      <c r="P14" s="19">
        <v>1.9018728008833499E-2</v>
      </c>
      <c r="Q14" s="19">
        <v>6.4795414393315598E-2</v>
      </c>
      <c r="R14" s="19"/>
      <c r="S14" s="19">
        <v>3.92982996909189E-2</v>
      </c>
      <c r="T14" s="19">
        <v>2.418507574947E-2</v>
      </c>
      <c r="U14" s="19">
        <v>4.6297390865079703E-2</v>
      </c>
      <c r="V14" s="19">
        <v>3.7383847858534103E-2</v>
      </c>
      <c r="W14" s="19">
        <v>3.33983827522083E-2</v>
      </c>
      <c r="X14" s="19">
        <v>2.8072084847072399E-2</v>
      </c>
      <c r="Y14" s="19">
        <v>2.8454174558129298E-2</v>
      </c>
      <c r="Z14" s="19">
        <v>2.0496906164270801E-2</v>
      </c>
      <c r="AA14" s="19">
        <v>2.8816937103640201E-2</v>
      </c>
      <c r="AB14" s="19">
        <v>3.7028136312603002E-2</v>
      </c>
      <c r="AC14" s="19">
        <v>4.2898275022840701E-2</v>
      </c>
      <c r="AD14" s="19">
        <v>2.01097532066958E-2</v>
      </c>
      <c r="AE14" s="19"/>
      <c r="AF14" s="19">
        <v>2.2346636946739499E-2</v>
      </c>
      <c r="AG14" s="19">
        <v>3.3190239363695799E-2</v>
      </c>
      <c r="AH14" s="19">
        <v>4.0382390309633399E-2</v>
      </c>
      <c r="AI14" s="19">
        <v>2.67225232884509E-2</v>
      </c>
      <c r="AJ14" s="19">
        <v>5.9681638701106599E-2</v>
      </c>
      <c r="AK14" s="19">
        <v>2.8565777287721899E-2</v>
      </c>
      <c r="AL14" s="19"/>
      <c r="AM14" s="19">
        <v>4.0223750223146101E-2</v>
      </c>
      <c r="AN14" s="19">
        <v>3.68195465494843E-2</v>
      </c>
      <c r="AO14" s="19">
        <v>2.4009593646145602E-2</v>
      </c>
      <c r="AP14" s="19">
        <v>1.7518263206599698E-2</v>
      </c>
      <c r="AQ14" s="19">
        <v>3.9959705099734601E-2</v>
      </c>
      <c r="AR14" s="19"/>
      <c r="AS14" s="19">
        <v>2.55953459118517E-2</v>
      </c>
      <c r="AT14" s="19">
        <v>1.6857162282241E-2</v>
      </c>
      <c r="AU14" s="19"/>
      <c r="AV14" s="19">
        <v>2.7423180925118001E-2</v>
      </c>
      <c r="AW14" s="19">
        <v>3.6748258177638701E-2</v>
      </c>
      <c r="AX14" s="19"/>
      <c r="AY14" s="19">
        <v>4.4469481866846003E-2</v>
      </c>
      <c r="AZ14" s="19">
        <v>2.95728286064313E-2</v>
      </c>
      <c r="BA14" s="19">
        <v>1.48092518475093E-2</v>
      </c>
      <c r="BB14" s="19"/>
      <c r="BC14" s="19">
        <v>4.68460871082075E-2</v>
      </c>
      <c r="BD14" s="19">
        <v>1.44017620087213E-2</v>
      </c>
      <c r="BE14" s="19">
        <v>1.3744249871496399E-2</v>
      </c>
      <c r="BF14" s="19"/>
      <c r="BG14" s="19">
        <v>2.90892984311782E-2</v>
      </c>
      <c r="BH14" s="19">
        <v>3.06997493031483E-2</v>
      </c>
      <c r="BI14" s="19"/>
      <c r="BJ14" s="19">
        <v>2.7894134888488301E-2</v>
      </c>
      <c r="BK14" s="19">
        <v>3.0712874202001701E-2</v>
      </c>
      <c r="BL14" s="19"/>
      <c r="BM14" s="19">
        <v>2.77594920303482E-2</v>
      </c>
      <c r="BN14" s="19">
        <v>2.3191388182270199E-2</v>
      </c>
      <c r="BO14" s="19">
        <v>3.8872227534598597E-2</v>
      </c>
      <c r="BP14" s="19">
        <v>8.9260399746725505E-2</v>
      </c>
      <c r="BQ14" s="19">
        <v>9.1417315309726202E-2</v>
      </c>
      <c r="BR14" s="19">
        <v>1.6062697693579198E-2</v>
      </c>
      <c r="BS14" s="19">
        <v>5.7734443588000499E-2</v>
      </c>
      <c r="BT14" s="19"/>
      <c r="BU14" s="19">
        <v>1.1067903009508001E-2</v>
      </c>
      <c r="BV14" s="19">
        <v>2.8383175569043299E-2</v>
      </c>
      <c r="BW14" s="19"/>
      <c r="BX14" s="19">
        <v>4.5201477492598903E-2</v>
      </c>
      <c r="BY14" s="19">
        <v>1.3535871787031801E-2</v>
      </c>
      <c r="BZ14" s="19">
        <v>2.3279784483667101E-2</v>
      </c>
      <c r="CA14" s="19">
        <v>1.71436628917799E-2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271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262</v>
      </c>
      <c r="C9" s="17">
        <v>8.6814548453058304E-2</v>
      </c>
      <c r="D9" s="17">
        <v>0.10102533330821301</v>
      </c>
      <c r="E9" s="17">
        <v>7.3380865503272094E-2</v>
      </c>
      <c r="F9" s="17"/>
      <c r="G9" s="17">
        <v>0.15685420649901799</v>
      </c>
      <c r="H9" s="17">
        <v>0.15792974361579301</v>
      </c>
      <c r="I9" s="17">
        <v>0.10354123930241101</v>
      </c>
      <c r="J9" s="17">
        <v>4.7607572018394703E-2</v>
      </c>
      <c r="K9" s="17">
        <v>3.0695405218618299E-2</v>
      </c>
      <c r="L9" s="17">
        <v>3.8456911908294797E-2</v>
      </c>
      <c r="M9" s="17"/>
      <c r="N9" s="17">
        <v>0.141738536621864</v>
      </c>
      <c r="O9" s="17">
        <v>5.7078530360945602E-2</v>
      </c>
      <c r="P9" s="17">
        <v>8.8728233481024002E-2</v>
      </c>
      <c r="Q9" s="17">
        <v>5.7312987747113797E-2</v>
      </c>
      <c r="R9" s="17"/>
      <c r="S9" s="17">
        <v>0.14115276010896399</v>
      </c>
      <c r="T9" s="17">
        <v>6.5754498764987901E-2</v>
      </c>
      <c r="U9" s="17">
        <v>9.4728949678074201E-2</v>
      </c>
      <c r="V9" s="17">
        <v>7.8705834014071205E-2</v>
      </c>
      <c r="W9" s="17">
        <v>6.87478622629593E-2</v>
      </c>
      <c r="X9" s="17">
        <v>0.13601142524475801</v>
      </c>
      <c r="Y9" s="17">
        <v>5.7554641467643303E-2</v>
      </c>
      <c r="Z9" s="17">
        <v>8.6340602568653002E-2</v>
      </c>
      <c r="AA9" s="17">
        <v>8.5205709042859595E-2</v>
      </c>
      <c r="AB9" s="17">
        <v>7.1070961919916298E-2</v>
      </c>
      <c r="AC9" s="17">
        <v>3.3270221189221898E-2</v>
      </c>
      <c r="AD9" s="17">
        <v>4.3927817567803701E-2</v>
      </c>
      <c r="AE9" s="17"/>
      <c r="AF9" s="17">
        <v>0.17187063133861499</v>
      </c>
      <c r="AG9" s="17">
        <v>5.3866258933065903E-2</v>
      </c>
      <c r="AH9" s="17">
        <v>8.6038625834114604E-2</v>
      </c>
      <c r="AI9" s="17">
        <v>6.4044632997238601E-2</v>
      </c>
      <c r="AJ9" s="17">
        <v>3.0932833892427299E-2</v>
      </c>
      <c r="AK9" s="17">
        <v>6.0369292496597199E-2</v>
      </c>
      <c r="AL9" s="17"/>
      <c r="AM9" s="17">
        <v>3.19991138483521E-2</v>
      </c>
      <c r="AN9" s="17">
        <v>6.24020824867665E-2</v>
      </c>
      <c r="AO9" s="17">
        <v>0.104867140875273</v>
      </c>
      <c r="AP9" s="17">
        <v>0.16196102894383199</v>
      </c>
      <c r="AQ9" s="17">
        <v>0.31961996850830199</v>
      </c>
      <c r="AR9" s="17"/>
      <c r="AS9" s="17">
        <v>0.103563660582462</v>
      </c>
      <c r="AT9" s="17">
        <v>3.6721465470419497E-2</v>
      </c>
      <c r="AU9" s="17"/>
      <c r="AV9" s="17">
        <v>0.107074237358183</v>
      </c>
      <c r="AW9" s="17">
        <v>4.9253641614667901E-2</v>
      </c>
      <c r="AX9" s="17"/>
      <c r="AY9" s="17">
        <v>8.9736286611259E-2</v>
      </c>
      <c r="AZ9" s="17">
        <v>9.4122824794089704E-2</v>
      </c>
      <c r="BA9" s="17">
        <v>3.8358952352714602E-2</v>
      </c>
      <c r="BB9" s="17"/>
      <c r="BC9" s="17">
        <v>7.8262577414732207E-2</v>
      </c>
      <c r="BD9" s="17">
        <v>8.7599718892981696E-2</v>
      </c>
      <c r="BE9" s="17">
        <v>0.111572929928778</v>
      </c>
      <c r="BF9" s="17"/>
      <c r="BG9" s="17">
        <v>6.7394724834457201E-2</v>
      </c>
      <c r="BH9" s="17">
        <v>9.5658123325286004E-2</v>
      </c>
      <c r="BI9" s="17"/>
      <c r="BJ9" s="17">
        <v>0.14577388675448699</v>
      </c>
      <c r="BK9" s="17">
        <v>6.9154696592749101E-2</v>
      </c>
      <c r="BL9" s="17"/>
      <c r="BM9" s="17">
        <v>0.11334301510908799</v>
      </c>
      <c r="BN9" s="17">
        <v>8.2451082550910396E-2</v>
      </c>
      <c r="BO9" s="17">
        <v>0.110850249352001</v>
      </c>
      <c r="BP9" s="17">
        <v>5.8186905789606502E-2</v>
      </c>
      <c r="BQ9" s="17">
        <v>0.102571533952107</v>
      </c>
      <c r="BR9" s="17">
        <v>3.9154942328659299E-2</v>
      </c>
      <c r="BS9" s="17">
        <v>5.5609113068193598E-2</v>
      </c>
      <c r="BT9" s="17"/>
      <c r="BU9" s="17">
        <v>0.13412324312437501</v>
      </c>
      <c r="BV9" s="17">
        <v>0.19486109468794399</v>
      </c>
      <c r="BW9" s="17"/>
      <c r="BX9" s="17">
        <v>7.6466564332612494E-2</v>
      </c>
      <c r="BY9" s="17">
        <v>0.10365937125785001</v>
      </c>
      <c r="BZ9" s="17">
        <v>0.135781867025252</v>
      </c>
      <c r="CA9" s="17">
        <v>0.12350707063034599</v>
      </c>
    </row>
    <row r="10" spans="2:79" x14ac:dyDescent="0.3">
      <c r="B10" s="18" t="s">
        <v>263</v>
      </c>
      <c r="C10" s="17">
        <v>0.24491818431314299</v>
      </c>
      <c r="D10" s="17">
        <v>0.249782569767799</v>
      </c>
      <c r="E10" s="17">
        <v>0.24042853467472899</v>
      </c>
      <c r="F10" s="17"/>
      <c r="G10" s="17">
        <v>0.32631941633441902</v>
      </c>
      <c r="H10" s="17">
        <v>0.313672102214819</v>
      </c>
      <c r="I10" s="17">
        <v>0.21765496553541999</v>
      </c>
      <c r="J10" s="17">
        <v>0.19824600591743299</v>
      </c>
      <c r="K10" s="17">
        <v>0.17843546445456701</v>
      </c>
      <c r="L10" s="17">
        <v>0.23960160526999899</v>
      </c>
      <c r="M10" s="17"/>
      <c r="N10" s="17">
        <v>0.310350629897371</v>
      </c>
      <c r="O10" s="17">
        <v>0.24579768274091099</v>
      </c>
      <c r="P10" s="17">
        <v>0.210030642837161</v>
      </c>
      <c r="Q10" s="17">
        <v>0.202924901730131</v>
      </c>
      <c r="R10" s="17"/>
      <c r="S10" s="17">
        <v>0.29000179424310601</v>
      </c>
      <c r="T10" s="17">
        <v>0.21293286174957901</v>
      </c>
      <c r="U10" s="17">
        <v>0.23661901795426099</v>
      </c>
      <c r="V10" s="17">
        <v>0.19792005084963701</v>
      </c>
      <c r="W10" s="17">
        <v>0.255575791641376</v>
      </c>
      <c r="X10" s="17">
        <v>0.219349003248684</v>
      </c>
      <c r="Y10" s="17">
        <v>0.283185164345228</v>
      </c>
      <c r="Z10" s="17">
        <v>0.25072000017296597</v>
      </c>
      <c r="AA10" s="17">
        <v>0.25424990096310202</v>
      </c>
      <c r="AB10" s="17">
        <v>0.230820300089634</v>
      </c>
      <c r="AC10" s="17">
        <v>0.24886846053015399</v>
      </c>
      <c r="AD10" s="17">
        <v>0.280137623899608</v>
      </c>
      <c r="AE10" s="17"/>
      <c r="AF10" s="17">
        <v>0.29584533308210897</v>
      </c>
      <c r="AG10" s="17">
        <v>0.24865680176267599</v>
      </c>
      <c r="AH10" s="17">
        <v>0.23217160254731201</v>
      </c>
      <c r="AI10" s="17">
        <v>0.199590946961447</v>
      </c>
      <c r="AJ10" s="17">
        <v>0.219896175367019</v>
      </c>
      <c r="AK10" s="17">
        <v>0.223413551399226</v>
      </c>
      <c r="AL10" s="17"/>
      <c r="AM10" s="17">
        <v>0.211468219146385</v>
      </c>
      <c r="AN10" s="17">
        <v>0.23168318603902799</v>
      </c>
      <c r="AO10" s="17">
        <v>0.27882621192357099</v>
      </c>
      <c r="AP10" s="17">
        <v>0.316166852823761</v>
      </c>
      <c r="AQ10" s="17">
        <v>0.178034861468119</v>
      </c>
      <c r="AR10" s="17"/>
      <c r="AS10" s="17">
        <v>0.26397080761258801</v>
      </c>
      <c r="AT10" s="17">
        <v>0.241270882554353</v>
      </c>
      <c r="AU10" s="17"/>
      <c r="AV10" s="17">
        <v>0.26926017100904998</v>
      </c>
      <c r="AW10" s="17">
        <v>0.19403916646606501</v>
      </c>
      <c r="AX10" s="17"/>
      <c r="AY10" s="17">
        <v>0.257818565393236</v>
      </c>
      <c r="AZ10" s="17">
        <v>0.24469646089709399</v>
      </c>
      <c r="BA10" s="17">
        <v>0.19663411675839301</v>
      </c>
      <c r="BB10" s="17"/>
      <c r="BC10" s="17">
        <v>0.250900998735134</v>
      </c>
      <c r="BD10" s="17">
        <v>0.246987530268754</v>
      </c>
      <c r="BE10" s="17">
        <v>0.22535901168740699</v>
      </c>
      <c r="BF10" s="17"/>
      <c r="BG10" s="17">
        <v>0.21094725331181699</v>
      </c>
      <c r="BH10" s="17">
        <v>0.26132443015426099</v>
      </c>
      <c r="BI10" s="17"/>
      <c r="BJ10" s="17">
        <v>0.28890165429161302</v>
      </c>
      <c r="BK10" s="17">
        <v>0.23433823628706399</v>
      </c>
      <c r="BL10" s="17"/>
      <c r="BM10" s="17">
        <v>0.25184397599894098</v>
      </c>
      <c r="BN10" s="17">
        <v>0.25612930865862998</v>
      </c>
      <c r="BO10" s="17">
        <v>0.22526139216639299</v>
      </c>
      <c r="BP10" s="17">
        <v>0.17376079392636001</v>
      </c>
      <c r="BQ10" s="17">
        <v>0.46539724739981903</v>
      </c>
      <c r="BR10" s="17">
        <v>0.22145109569086899</v>
      </c>
      <c r="BS10" s="17">
        <v>0.16200774985660299</v>
      </c>
      <c r="BT10" s="17"/>
      <c r="BU10" s="17">
        <v>0.25813988173512498</v>
      </c>
      <c r="BV10" s="17">
        <v>0.29560335737774501</v>
      </c>
      <c r="BW10" s="17"/>
      <c r="BX10" s="17">
        <v>0.18100508618889699</v>
      </c>
      <c r="BY10" s="17">
        <v>0.24718080530985201</v>
      </c>
      <c r="BZ10" s="17">
        <v>0.31382811950289902</v>
      </c>
      <c r="CA10" s="17">
        <v>0.30061340285282201</v>
      </c>
    </row>
    <row r="11" spans="2:79" x14ac:dyDescent="0.3">
      <c r="B11" s="18" t="s">
        <v>264</v>
      </c>
      <c r="C11" s="17">
        <v>0.34061849588635001</v>
      </c>
      <c r="D11" s="17">
        <v>0.367552946862647</v>
      </c>
      <c r="E11" s="17">
        <v>0.31512643847232302</v>
      </c>
      <c r="F11" s="17"/>
      <c r="G11" s="17">
        <v>0.25568366143699001</v>
      </c>
      <c r="H11" s="17">
        <v>0.22784952370737499</v>
      </c>
      <c r="I11" s="17">
        <v>0.34710562704289499</v>
      </c>
      <c r="J11" s="17">
        <v>0.36240364476174503</v>
      </c>
      <c r="K11" s="17">
        <v>0.40450060684874201</v>
      </c>
      <c r="L11" s="17">
        <v>0.42267673940192302</v>
      </c>
      <c r="M11" s="17"/>
      <c r="N11" s="17">
        <v>0.31628046035330598</v>
      </c>
      <c r="O11" s="17">
        <v>0.329883380405736</v>
      </c>
      <c r="P11" s="17">
        <v>0.39265119836172402</v>
      </c>
      <c r="Q11" s="17">
        <v>0.33108482982708098</v>
      </c>
      <c r="R11" s="17"/>
      <c r="S11" s="17">
        <v>0.28686203524526199</v>
      </c>
      <c r="T11" s="17">
        <v>0.39241093379736902</v>
      </c>
      <c r="U11" s="17">
        <v>0.34388097409866802</v>
      </c>
      <c r="V11" s="17">
        <v>0.38240717262040902</v>
      </c>
      <c r="W11" s="17">
        <v>0.30739764724083302</v>
      </c>
      <c r="X11" s="17">
        <v>0.33665708133412903</v>
      </c>
      <c r="Y11" s="17">
        <v>0.34244356722159602</v>
      </c>
      <c r="Z11" s="17">
        <v>0.28028760008699899</v>
      </c>
      <c r="AA11" s="17">
        <v>0.35768531421015498</v>
      </c>
      <c r="AB11" s="17">
        <v>0.31702328176161199</v>
      </c>
      <c r="AC11" s="17">
        <v>0.36596496374702497</v>
      </c>
      <c r="AD11" s="17">
        <v>0.363470663483203</v>
      </c>
      <c r="AE11" s="17"/>
      <c r="AF11" s="17">
        <v>0.27294777717956398</v>
      </c>
      <c r="AG11" s="17">
        <v>0.350150497948024</v>
      </c>
      <c r="AH11" s="17">
        <v>0.31885437455631699</v>
      </c>
      <c r="AI11" s="17">
        <v>0.397182365918749</v>
      </c>
      <c r="AJ11" s="17">
        <v>0.39881556756617698</v>
      </c>
      <c r="AK11" s="17">
        <v>0.34978017426366298</v>
      </c>
      <c r="AL11" s="17"/>
      <c r="AM11" s="17">
        <v>0.38649633907757103</v>
      </c>
      <c r="AN11" s="17">
        <v>0.38137820017801799</v>
      </c>
      <c r="AO11" s="17">
        <v>0.29580676236632703</v>
      </c>
      <c r="AP11" s="17">
        <v>0.255508830592654</v>
      </c>
      <c r="AQ11" s="17">
        <v>0.234843591982902</v>
      </c>
      <c r="AR11" s="17"/>
      <c r="AS11" s="17">
        <v>0.33950699810585999</v>
      </c>
      <c r="AT11" s="17">
        <v>0.294658972834972</v>
      </c>
      <c r="AU11" s="17"/>
      <c r="AV11" s="17">
        <v>0.35099776301208302</v>
      </c>
      <c r="AW11" s="17">
        <v>0.33577598841193801</v>
      </c>
      <c r="AX11" s="17"/>
      <c r="AY11" s="17">
        <v>0.29446772887348999</v>
      </c>
      <c r="AZ11" s="17">
        <v>0.34950048774511899</v>
      </c>
      <c r="BA11" s="17">
        <v>0.42131920754095997</v>
      </c>
      <c r="BB11" s="17"/>
      <c r="BC11" s="17">
        <v>0.33727528473588297</v>
      </c>
      <c r="BD11" s="17">
        <v>0.35183199561857598</v>
      </c>
      <c r="BE11" s="17">
        <v>0.34205304392249403</v>
      </c>
      <c r="BF11" s="17"/>
      <c r="BG11" s="17">
        <v>0.33413162159593901</v>
      </c>
      <c r="BH11" s="17">
        <v>0.34584329534338198</v>
      </c>
      <c r="BI11" s="17"/>
      <c r="BJ11" s="17">
        <v>0.30746983699642799</v>
      </c>
      <c r="BK11" s="17">
        <v>0.35400546532679</v>
      </c>
      <c r="BL11" s="17"/>
      <c r="BM11" s="17">
        <v>0.32420542097282901</v>
      </c>
      <c r="BN11" s="17">
        <v>0.316515024182209</v>
      </c>
      <c r="BO11" s="17">
        <v>0.29200673440526198</v>
      </c>
      <c r="BP11" s="17">
        <v>0.338861609935726</v>
      </c>
      <c r="BQ11" s="17">
        <v>0.17958739453741199</v>
      </c>
      <c r="BR11" s="17">
        <v>0.44278586454423602</v>
      </c>
      <c r="BS11" s="17">
        <v>0.335978977800304</v>
      </c>
      <c r="BT11" s="17"/>
      <c r="BU11" s="17">
        <v>0.32245751450176402</v>
      </c>
      <c r="BV11" s="17">
        <v>0.26868147231098199</v>
      </c>
      <c r="BW11" s="17"/>
      <c r="BX11" s="17">
        <v>0.30659349016982101</v>
      </c>
      <c r="BY11" s="17">
        <v>0.36735093778528899</v>
      </c>
      <c r="BZ11" s="17">
        <v>0.27786949910174402</v>
      </c>
      <c r="CA11" s="17">
        <v>0.35394975640871901</v>
      </c>
    </row>
    <row r="12" spans="2:79" x14ac:dyDescent="0.3">
      <c r="B12" s="18" t="s">
        <v>265</v>
      </c>
      <c r="C12" s="17">
        <v>0.20169398154221499</v>
      </c>
      <c r="D12" s="17">
        <v>0.173424925249405</v>
      </c>
      <c r="E12" s="17">
        <v>0.228191084223999</v>
      </c>
      <c r="F12" s="17"/>
      <c r="G12" s="17">
        <v>0.15455461684810301</v>
      </c>
      <c r="H12" s="17">
        <v>0.177546824859702</v>
      </c>
      <c r="I12" s="17">
        <v>0.200940758763338</v>
      </c>
      <c r="J12" s="17">
        <v>0.234537744669119</v>
      </c>
      <c r="K12" s="17">
        <v>0.24684361570000099</v>
      </c>
      <c r="L12" s="17">
        <v>0.196325342425656</v>
      </c>
      <c r="M12" s="17"/>
      <c r="N12" s="17">
        <v>0.154686320259879</v>
      </c>
      <c r="O12" s="17">
        <v>0.245549638297925</v>
      </c>
      <c r="P12" s="17">
        <v>0.20363700718925501</v>
      </c>
      <c r="Q12" s="17">
        <v>0.20888186244975401</v>
      </c>
      <c r="R12" s="17"/>
      <c r="S12" s="17">
        <v>0.16849399253373201</v>
      </c>
      <c r="T12" s="17">
        <v>0.21116444345089799</v>
      </c>
      <c r="U12" s="17">
        <v>0.197752765634713</v>
      </c>
      <c r="V12" s="17">
        <v>0.177314695251406</v>
      </c>
      <c r="W12" s="17">
        <v>0.23647845363377001</v>
      </c>
      <c r="X12" s="17">
        <v>0.151695148416609</v>
      </c>
      <c r="Y12" s="17">
        <v>0.218591298272547</v>
      </c>
      <c r="Z12" s="17">
        <v>0.22860681467825</v>
      </c>
      <c r="AA12" s="17">
        <v>0.19377169605227099</v>
      </c>
      <c r="AB12" s="17">
        <v>0.28423846997010099</v>
      </c>
      <c r="AC12" s="17">
        <v>0.20137376585810501</v>
      </c>
      <c r="AD12" s="17">
        <v>0.168654748710372</v>
      </c>
      <c r="AE12" s="17"/>
      <c r="AF12" s="17">
        <v>0.154293127484598</v>
      </c>
      <c r="AG12" s="17">
        <v>0.22485628158205601</v>
      </c>
      <c r="AH12" s="17">
        <v>0.23861323478431701</v>
      </c>
      <c r="AI12" s="17">
        <v>0.202436223922485</v>
      </c>
      <c r="AJ12" s="17">
        <v>0.19847488053519899</v>
      </c>
      <c r="AK12" s="17">
        <v>0.21065828776201601</v>
      </c>
      <c r="AL12" s="17"/>
      <c r="AM12" s="17">
        <v>0.232775263223823</v>
      </c>
      <c r="AN12" s="17">
        <v>0.18240356598361901</v>
      </c>
      <c r="AO12" s="17">
        <v>0.18956826981034799</v>
      </c>
      <c r="AP12" s="17">
        <v>0.194612099970248</v>
      </c>
      <c r="AQ12" s="17">
        <v>0.16241088635852199</v>
      </c>
      <c r="AR12" s="17"/>
      <c r="AS12" s="17">
        <v>0.191507943094573</v>
      </c>
      <c r="AT12" s="17">
        <v>0.27489077944939899</v>
      </c>
      <c r="AU12" s="17"/>
      <c r="AV12" s="17">
        <v>0.16896281079849601</v>
      </c>
      <c r="AW12" s="17">
        <v>0.24926351250119899</v>
      </c>
      <c r="AX12" s="17"/>
      <c r="AY12" s="17">
        <v>0.20021985347435101</v>
      </c>
      <c r="AZ12" s="17">
        <v>0.198855036851592</v>
      </c>
      <c r="BA12" s="17">
        <v>0.232247104019008</v>
      </c>
      <c r="BB12" s="17"/>
      <c r="BC12" s="17">
        <v>0.195490315482059</v>
      </c>
      <c r="BD12" s="17">
        <v>0.21064957975138901</v>
      </c>
      <c r="BE12" s="17">
        <v>0.213089262396298</v>
      </c>
      <c r="BF12" s="17"/>
      <c r="BG12" s="17">
        <v>0.24174655462303599</v>
      </c>
      <c r="BH12" s="17">
        <v>0.18615997724347599</v>
      </c>
      <c r="BI12" s="17"/>
      <c r="BJ12" s="17">
        <v>0.174066477985832</v>
      </c>
      <c r="BK12" s="17">
        <v>0.208195667284619</v>
      </c>
      <c r="BL12" s="17"/>
      <c r="BM12" s="17">
        <v>0.199729468871957</v>
      </c>
      <c r="BN12" s="17">
        <v>0.23064822519613601</v>
      </c>
      <c r="BO12" s="17">
        <v>0.19581657649384099</v>
      </c>
      <c r="BP12" s="17">
        <v>0.19769981196922701</v>
      </c>
      <c r="BQ12" s="17">
        <v>0.119290913311581</v>
      </c>
      <c r="BR12" s="17">
        <v>0.194805200047519</v>
      </c>
      <c r="BS12" s="17">
        <v>0.234914343998258</v>
      </c>
      <c r="BT12" s="17"/>
      <c r="BU12" s="17">
        <v>0.21157760653753399</v>
      </c>
      <c r="BV12" s="17">
        <v>0.15875266756275</v>
      </c>
      <c r="BW12" s="17"/>
      <c r="BX12" s="17">
        <v>0.247600338579479</v>
      </c>
      <c r="BY12" s="17">
        <v>0.19714001114809501</v>
      </c>
      <c r="BZ12" s="17">
        <v>0.17811163079505701</v>
      </c>
      <c r="CA12" s="17">
        <v>0.16332514831009801</v>
      </c>
    </row>
    <row r="13" spans="2:79" x14ac:dyDescent="0.3">
      <c r="B13" s="18" t="s">
        <v>266</v>
      </c>
      <c r="C13" s="17">
        <v>3.78104008274067E-2</v>
      </c>
      <c r="D13" s="17">
        <v>3.39873089907708E-2</v>
      </c>
      <c r="E13" s="17">
        <v>4.17256483256064E-2</v>
      </c>
      <c r="F13" s="17"/>
      <c r="G13" s="17">
        <v>2.5566224455548601E-2</v>
      </c>
      <c r="H13" s="17">
        <v>4.0790880144619797E-2</v>
      </c>
      <c r="I13" s="17">
        <v>4.6926294117592998E-2</v>
      </c>
      <c r="J13" s="17">
        <v>4.84596519427598E-2</v>
      </c>
      <c r="K13" s="17">
        <v>3.5354851250998999E-2</v>
      </c>
      <c r="L13" s="17">
        <v>2.9166669065771301E-2</v>
      </c>
      <c r="M13" s="17"/>
      <c r="N13" s="17">
        <v>3.6908721441335099E-2</v>
      </c>
      <c r="O13" s="17">
        <v>2.5278158334303701E-2</v>
      </c>
      <c r="P13" s="17">
        <v>3.6136785087803401E-2</v>
      </c>
      <c r="Q13" s="17">
        <v>5.4352088130578298E-2</v>
      </c>
      <c r="R13" s="17"/>
      <c r="S13" s="17">
        <v>4.1722126002292102E-2</v>
      </c>
      <c r="T13" s="17">
        <v>5.0240640434165797E-2</v>
      </c>
      <c r="U13" s="17">
        <v>3.55559970631339E-2</v>
      </c>
      <c r="V13" s="17">
        <v>6.3440747179825799E-2</v>
      </c>
      <c r="W13" s="17">
        <v>1.37364521113808E-2</v>
      </c>
      <c r="X13" s="17">
        <v>3.4365200110026799E-2</v>
      </c>
      <c r="Y13" s="17">
        <v>2.2706290656353899E-2</v>
      </c>
      <c r="Z13" s="17">
        <v>4.4263445643313297E-2</v>
      </c>
      <c r="AA13" s="17">
        <v>2.98111881015399E-2</v>
      </c>
      <c r="AB13" s="17">
        <v>2.36777500665767E-2</v>
      </c>
      <c r="AC13" s="17">
        <v>6.4727001660938893E-2</v>
      </c>
      <c r="AD13" s="17">
        <v>1.98360723091398E-2</v>
      </c>
      <c r="AE13" s="17"/>
      <c r="AF13" s="17">
        <v>3.3686272577964901E-2</v>
      </c>
      <c r="AG13" s="17">
        <v>3.3301725437951103E-2</v>
      </c>
      <c r="AH13" s="17">
        <v>3.8159433170315497E-2</v>
      </c>
      <c r="AI13" s="17">
        <v>5.1514683996098397E-2</v>
      </c>
      <c r="AJ13" s="17">
        <v>3.0873618900890801E-2</v>
      </c>
      <c r="AK13" s="17">
        <v>4.6551355834477198E-2</v>
      </c>
      <c r="AL13" s="17"/>
      <c r="AM13" s="17">
        <v>3.4552858510612197E-2</v>
      </c>
      <c r="AN13" s="17">
        <v>3.94295795186176E-2</v>
      </c>
      <c r="AO13" s="17">
        <v>5.45683661399591E-2</v>
      </c>
      <c r="AP13" s="17">
        <v>2.8191281858990801E-2</v>
      </c>
      <c r="AQ13" s="17">
        <v>0</v>
      </c>
      <c r="AR13" s="17"/>
      <c r="AS13" s="17">
        <v>3.3533823570029299E-2</v>
      </c>
      <c r="AT13" s="17">
        <v>4.358649344453E-2</v>
      </c>
      <c r="AU13" s="17"/>
      <c r="AV13" s="17">
        <v>2.7416449756151699E-2</v>
      </c>
      <c r="AW13" s="17">
        <v>6.3243125259350205E-2</v>
      </c>
      <c r="AX13" s="17"/>
      <c r="AY13" s="17">
        <v>5.2972766143647203E-2</v>
      </c>
      <c r="AZ13" s="17">
        <v>3.1958295383384502E-2</v>
      </c>
      <c r="BA13" s="17">
        <v>3.65563142318302E-2</v>
      </c>
      <c r="BB13" s="17"/>
      <c r="BC13" s="17">
        <v>4.0721040531351498E-2</v>
      </c>
      <c r="BD13" s="17">
        <v>3.0032503312955601E-2</v>
      </c>
      <c r="BE13" s="17">
        <v>3.9243229246594999E-2</v>
      </c>
      <c r="BF13" s="17"/>
      <c r="BG13" s="17">
        <v>4.2617102513254998E-2</v>
      </c>
      <c r="BH13" s="17">
        <v>3.54351170520033E-2</v>
      </c>
      <c r="BI13" s="17"/>
      <c r="BJ13" s="17">
        <v>2.4980116341215899E-2</v>
      </c>
      <c r="BK13" s="17">
        <v>4.2867094829570497E-2</v>
      </c>
      <c r="BL13" s="17"/>
      <c r="BM13" s="17">
        <v>4.4361950193194701E-2</v>
      </c>
      <c r="BN13" s="17">
        <v>3.42501779154731E-2</v>
      </c>
      <c r="BO13" s="17">
        <v>5.0299368839937797E-2</v>
      </c>
      <c r="BP13" s="17">
        <v>6.2713366870031706E-2</v>
      </c>
      <c r="BQ13" s="17">
        <v>2.0704415581571101E-2</v>
      </c>
      <c r="BR13" s="17">
        <v>2.71440986697787E-2</v>
      </c>
      <c r="BS13" s="17">
        <v>2.1570132971679801E-2</v>
      </c>
      <c r="BT13" s="17"/>
      <c r="BU13" s="17">
        <v>4.04711395365175E-2</v>
      </c>
      <c r="BV13" s="17">
        <v>2.96748793531178E-2</v>
      </c>
      <c r="BW13" s="17"/>
      <c r="BX13" s="17">
        <v>7.6698888298467993E-2</v>
      </c>
      <c r="BY13" s="17">
        <v>3.4859595131262702E-2</v>
      </c>
      <c r="BZ13" s="17">
        <v>3.4303816155190098E-2</v>
      </c>
      <c r="CA13" s="17">
        <v>1.8090819040001201E-2</v>
      </c>
    </row>
    <row r="14" spans="2:79" x14ac:dyDescent="0.3">
      <c r="B14" s="18" t="s">
        <v>101</v>
      </c>
      <c r="C14" s="19">
        <v>8.8144388977826699E-2</v>
      </c>
      <c r="D14" s="19">
        <v>7.4226915821166098E-2</v>
      </c>
      <c r="E14" s="19">
        <v>0.10114742880006899</v>
      </c>
      <c r="F14" s="19"/>
      <c r="G14" s="19">
        <v>8.1021874425920501E-2</v>
      </c>
      <c r="H14" s="19">
        <v>8.2210925457691E-2</v>
      </c>
      <c r="I14" s="19">
        <v>8.3831115238342704E-2</v>
      </c>
      <c r="J14" s="19">
        <v>0.108745380690548</v>
      </c>
      <c r="K14" s="19">
        <v>0.10417005652707299</v>
      </c>
      <c r="L14" s="19">
        <v>7.3772731928355803E-2</v>
      </c>
      <c r="M14" s="19"/>
      <c r="N14" s="19">
        <v>4.0035331426246303E-2</v>
      </c>
      <c r="O14" s="19">
        <v>9.6412609860177995E-2</v>
      </c>
      <c r="P14" s="19">
        <v>6.8816133043032898E-2</v>
      </c>
      <c r="Q14" s="19">
        <v>0.145443330115341</v>
      </c>
      <c r="R14" s="19"/>
      <c r="S14" s="19">
        <v>7.1767291866644004E-2</v>
      </c>
      <c r="T14" s="19">
        <v>6.7496621802999701E-2</v>
      </c>
      <c r="U14" s="19">
        <v>9.1462295571150098E-2</v>
      </c>
      <c r="V14" s="19">
        <v>0.100211500084651</v>
      </c>
      <c r="W14" s="19">
        <v>0.118063793109681</v>
      </c>
      <c r="X14" s="19">
        <v>0.121922141645793</v>
      </c>
      <c r="Y14" s="19">
        <v>7.5519038036632E-2</v>
      </c>
      <c r="Z14" s="19">
        <v>0.10978153684981801</v>
      </c>
      <c r="AA14" s="19">
        <v>7.9276191630072504E-2</v>
      </c>
      <c r="AB14" s="19">
        <v>7.3169236192159995E-2</v>
      </c>
      <c r="AC14" s="19">
        <v>8.57955870145546E-2</v>
      </c>
      <c r="AD14" s="19">
        <v>0.12397307402987399</v>
      </c>
      <c r="AE14" s="19"/>
      <c r="AF14" s="19">
        <v>7.1356858337148804E-2</v>
      </c>
      <c r="AG14" s="19">
        <v>8.91684343362278E-2</v>
      </c>
      <c r="AH14" s="19">
        <v>8.61627291076245E-2</v>
      </c>
      <c r="AI14" s="19">
        <v>8.5231146203981298E-2</v>
      </c>
      <c r="AJ14" s="19">
        <v>0.121006923738287</v>
      </c>
      <c r="AK14" s="19">
        <v>0.109227338244021</v>
      </c>
      <c r="AL14" s="19"/>
      <c r="AM14" s="19">
        <v>0.102708206193257</v>
      </c>
      <c r="AN14" s="19">
        <v>0.102703385793951</v>
      </c>
      <c r="AO14" s="19">
        <v>7.6363248884522006E-2</v>
      </c>
      <c r="AP14" s="19">
        <v>4.35599058105135E-2</v>
      </c>
      <c r="AQ14" s="19">
        <v>0.105090691682155</v>
      </c>
      <c r="AR14" s="19"/>
      <c r="AS14" s="19">
        <v>6.7916767034487499E-2</v>
      </c>
      <c r="AT14" s="19">
        <v>0.10887140624632601</v>
      </c>
      <c r="AU14" s="19"/>
      <c r="AV14" s="19">
        <v>7.6288568066037496E-2</v>
      </c>
      <c r="AW14" s="19">
        <v>0.10842456574678</v>
      </c>
      <c r="AX14" s="19"/>
      <c r="AY14" s="19">
        <v>0.10478479950401599</v>
      </c>
      <c r="AZ14" s="19">
        <v>8.0866894328721101E-2</v>
      </c>
      <c r="BA14" s="19">
        <v>7.4884305097094594E-2</v>
      </c>
      <c r="BB14" s="19"/>
      <c r="BC14" s="19">
        <v>9.7349783100840206E-2</v>
      </c>
      <c r="BD14" s="19">
        <v>7.2898672155343403E-2</v>
      </c>
      <c r="BE14" s="19">
        <v>6.8682522818427905E-2</v>
      </c>
      <c r="BF14" s="19"/>
      <c r="BG14" s="19">
        <v>0.103162743121495</v>
      </c>
      <c r="BH14" s="19">
        <v>7.5579056881591805E-2</v>
      </c>
      <c r="BI14" s="19"/>
      <c r="BJ14" s="19">
        <v>5.8808027630423601E-2</v>
      </c>
      <c r="BK14" s="19">
        <v>9.1438839679207795E-2</v>
      </c>
      <c r="BL14" s="19"/>
      <c r="BM14" s="19">
        <v>6.6516168853990504E-2</v>
      </c>
      <c r="BN14" s="19">
        <v>8.0006181496641501E-2</v>
      </c>
      <c r="BO14" s="19">
        <v>0.125765678742565</v>
      </c>
      <c r="BP14" s="19">
        <v>0.16877751150904899</v>
      </c>
      <c r="BQ14" s="19">
        <v>0.11244849521751001</v>
      </c>
      <c r="BR14" s="19">
        <v>7.4658798718938199E-2</v>
      </c>
      <c r="BS14" s="19">
        <v>0.18991968230496101</v>
      </c>
      <c r="BT14" s="19"/>
      <c r="BU14" s="19">
        <v>3.3230614564684E-2</v>
      </c>
      <c r="BV14" s="19">
        <v>5.2426528707461603E-2</v>
      </c>
      <c r="BW14" s="19"/>
      <c r="BX14" s="19">
        <v>0.111635632430723</v>
      </c>
      <c r="BY14" s="19">
        <v>4.9809279367651102E-2</v>
      </c>
      <c r="BZ14" s="19">
        <v>6.0105067419856897E-2</v>
      </c>
      <c r="CA14" s="19">
        <v>4.0513802758013702E-2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272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262</v>
      </c>
      <c r="C9" s="17">
        <v>8.1243819563806302E-2</v>
      </c>
      <c r="D9" s="17">
        <v>8.5505628183780394E-2</v>
      </c>
      <c r="E9" s="17">
        <v>7.6535893443233097E-2</v>
      </c>
      <c r="F9" s="17"/>
      <c r="G9" s="17">
        <v>0.12923724653753699</v>
      </c>
      <c r="H9" s="17">
        <v>0.14390819188106199</v>
      </c>
      <c r="I9" s="17">
        <v>8.9046079768621403E-2</v>
      </c>
      <c r="J9" s="17">
        <v>4.16846025296079E-2</v>
      </c>
      <c r="K9" s="17">
        <v>4.5606209097500502E-2</v>
      </c>
      <c r="L9" s="17">
        <v>4.8153313863584297E-2</v>
      </c>
      <c r="M9" s="17"/>
      <c r="N9" s="17">
        <v>0.12010972279656</v>
      </c>
      <c r="O9" s="17">
        <v>6.4641046016583201E-2</v>
      </c>
      <c r="P9" s="17">
        <v>6.3364463367740098E-2</v>
      </c>
      <c r="Q9" s="17">
        <v>7.2684761372159498E-2</v>
      </c>
      <c r="R9" s="17"/>
      <c r="S9" s="17">
        <v>0.14677987229547701</v>
      </c>
      <c r="T9" s="17">
        <v>6.0451816989962499E-2</v>
      </c>
      <c r="U9" s="17">
        <v>9.1114100531331704E-2</v>
      </c>
      <c r="V9" s="17">
        <v>5.3741529285695103E-2</v>
      </c>
      <c r="W9" s="17">
        <v>4.5018937172493001E-2</v>
      </c>
      <c r="X9" s="17">
        <v>0.123789308057764</v>
      </c>
      <c r="Y9" s="17">
        <v>7.2461223939668695E-2</v>
      </c>
      <c r="Z9" s="17">
        <v>9.9168585870006307E-2</v>
      </c>
      <c r="AA9" s="17">
        <v>9.15194548576274E-2</v>
      </c>
      <c r="AB9" s="17">
        <v>3.5713709524747499E-2</v>
      </c>
      <c r="AC9" s="17">
        <v>5.5314350557181702E-2</v>
      </c>
      <c r="AD9" s="17">
        <v>2.0862296219361198E-2</v>
      </c>
      <c r="AE9" s="17"/>
      <c r="AF9" s="17">
        <v>0.15327296189787201</v>
      </c>
      <c r="AG9" s="17">
        <v>6.2158019040172999E-2</v>
      </c>
      <c r="AH9" s="17">
        <v>5.6125242920171001E-2</v>
      </c>
      <c r="AI9" s="17">
        <v>3.6839377505428698E-2</v>
      </c>
      <c r="AJ9" s="17">
        <v>5.3505464984875399E-2</v>
      </c>
      <c r="AK9" s="17">
        <v>0.122278344374655</v>
      </c>
      <c r="AL9" s="17"/>
      <c r="AM9" s="17">
        <v>5.4663778551053803E-2</v>
      </c>
      <c r="AN9" s="17">
        <v>5.6421115026419701E-2</v>
      </c>
      <c r="AO9" s="17">
        <v>0.109137859735602</v>
      </c>
      <c r="AP9" s="17">
        <v>0.13575847199298599</v>
      </c>
      <c r="AQ9" s="17">
        <v>0.25545030797776502</v>
      </c>
      <c r="AR9" s="17"/>
      <c r="AS9" s="17">
        <v>9.0563587392653896E-2</v>
      </c>
      <c r="AT9" s="17">
        <v>6.8972400396206807E-2</v>
      </c>
      <c r="AU9" s="17"/>
      <c r="AV9" s="17">
        <v>9.3549229688537405E-2</v>
      </c>
      <c r="AW9" s="17">
        <v>5.57230478739855E-2</v>
      </c>
      <c r="AX9" s="17"/>
      <c r="AY9" s="17">
        <v>7.4304644455526397E-2</v>
      </c>
      <c r="AZ9" s="17">
        <v>8.7880503433602E-2</v>
      </c>
      <c r="BA9" s="17">
        <v>6.0107678505363402E-2</v>
      </c>
      <c r="BB9" s="17"/>
      <c r="BC9" s="17">
        <v>7.2231262104699004E-2</v>
      </c>
      <c r="BD9" s="17">
        <v>9.0340322633477105E-2</v>
      </c>
      <c r="BE9" s="17">
        <v>9.8519165823692204E-2</v>
      </c>
      <c r="BF9" s="17"/>
      <c r="BG9" s="17">
        <v>6.8575526402002193E-2</v>
      </c>
      <c r="BH9" s="17">
        <v>8.6858545085054306E-2</v>
      </c>
      <c r="BI9" s="17"/>
      <c r="BJ9" s="17">
        <v>0.137799420969831</v>
      </c>
      <c r="BK9" s="17">
        <v>6.5078642335590298E-2</v>
      </c>
      <c r="BL9" s="17"/>
      <c r="BM9" s="17">
        <v>9.7990628630688401E-2</v>
      </c>
      <c r="BN9" s="17">
        <v>7.8493261919251503E-2</v>
      </c>
      <c r="BO9" s="17">
        <v>0.132235082759151</v>
      </c>
      <c r="BP9" s="17">
        <v>0.10773831295202101</v>
      </c>
      <c r="BQ9" s="17">
        <v>2.9294001750958799E-2</v>
      </c>
      <c r="BR9" s="17">
        <v>4.6102279344855203E-2</v>
      </c>
      <c r="BS9" s="17">
        <v>6.68058968969098E-2</v>
      </c>
      <c r="BT9" s="17"/>
      <c r="BU9" s="17">
        <v>0.113095698841437</v>
      </c>
      <c r="BV9" s="17">
        <v>0.208498544057061</v>
      </c>
      <c r="BW9" s="17"/>
      <c r="BX9" s="17">
        <v>9.8781552862977795E-2</v>
      </c>
      <c r="BY9" s="17">
        <v>0.101143181579433</v>
      </c>
      <c r="BZ9" s="17">
        <v>0.117853834014099</v>
      </c>
      <c r="CA9" s="17">
        <v>0.107799468486817</v>
      </c>
    </row>
    <row r="10" spans="2:79" x14ac:dyDescent="0.3">
      <c r="B10" s="18" t="s">
        <v>263</v>
      </c>
      <c r="C10" s="17">
        <v>0.21690820104959399</v>
      </c>
      <c r="D10" s="17">
        <v>0.223124073162698</v>
      </c>
      <c r="E10" s="17">
        <v>0.21191342053930401</v>
      </c>
      <c r="F10" s="17"/>
      <c r="G10" s="17">
        <v>0.288496029732556</v>
      </c>
      <c r="H10" s="17">
        <v>0.28910739508343303</v>
      </c>
      <c r="I10" s="17">
        <v>0.19858513695462801</v>
      </c>
      <c r="J10" s="17">
        <v>0.15840990997598201</v>
      </c>
      <c r="K10" s="17">
        <v>0.184720819268724</v>
      </c>
      <c r="L10" s="17">
        <v>0.19461291055004301</v>
      </c>
      <c r="M10" s="17"/>
      <c r="N10" s="17">
        <v>0.26537713096319798</v>
      </c>
      <c r="O10" s="17">
        <v>0.20194795995968201</v>
      </c>
      <c r="P10" s="17">
        <v>0.21806203702119001</v>
      </c>
      <c r="Q10" s="17">
        <v>0.176124996343235</v>
      </c>
      <c r="R10" s="17"/>
      <c r="S10" s="17">
        <v>0.227640074232211</v>
      </c>
      <c r="T10" s="17">
        <v>0.14620102156478301</v>
      </c>
      <c r="U10" s="17">
        <v>0.22523439239724299</v>
      </c>
      <c r="V10" s="17">
        <v>0.18742293306440999</v>
      </c>
      <c r="W10" s="17">
        <v>0.28447362570110701</v>
      </c>
      <c r="X10" s="17">
        <v>0.191734610196858</v>
      </c>
      <c r="Y10" s="17">
        <v>0.27470418857453699</v>
      </c>
      <c r="Z10" s="17">
        <v>0.199973668078021</v>
      </c>
      <c r="AA10" s="17">
        <v>0.23100142342459801</v>
      </c>
      <c r="AB10" s="17">
        <v>0.223453317744845</v>
      </c>
      <c r="AC10" s="17">
        <v>0.218763016312675</v>
      </c>
      <c r="AD10" s="17">
        <v>0.25068592972981102</v>
      </c>
      <c r="AE10" s="17"/>
      <c r="AF10" s="17">
        <v>0.27566502769743101</v>
      </c>
      <c r="AG10" s="17">
        <v>0.19263047006321701</v>
      </c>
      <c r="AH10" s="17">
        <v>0.208542871427119</v>
      </c>
      <c r="AI10" s="17">
        <v>0.21216426187026799</v>
      </c>
      <c r="AJ10" s="17">
        <v>0.16776424088174799</v>
      </c>
      <c r="AK10" s="17">
        <v>0.202432120106535</v>
      </c>
      <c r="AL10" s="17"/>
      <c r="AM10" s="17">
        <v>0.16549841981556801</v>
      </c>
      <c r="AN10" s="17">
        <v>0.21344597322589901</v>
      </c>
      <c r="AO10" s="17">
        <v>0.22798932218742701</v>
      </c>
      <c r="AP10" s="17">
        <v>0.27810516242712002</v>
      </c>
      <c r="AQ10" s="17">
        <v>0.20869639131252499</v>
      </c>
      <c r="AR10" s="17"/>
      <c r="AS10" s="17">
        <v>0.242083839281406</v>
      </c>
      <c r="AT10" s="17">
        <v>0.13307642321420199</v>
      </c>
      <c r="AU10" s="17"/>
      <c r="AV10" s="17">
        <v>0.23264813745992</v>
      </c>
      <c r="AW10" s="17">
        <v>0.161576618850966</v>
      </c>
      <c r="AX10" s="17"/>
      <c r="AY10" s="17">
        <v>0.22789572152887599</v>
      </c>
      <c r="AZ10" s="17">
        <v>0.22044999057939599</v>
      </c>
      <c r="BA10" s="17">
        <v>0.16065239392852701</v>
      </c>
      <c r="BB10" s="17"/>
      <c r="BC10" s="17">
        <v>0.216765510641593</v>
      </c>
      <c r="BD10" s="17">
        <v>0.209987271750986</v>
      </c>
      <c r="BE10" s="17">
        <v>0.219634762696476</v>
      </c>
      <c r="BF10" s="17"/>
      <c r="BG10" s="17">
        <v>0.18754231614738801</v>
      </c>
      <c r="BH10" s="17">
        <v>0.23123229860682101</v>
      </c>
      <c r="BI10" s="17"/>
      <c r="BJ10" s="17">
        <v>0.290880680924815</v>
      </c>
      <c r="BK10" s="17">
        <v>0.19250673393998499</v>
      </c>
      <c r="BL10" s="17"/>
      <c r="BM10" s="17">
        <v>0.239298710554498</v>
      </c>
      <c r="BN10" s="17">
        <v>0.20005206548433099</v>
      </c>
      <c r="BO10" s="17">
        <v>0.24036430314114299</v>
      </c>
      <c r="BP10" s="17">
        <v>0.16652089932493799</v>
      </c>
      <c r="BQ10" s="17">
        <v>0.342810149223368</v>
      </c>
      <c r="BR10" s="17">
        <v>0.18732283367336799</v>
      </c>
      <c r="BS10" s="17">
        <v>0.12683232732139199</v>
      </c>
      <c r="BT10" s="17"/>
      <c r="BU10" s="17">
        <v>0.27022987014137601</v>
      </c>
      <c r="BV10" s="17">
        <v>0.27529122141735202</v>
      </c>
      <c r="BW10" s="17"/>
      <c r="BX10" s="17">
        <v>0.17251688313077501</v>
      </c>
      <c r="BY10" s="17">
        <v>0.21697581213355499</v>
      </c>
      <c r="BZ10" s="17">
        <v>0.26989347171303002</v>
      </c>
      <c r="CA10" s="17">
        <v>0.27439248018127799</v>
      </c>
    </row>
    <row r="11" spans="2:79" x14ac:dyDescent="0.3">
      <c r="B11" s="18" t="s">
        <v>264</v>
      </c>
      <c r="C11" s="17">
        <v>0.27707291435779702</v>
      </c>
      <c r="D11" s="17">
        <v>0.30925325159342598</v>
      </c>
      <c r="E11" s="17">
        <v>0.247048663098586</v>
      </c>
      <c r="F11" s="17"/>
      <c r="G11" s="17">
        <v>0.22012882272877499</v>
      </c>
      <c r="H11" s="17">
        <v>0.21627253302930699</v>
      </c>
      <c r="I11" s="17">
        <v>0.27599087433735198</v>
      </c>
      <c r="J11" s="17">
        <v>0.33708640701251102</v>
      </c>
      <c r="K11" s="17">
        <v>0.307648868914078</v>
      </c>
      <c r="L11" s="17">
        <v>0.29600273123757298</v>
      </c>
      <c r="M11" s="17"/>
      <c r="N11" s="17">
        <v>0.25922766097327798</v>
      </c>
      <c r="O11" s="17">
        <v>0.245250563639693</v>
      </c>
      <c r="P11" s="17">
        <v>0.34661039961850099</v>
      </c>
      <c r="Q11" s="17">
        <v>0.26907695637448098</v>
      </c>
      <c r="R11" s="17"/>
      <c r="S11" s="17">
        <v>0.25387618601793599</v>
      </c>
      <c r="T11" s="17">
        <v>0.25826588701603298</v>
      </c>
      <c r="U11" s="17">
        <v>0.30673246773885998</v>
      </c>
      <c r="V11" s="17">
        <v>0.33140299676944401</v>
      </c>
      <c r="W11" s="17">
        <v>0.22630979272660801</v>
      </c>
      <c r="X11" s="17">
        <v>0.27033491077363803</v>
      </c>
      <c r="Y11" s="17">
        <v>0.28582726236567602</v>
      </c>
      <c r="Z11" s="17">
        <v>0.32382866433127999</v>
      </c>
      <c r="AA11" s="17">
        <v>0.30354298093270099</v>
      </c>
      <c r="AB11" s="17">
        <v>0.26765179904492398</v>
      </c>
      <c r="AC11" s="17">
        <v>0.23631628489576501</v>
      </c>
      <c r="AD11" s="17">
        <v>0.27733611359081001</v>
      </c>
      <c r="AE11" s="17"/>
      <c r="AF11" s="17">
        <v>0.21484016855855601</v>
      </c>
      <c r="AG11" s="17">
        <v>0.301184672578101</v>
      </c>
      <c r="AH11" s="17">
        <v>0.292081337834314</v>
      </c>
      <c r="AI11" s="17">
        <v>0.31689987368580502</v>
      </c>
      <c r="AJ11" s="17">
        <v>0.30138267108866401</v>
      </c>
      <c r="AK11" s="17">
        <v>0.21713246716079801</v>
      </c>
      <c r="AL11" s="17"/>
      <c r="AM11" s="17">
        <v>0.32891669419894798</v>
      </c>
      <c r="AN11" s="17">
        <v>0.289138222738344</v>
      </c>
      <c r="AO11" s="17">
        <v>0.23610444049558599</v>
      </c>
      <c r="AP11" s="17">
        <v>0.24691178664327301</v>
      </c>
      <c r="AQ11" s="17">
        <v>0.116891214552787</v>
      </c>
      <c r="AR11" s="17"/>
      <c r="AS11" s="17">
        <v>0.27444988575280099</v>
      </c>
      <c r="AT11" s="17">
        <v>0.27717178961500299</v>
      </c>
      <c r="AU11" s="17"/>
      <c r="AV11" s="17">
        <v>0.28328320836395399</v>
      </c>
      <c r="AW11" s="17">
        <v>0.26012901737535998</v>
      </c>
      <c r="AX11" s="17"/>
      <c r="AY11" s="17">
        <v>0.245031884755157</v>
      </c>
      <c r="AZ11" s="17">
        <v>0.27790664739864801</v>
      </c>
      <c r="BA11" s="17">
        <v>0.35975663782341799</v>
      </c>
      <c r="BB11" s="17"/>
      <c r="BC11" s="17">
        <v>0.27083568049907297</v>
      </c>
      <c r="BD11" s="17">
        <v>0.27559263949304202</v>
      </c>
      <c r="BE11" s="17">
        <v>0.29722745232468101</v>
      </c>
      <c r="BF11" s="17"/>
      <c r="BG11" s="17">
        <v>0.27091629341642098</v>
      </c>
      <c r="BH11" s="17">
        <v>0.279385208909191</v>
      </c>
      <c r="BI11" s="17"/>
      <c r="BJ11" s="17">
        <v>0.206751646934486</v>
      </c>
      <c r="BK11" s="17">
        <v>0.29681726162661698</v>
      </c>
      <c r="BL11" s="17"/>
      <c r="BM11" s="17">
        <v>0.28691974193212799</v>
      </c>
      <c r="BN11" s="17">
        <v>0.256225867429343</v>
      </c>
      <c r="BO11" s="17">
        <v>0.22974044147251599</v>
      </c>
      <c r="BP11" s="17">
        <v>0.29438367939173099</v>
      </c>
      <c r="BQ11" s="17">
        <v>0.20040579898717401</v>
      </c>
      <c r="BR11" s="17">
        <v>0.30251861829796001</v>
      </c>
      <c r="BS11" s="17">
        <v>0.25778694057060803</v>
      </c>
      <c r="BT11" s="17"/>
      <c r="BU11" s="17">
        <v>0.27163257840981397</v>
      </c>
      <c r="BV11" s="17">
        <v>0.23953366630265499</v>
      </c>
      <c r="BW11" s="17"/>
      <c r="BX11" s="17">
        <v>0.24234180616397</v>
      </c>
      <c r="BY11" s="17">
        <v>0.359089526606025</v>
      </c>
      <c r="BZ11" s="17">
        <v>0.23131524660422001</v>
      </c>
      <c r="CA11" s="17">
        <v>0.30973348713011301</v>
      </c>
    </row>
    <row r="12" spans="2:79" x14ac:dyDescent="0.3">
      <c r="B12" s="18" t="s">
        <v>265</v>
      </c>
      <c r="C12" s="17">
        <v>0.28501474360599099</v>
      </c>
      <c r="D12" s="17">
        <v>0.26281814387047497</v>
      </c>
      <c r="E12" s="17">
        <v>0.30620327364622801</v>
      </c>
      <c r="F12" s="17"/>
      <c r="G12" s="17">
        <v>0.232899352636631</v>
      </c>
      <c r="H12" s="17">
        <v>0.21627052754871001</v>
      </c>
      <c r="I12" s="17">
        <v>0.27667524341561001</v>
      </c>
      <c r="J12" s="17">
        <v>0.32024936358568201</v>
      </c>
      <c r="K12" s="17">
        <v>0.29393654671872199</v>
      </c>
      <c r="L12" s="17">
        <v>0.34762720136178599</v>
      </c>
      <c r="M12" s="17"/>
      <c r="N12" s="17">
        <v>0.25220386163457498</v>
      </c>
      <c r="O12" s="17">
        <v>0.33641395061543999</v>
      </c>
      <c r="P12" s="17">
        <v>0.25328824352443002</v>
      </c>
      <c r="Q12" s="17">
        <v>0.29577215581977001</v>
      </c>
      <c r="R12" s="17"/>
      <c r="S12" s="17">
        <v>0.256458723280581</v>
      </c>
      <c r="T12" s="17">
        <v>0.36075789342544401</v>
      </c>
      <c r="U12" s="17">
        <v>0.24911154574632699</v>
      </c>
      <c r="V12" s="17">
        <v>0.28093384385543901</v>
      </c>
      <c r="W12" s="17">
        <v>0.30507632200332102</v>
      </c>
      <c r="X12" s="17">
        <v>0.28669194483267402</v>
      </c>
      <c r="Y12" s="17">
        <v>0.21676175938376499</v>
      </c>
      <c r="Z12" s="17">
        <v>0.20346510055427899</v>
      </c>
      <c r="AA12" s="17">
        <v>0.25936069974037501</v>
      </c>
      <c r="AB12" s="17">
        <v>0.34545802598577202</v>
      </c>
      <c r="AC12" s="17">
        <v>0.298304260805415</v>
      </c>
      <c r="AD12" s="17">
        <v>0.32738946771074001</v>
      </c>
      <c r="AE12" s="17"/>
      <c r="AF12" s="17">
        <v>0.236050409978531</v>
      </c>
      <c r="AG12" s="17">
        <v>0.31084288664052601</v>
      </c>
      <c r="AH12" s="17">
        <v>0.29131388556215798</v>
      </c>
      <c r="AI12" s="17">
        <v>0.29895742076884302</v>
      </c>
      <c r="AJ12" s="17">
        <v>0.27911564361935598</v>
      </c>
      <c r="AK12" s="17">
        <v>0.326891570850671</v>
      </c>
      <c r="AL12" s="17"/>
      <c r="AM12" s="17">
        <v>0.29360852641044899</v>
      </c>
      <c r="AN12" s="17">
        <v>0.30357828162650802</v>
      </c>
      <c r="AO12" s="17">
        <v>0.28953497546761198</v>
      </c>
      <c r="AP12" s="17">
        <v>0.23204178100834999</v>
      </c>
      <c r="AQ12" s="17">
        <v>0.33897675518112902</v>
      </c>
      <c r="AR12" s="17"/>
      <c r="AS12" s="17">
        <v>0.27888073879330799</v>
      </c>
      <c r="AT12" s="17">
        <v>0.30218065212703499</v>
      </c>
      <c r="AU12" s="17"/>
      <c r="AV12" s="17">
        <v>0.28060519766599101</v>
      </c>
      <c r="AW12" s="17">
        <v>0.30932603126818198</v>
      </c>
      <c r="AX12" s="17"/>
      <c r="AY12" s="17">
        <v>0.27626176185680901</v>
      </c>
      <c r="AZ12" s="17">
        <v>0.28920986454455699</v>
      </c>
      <c r="BA12" s="17">
        <v>0.29734964201222502</v>
      </c>
      <c r="BB12" s="17"/>
      <c r="BC12" s="17">
        <v>0.287726696807937</v>
      </c>
      <c r="BD12" s="17">
        <v>0.30811715369158699</v>
      </c>
      <c r="BE12" s="17">
        <v>0.25625129841078298</v>
      </c>
      <c r="BF12" s="17"/>
      <c r="BG12" s="17">
        <v>0.29137270527324699</v>
      </c>
      <c r="BH12" s="17">
        <v>0.28632805019234697</v>
      </c>
      <c r="BI12" s="17"/>
      <c r="BJ12" s="17">
        <v>0.265556148998912</v>
      </c>
      <c r="BK12" s="17">
        <v>0.29506102824767999</v>
      </c>
      <c r="BL12" s="17"/>
      <c r="BM12" s="17">
        <v>0.26238539386506499</v>
      </c>
      <c r="BN12" s="17">
        <v>0.318894593677641</v>
      </c>
      <c r="BO12" s="17">
        <v>0.25597038848901199</v>
      </c>
      <c r="BP12" s="17">
        <v>0.19244405121507499</v>
      </c>
      <c r="BQ12" s="17">
        <v>0.214250287204336</v>
      </c>
      <c r="BR12" s="17">
        <v>0.34412706064321902</v>
      </c>
      <c r="BS12" s="17">
        <v>0.30962543926840902</v>
      </c>
      <c r="BT12" s="17"/>
      <c r="BU12" s="17">
        <v>0.27267569350184701</v>
      </c>
      <c r="BV12" s="17">
        <v>0.194473766261296</v>
      </c>
      <c r="BW12" s="17"/>
      <c r="BX12" s="17">
        <v>0.32516452107219002</v>
      </c>
      <c r="BY12" s="17">
        <v>0.23397383421121801</v>
      </c>
      <c r="BZ12" s="17">
        <v>0.27536286750751299</v>
      </c>
      <c r="CA12" s="17">
        <v>0.22932644701671201</v>
      </c>
    </row>
    <row r="13" spans="2:79" x14ac:dyDescent="0.3">
      <c r="B13" s="18" t="s">
        <v>266</v>
      </c>
      <c r="C13" s="17">
        <v>6.4123284477942605E-2</v>
      </c>
      <c r="D13" s="17">
        <v>5.49311310965881E-2</v>
      </c>
      <c r="E13" s="17">
        <v>7.1297181421545106E-2</v>
      </c>
      <c r="F13" s="17"/>
      <c r="G13" s="17">
        <v>5.4179024822516401E-2</v>
      </c>
      <c r="H13" s="17">
        <v>5.1923580983779603E-2</v>
      </c>
      <c r="I13" s="17">
        <v>7.7957887672316595E-2</v>
      </c>
      <c r="J13" s="17">
        <v>7.3706424832616801E-2</v>
      </c>
      <c r="K13" s="17">
        <v>7.7706487440398903E-2</v>
      </c>
      <c r="L13" s="17">
        <v>5.2531006943128601E-2</v>
      </c>
      <c r="M13" s="17"/>
      <c r="N13" s="17">
        <v>5.81017972075989E-2</v>
      </c>
      <c r="O13" s="17">
        <v>7.0721756697000204E-2</v>
      </c>
      <c r="P13" s="17">
        <v>5.4745856266802999E-2</v>
      </c>
      <c r="Q13" s="17">
        <v>7.3813447853505396E-2</v>
      </c>
      <c r="R13" s="17"/>
      <c r="S13" s="17">
        <v>4.78492374223881E-2</v>
      </c>
      <c r="T13" s="17">
        <v>0.103234403560716</v>
      </c>
      <c r="U13" s="17">
        <v>6.6555820242967703E-2</v>
      </c>
      <c r="V13" s="17">
        <v>4.7310022003209898E-2</v>
      </c>
      <c r="W13" s="17">
        <v>3.9098076339225803E-2</v>
      </c>
      <c r="X13" s="17">
        <v>4.3686889042560503E-2</v>
      </c>
      <c r="Y13" s="17">
        <v>6.9078307601578903E-2</v>
      </c>
      <c r="Z13" s="17">
        <v>7.7090230283304195E-2</v>
      </c>
      <c r="AA13" s="17">
        <v>6.9281573219446099E-2</v>
      </c>
      <c r="AB13" s="17">
        <v>3.7073966643768899E-2</v>
      </c>
      <c r="AC13" s="17">
        <v>0.12756433299779299</v>
      </c>
      <c r="AD13" s="17">
        <v>6.0088721372763901E-2</v>
      </c>
      <c r="AE13" s="17"/>
      <c r="AF13" s="17">
        <v>5.7812073718698398E-2</v>
      </c>
      <c r="AG13" s="17">
        <v>6.2157198432139502E-2</v>
      </c>
      <c r="AH13" s="17">
        <v>5.2257948468694498E-2</v>
      </c>
      <c r="AI13" s="17">
        <v>7.0431529210196506E-2</v>
      </c>
      <c r="AJ13" s="17">
        <v>8.2710561912883701E-2</v>
      </c>
      <c r="AK13" s="17">
        <v>7.5082382073520498E-2</v>
      </c>
      <c r="AL13" s="17"/>
      <c r="AM13" s="17">
        <v>6.5005640095655001E-2</v>
      </c>
      <c r="AN13" s="17">
        <v>6.0030889438609403E-2</v>
      </c>
      <c r="AO13" s="17">
        <v>7.1885721914246206E-2</v>
      </c>
      <c r="AP13" s="17">
        <v>7.3156389835602506E-2</v>
      </c>
      <c r="AQ13" s="17">
        <v>0</v>
      </c>
      <c r="AR13" s="17"/>
      <c r="AS13" s="17">
        <v>5.8752714529075802E-2</v>
      </c>
      <c r="AT13" s="17">
        <v>0.103138576378527</v>
      </c>
      <c r="AU13" s="17"/>
      <c r="AV13" s="17">
        <v>4.9532526904043701E-2</v>
      </c>
      <c r="AW13" s="17">
        <v>0.11546567167691001</v>
      </c>
      <c r="AX13" s="17"/>
      <c r="AY13" s="17">
        <v>7.6524306951041801E-2</v>
      </c>
      <c r="AZ13" s="17">
        <v>5.9979510190876703E-2</v>
      </c>
      <c r="BA13" s="17">
        <v>5.7121969791482402E-2</v>
      </c>
      <c r="BB13" s="17"/>
      <c r="BC13" s="17">
        <v>6.5380972746983304E-2</v>
      </c>
      <c r="BD13" s="17">
        <v>5.9477890373884401E-2</v>
      </c>
      <c r="BE13" s="17">
        <v>6.7585253705539597E-2</v>
      </c>
      <c r="BF13" s="17"/>
      <c r="BG13" s="17">
        <v>0.100869285727474</v>
      </c>
      <c r="BH13" s="17">
        <v>5.0144765586467799E-2</v>
      </c>
      <c r="BI13" s="17"/>
      <c r="BJ13" s="17">
        <v>5.3497224582937999E-2</v>
      </c>
      <c r="BK13" s="17">
        <v>6.8041043922649494E-2</v>
      </c>
      <c r="BL13" s="17"/>
      <c r="BM13" s="17">
        <v>6.6050917741445794E-2</v>
      </c>
      <c r="BN13" s="17">
        <v>6.6236142487871102E-2</v>
      </c>
      <c r="BO13" s="17">
        <v>8.2897645984211801E-2</v>
      </c>
      <c r="BP13" s="17">
        <v>7.1359140355560693E-2</v>
      </c>
      <c r="BQ13" s="17">
        <v>4.20348293975129E-2</v>
      </c>
      <c r="BR13" s="17">
        <v>5.1477334702140401E-2</v>
      </c>
      <c r="BS13" s="17">
        <v>8.2431726674625005E-2</v>
      </c>
      <c r="BT13" s="17"/>
      <c r="BU13" s="17">
        <v>3.9130878565632299E-2</v>
      </c>
      <c r="BV13" s="17">
        <v>2.4013971497829099E-2</v>
      </c>
      <c r="BW13" s="17"/>
      <c r="BX13" s="17">
        <v>7.4136187459695399E-2</v>
      </c>
      <c r="BY13" s="17">
        <v>4.3830041922154797E-2</v>
      </c>
      <c r="BZ13" s="17">
        <v>5.5077966450062001E-2</v>
      </c>
      <c r="CA13" s="17">
        <v>3.57303903009576E-2</v>
      </c>
    </row>
    <row r="14" spans="2:79" x14ac:dyDescent="0.3">
      <c r="B14" s="18" t="s">
        <v>101</v>
      </c>
      <c r="C14" s="19">
        <v>7.5637036944869701E-2</v>
      </c>
      <c r="D14" s="19">
        <v>6.4367772093033196E-2</v>
      </c>
      <c r="E14" s="19">
        <v>8.70015678511043E-2</v>
      </c>
      <c r="F14" s="19"/>
      <c r="G14" s="19">
        <v>7.5059523541985196E-2</v>
      </c>
      <c r="H14" s="19">
        <v>8.2517771473708201E-2</v>
      </c>
      <c r="I14" s="19">
        <v>8.1744777851471301E-2</v>
      </c>
      <c r="J14" s="19">
        <v>6.8863292063600701E-2</v>
      </c>
      <c r="K14" s="19">
        <v>9.0381068560577302E-2</v>
      </c>
      <c r="L14" s="19">
        <v>6.1072836043884797E-2</v>
      </c>
      <c r="M14" s="19"/>
      <c r="N14" s="19">
        <v>4.4979826424788497E-2</v>
      </c>
      <c r="O14" s="19">
        <v>8.10247230716023E-2</v>
      </c>
      <c r="P14" s="19">
        <v>6.3929000201335601E-2</v>
      </c>
      <c r="Q14" s="19">
        <v>0.112527682236849</v>
      </c>
      <c r="R14" s="19"/>
      <c r="S14" s="19">
        <v>6.7395906751406401E-2</v>
      </c>
      <c r="T14" s="19">
        <v>7.1088977443061696E-2</v>
      </c>
      <c r="U14" s="19">
        <v>6.12516733432708E-2</v>
      </c>
      <c r="V14" s="19">
        <v>9.9188675021801495E-2</v>
      </c>
      <c r="W14" s="19">
        <v>0.100023246057245</v>
      </c>
      <c r="X14" s="19">
        <v>8.3762337096505796E-2</v>
      </c>
      <c r="Y14" s="19">
        <v>8.1167258134774295E-2</v>
      </c>
      <c r="Z14" s="19">
        <v>9.6473750883109999E-2</v>
      </c>
      <c r="AA14" s="19">
        <v>4.5293867825252701E-2</v>
      </c>
      <c r="AB14" s="19">
        <v>9.0649181055942801E-2</v>
      </c>
      <c r="AC14" s="19">
        <v>6.3737754431169399E-2</v>
      </c>
      <c r="AD14" s="19">
        <v>6.3637471376514695E-2</v>
      </c>
      <c r="AE14" s="19"/>
      <c r="AF14" s="19">
        <v>6.2359358148911199E-2</v>
      </c>
      <c r="AG14" s="19">
        <v>7.1026753245843302E-2</v>
      </c>
      <c r="AH14" s="19">
        <v>9.9678713787543394E-2</v>
      </c>
      <c r="AI14" s="19">
        <v>6.4707536959459105E-2</v>
      </c>
      <c r="AJ14" s="19">
        <v>0.115521417512473</v>
      </c>
      <c r="AK14" s="19">
        <v>5.6183115433819202E-2</v>
      </c>
      <c r="AL14" s="19"/>
      <c r="AM14" s="19">
        <v>9.2306940928326295E-2</v>
      </c>
      <c r="AN14" s="19">
        <v>7.7385517944218996E-2</v>
      </c>
      <c r="AO14" s="19">
        <v>6.5347680199526303E-2</v>
      </c>
      <c r="AP14" s="19">
        <v>3.4026408092668603E-2</v>
      </c>
      <c r="AQ14" s="19">
        <v>7.9985330975794605E-2</v>
      </c>
      <c r="AR14" s="19"/>
      <c r="AS14" s="19">
        <v>5.5269234250755597E-2</v>
      </c>
      <c r="AT14" s="19">
        <v>0.115460158269026</v>
      </c>
      <c r="AU14" s="19"/>
      <c r="AV14" s="19">
        <v>6.0381699917554703E-2</v>
      </c>
      <c r="AW14" s="19">
        <v>9.7779612954596404E-2</v>
      </c>
      <c r="AX14" s="19"/>
      <c r="AY14" s="19">
        <v>9.9981680452590094E-2</v>
      </c>
      <c r="AZ14" s="19">
        <v>6.4573483852919097E-2</v>
      </c>
      <c r="BA14" s="19">
        <v>6.5011677938984005E-2</v>
      </c>
      <c r="BB14" s="19"/>
      <c r="BC14" s="19">
        <v>8.7059877199714794E-2</v>
      </c>
      <c r="BD14" s="19">
        <v>5.6484722057022901E-2</v>
      </c>
      <c r="BE14" s="19">
        <v>6.0782067038828401E-2</v>
      </c>
      <c r="BF14" s="19"/>
      <c r="BG14" s="19">
        <v>8.0723873033467994E-2</v>
      </c>
      <c r="BH14" s="19">
        <v>6.6051131620118594E-2</v>
      </c>
      <c r="BI14" s="19"/>
      <c r="BJ14" s="19">
        <v>4.5514877589017802E-2</v>
      </c>
      <c r="BK14" s="19">
        <v>8.2495289927478302E-2</v>
      </c>
      <c r="BL14" s="19"/>
      <c r="BM14" s="19">
        <v>4.7354607276174701E-2</v>
      </c>
      <c r="BN14" s="19">
        <v>8.0098069001563105E-2</v>
      </c>
      <c r="BO14" s="19">
        <v>5.87921381539653E-2</v>
      </c>
      <c r="BP14" s="19">
        <v>0.16755391676067299</v>
      </c>
      <c r="BQ14" s="19">
        <v>0.17120493343665</v>
      </c>
      <c r="BR14" s="19">
        <v>6.8451873338457606E-2</v>
      </c>
      <c r="BS14" s="19">
        <v>0.15651766926805699</v>
      </c>
      <c r="BT14" s="19"/>
      <c r="BU14" s="19">
        <v>3.3235280539892602E-2</v>
      </c>
      <c r="BV14" s="19">
        <v>5.8188830463807503E-2</v>
      </c>
      <c r="BW14" s="19"/>
      <c r="BX14" s="19">
        <v>8.70590493103921E-2</v>
      </c>
      <c r="BY14" s="19">
        <v>4.4987603547614899E-2</v>
      </c>
      <c r="BZ14" s="19">
        <v>5.0496613711075299E-2</v>
      </c>
      <c r="CA14" s="19">
        <v>4.3017726884122198E-2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273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262</v>
      </c>
      <c r="C9" s="17">
        <v>6.2211134889837101E-2</v>
      </c>
      <c r="D9" s="17">
        <v>6.9372615288334896E-2</v>
      </c>
      <c r="E9" s="17">
        <v>5.4581138544906101E-2</v>
      </c>
      <c r="F9" s="17"/>
      <c r="G9" s="17">
        <v>7.4400329968870402E-2</v>
      </c>
      <c r="H9" s="17">
        <v>0.107457992312346</v>
      </c>
      <c r="I9" s="17">
        <v>6.8115285615696894E-2</v>
      </c>
      <c r="J9" s="17">
        <v>5.3715199991586401E-2</v>
      </c>
      <c r="K9" s="17">
        <v>3.1328362464731897E-2</v>
      </c>
      <c r="L9" s="17">
        <v>4.0243199283959898E-2</v>
      </c>
      <c r="M9" s="17"/>
      <c r="N9" s="17">
        <v>8.1240023121095101E-2</v>
      </c>
      <c r="O9" s="17">
        <v>5.8568141573429003E-2</v>
      </c>
      <c r="P9" s="17">
        <v>6.7194758245961397E-2</v>
      </c>
      <c r="Q9" s="17">
        <v>4.0952115850828003E-2</v>
      </c>
      <c r="R9" s="17"/>
      <c r="S9" s="17">
        <v>0.112076652028072</v>
      </c>
      <c r="T9" s="17">
        <v>3.9197297724342398E-2</v>
      </c>
      <c r="U9" s="17">
        <v>3.9976882280972403E-2</v>
      </c>
      <c r="V9" s="17">
        <v>5.5416186781547E-2</v>
      </c>
      <c r="W9" s="17">
        <v>6.3573752393752903E-2</v>
      </c>
      <c r="X9" s="17">
        <v>7.1296163291923995E-2</v>
      </c>
      <c r="Y9" s="17">
        <v>8.5052602432025698E-2</v>
      </c>
      <c r="Z9" s="17">
        <v>2.28197441847891E-2</v>
      </c>
      <c r="AA9" s="17">
        <v>7.7732333419125402E-2</v>
      </c>
      <c r="AB9" s="17">
        <v>2.9520850307244099E-2</v>
      </c>
      <c r="AC9" s="17">
        <v>5.5025497375162401E-2</v>
      </c>
      <c r="AD9" s="17">
        <v>2.3113749422187899E-2</v>
      </c>
      <c r="AE9" s="17"/>
      <c r="AF9" s="17">
        <v>0.113816187875466</v>
      </c>
      <c r="AG9" s="17">
        <v>4.2724989502390599E-2</v>
      </c>
      <c r="AH9" s="17">
        <v>6.4692700230332204E-2</v>
      </c>
      <c r="AI9" s="17">
        <v>4.0410212578746003E-2</v>
      </c>
      <c r="AJ9" s="17">
        <v>2.2588949456689902E-2</v>
      </c>
      <c r="AK9" s="17">
        <v>7.4810483574128894E-2</v>
      </c>
      <c r="AL9" s="17"/>
      <c r="AM9" s="17">
        <v>3.32538731772173E-2</v>
      </c>
      <c r="AN9" s="17">
        <v>4.6299492885897603E-2</v>
      </c>
      <c r="AO9" s="17">
        <v>7.1027183205956607E-2</v>
      </c>
      <c r="AP9" s="17">
        <v>0.107471816490204</v>
      </c>
      <c r="AQ9" s="17">
        <v>0.19118523582972899</v>
      </c>
      <c r="AR9" s="17"/>
      <c r="AS9" s="17">
        <v>6.7897278724036905E-2</v>
      </c>
      <c r="AT9" s="17">
        <v>4.9524059429821597E-2</v>
      </c>
      <c r="AU9" s="17"/>
      <c r="AV9" s="17">
        <v>7.4181952565815806E-2</v>
      </c>
      <c r="AW9" s="17">
        <v>4.4137838431036303E-2</v>
      </c>
      <c r="AX9" s="17"/>
      <c r="AY9" s="17">
        <v>6.1836965915601901E-2</v>
      </c>
      <c r="AZ9" s="17">
        <v>6.8951013237551498E-2</v>
      </c>
      <c r="BA9" s="17">
        <v>2.4634863285559701E-2</v>
      </c>
      <c r="BB9" s="17"/>
      <c r="BC9" s="17">
        <v>5.71185297643148E-2</v>
      </c>
      <c r="BD9" s="17">
        <v>7.7597773539534801E-2</v>
      </c>
      <c r="BE9" s="17">
        <v>6.1972666330777103E-2</v>
      </c>
      <c r="BF9" s="17"/>
      <c r="BG9" s="17">
        <v>5.9935390819994099E-2</v>
      </c>
      <c r="BH9" s="17">
        <v>6.5125456800615503E-2</v>
      </c>
      <c r="BI9" s="17"/>
      <c r="BJ9" s="17">
        <v>0.10026588210095699</v>
      </c>
      <c r="BK9" s="17">
        <v>5.1264117349958498E-2</v>
      </c>
      <c r="BL9" s="17"/>
      <c r="BM9" s="17">
        <v>8.3194620807758399E-2</v>
      </c>
      <c r="BN9" s="17">
        <v>6.23340305876783E-2</v>
      </c>
      <c r="BO9" s="17">
        <v>7.5974845839695396E-2</v>
      </c>
      <c r="BP9" s="17">
        <v>3.2094394512298001E-2</v>
      </c>
      <c r="BQ9" s="17">
        <v>2.8310070800999801E-2</v>
      </c>
      <c r="BR9" s="17">
        <v>3.6373340221266599E-2</v>
      </c>
      <c r="BS9" s="17">
        <v>3.8663501889399099E-2</v>
      </c>
      <c r="BT9" s="17"/>
      <c r="BU9" s="17">
        <v>5.1679088398588799E-2</v>
      </c>
      <c r="BV9" s="17">
        <v>0.103899476852229</v>
      </c>
      <c r="BW9" s="17"/>
      <c r="BX9" s="17">
        <v>5.1681079455591597E-2</v>
      </c>
      <c r="BY9" s="17">
        <v>7.9964539433012696E-2</v>
      </c>
      <c r="BZ9" s="17">
        <v>7.9238779964006606E-2</v>
      </c>
      <c r="CA9" s="17">
        <v>8.6166190295824993E-2</v>
      </c>
    </row>
    <row r="10" spans="2:79" x14ac:dyDescent="0.3">
      <c r="B10" s="18" t="s">
        <v>263</v>
      </c>
      <c r="C10" s="17">
        <v>0.113039522432527</v>
      </c>
      <c r="D10" s="17">
        <v>0.117812893200041</v>
      </c>
      <c r="E10" s="17">
        <v>0.10804266358399101</v>
      </c>
      <c r="F10" s="17"/>
      <c r="G10" s="17">
        <v>0.18712615403181901</v>
      </c>
      <c r="H10" s="17">
        <v>0.201901917762046</v>
      </c>
      <c r="I10" s="17">
        <v>0.106412515007552</v>
      </c>
      <c r="J10" s="17">
        <v>5.5213483436645998E-2</v>
      </c>
      <c r="K10" s="17">
        <v>8.0681656908207805E-2</v>
      </c>
      <c r="L10" s="17">
        <v>6.5662381610626597E-2</v>
      </c>
      <c r="M10" s="17"/>
      <c r="N10" s="17">
        <v>0.144909703523079</v>
      </c>
      <c r="O10" s="17">
        <v>0.118510769219797</v>
      </c>
      <c r="P10" s="17">
        <v>7.45132978157384E-2</v>
      </c>
      <c r="Q10" s="17">
        <v>0.109989344537589</v>
      </c>
      <c r="R10" s="17"/>
      <c r="S10" s="17">
        <v>0.154244395791725</v>
      </c>
      <c r="T10" s="17">
        <v>8.56528818202935E-2</v>
      </c>
      <c r="U10" s="17">
        <v>0.12881744379773999</v>
      </c>
      <c r="V10" s="17">
        <v>8.2578591792105499E-2</v>
      </c>
      <c r="W10" s="17">
        <v>0.109105216027718</v>
      </c>
      <c r="X10" s="17">
        <v>0.15550281627226301</v>
      </c>
      <c r="Y10" s="17">
        <v>0.113306075554372</v>
      </c>
      <c r="Z10" s="17">
        <v>0.11758829217826799</v>
      </c>
      <c r="AA10" s="17">
        <v>0.11509562685239</v>
      </c>
      <c r="AB10" s="17">
        <v>0.10414938041260099</v>
      </c>
      <c r="AC10" s="17">
        <v>6.4703336113229204E-2</v>
      </c>
      <c r="AD10" s="17">
        <v>6.3737556266574999E-2</v>
      </c>
      <c r="AE10" s="17"/>
      <c r="AF10" s="17">
        <v>0.15754799557673399</v>
      </c>
      <c r="AG10" s="17">
        <v>9.4775512751076499E-2</v>
      </c>
      <c r="AH10" s="17">
        <v>0.12555733745314901</v>
      </c>
      <c r="AI10" s="17">
        <v>9.3719597145429004E-2</v>
      </c>
      <c r="AJ10" s="17">
        <v>7.18279978959626E-2</v>
      </c>
      <c r="AK10" s="17">
        <v>0.112080693852899</v>
      </c>
      <c r="AL10" s="17"/>
      <c r="AM10" s="17">
        <v>7.9860106902177097E-2</v>
      </c>
      <c r="AN10" s="17">
        <v>0.102421109908769</v>
      </c>
      <c r="AO10" s="17">
        <v>0.13501568774372699</v>
      </c>
      <c r="AP10" s="17">
        <v>0.16033031069738299</v>
      </c>
      <c r="AQ10" s="17">
        <v>8.3886769135516001E-2</v>
      </c>
      <c r="AR10" s="17"/>
      <c r="AS10" s="17">
        <v>0.124630718797707</v>
      </c>
      <c r="AT10" s="17">
        <v>6.2907357674527001E-2</v>
      </c>
      <c r="AU10" s="17"/>
      <c r="AV10" s="17">
        <v>0.11473657057754399</v>
      </c>
      <c r="AW10" s="17">
        <v>0.11349495218908601</v>
      </c>
      <c r="AX10" s="17"/>
      <c r="AY10" s="17">
        <v>0.114887809839043</v>
      </c>
      <c r="AZ10" s="17">
        <v>0.115758955886126</v>
      </c>
      <c r="BA10" s="17">
        <v>7.4635931830551699E-2</v>
      </c>
      <c r="BB10" s="17"/>
      <c r="BC10" s="17">
        <v>9.0486447099858897E-2</v>
      </c>
      <c r="BD10" s="17">
        <v>0.117721184879686</v>
      </c>
      <c r="BE10" s="17">
        <v>0.16497569504717499</v>
      </c>
      <c r="BF10" s="17"/>
      <c r="BG10" s="17">
        <v>8.9537903905753599E-2</v>
      </c>
      <c r="BH10" s="17">
        <v>0.11877126130783899</v>
      </c>
      <c r="BI10" s="17"/>
      <c r="BJ10" s="17">
        <v>0.17028831061528499</v>
      </c>
      <c r="BK10" s="17">
        <v>9.4234663800250307E-2</v>
      </c>
      <c r="BL10" s="17"/>
      <c r="BM10" s="17">
        <v>0.13272321604145801</v>
      </c>
      <c r="BN10" s="17">
        <v>0.12955012052405701</v>
      </c>
      <c r="BO10" s="17">
        <v>0.102577851859631</v>
      </c>
      <c r="BP10" s="17">
        <v>0.12931269377421001</v>
      </c>
      <c r="BQ10" s="17">
        <v>0.160346628832086</v>
      </c>
      <c r="BR10" s="17">
        <v>6.4286882462901596E-2</v>
      </c>
      <c r="BS10" s="17">
        <v>6.2542341816413494E-2</v>
      </c>
      <c r="BT10" s="17"/>
      <c r="BU10" s="17">
        <v>0.14787311904992501</v>
      </c>
      <c r="BV10" s="17">
        <v>0.19819115209294499</v>
      </c>
      <c r="BW10" s="17"/>
      <c r="BX10" s="17">
        <v>0.112290189909814</v>
      </c>
      <c r="BY10" s="17">
        <v>0.12179115931003499</v>
      </c>
      <c r="BZ10" s="17">
        <v>0.16997982791295199</v>
      </c>
      <c r="CA10" s="17">
        <v>0.15111620676149701</v>
      </c>
    </row>
    <row r="11" spans="2:79" x14ac:dyDescent="0.3">
      <c r="B11" s="18" t="s">
        <v>264</v>
      </c>
      <c r="C11" s="17">
        <v>0.185167995166688</v>
      </c>
      <c r="D11" s="17">
        <v>0.208833799927202</v>
      </c>
      <c r="E11" s="17">
        <v>0.16299623020913301</v>
      </c>
      <c r="F11" s="17"/>
      <c r="G11" s="17">
        <v>0.20319626451424599</v>
      </c>
      <c r="H11" s="17">
        <v>0.174654498198373</v>
      </c>
      <c r="I11" s="17">
        <v>0.21613946834633199</v>
      </c>
      <c r="J11" s="17">
        <v>0.190083254968859</v>
      </c>
      <c r="K11" s="17">
        <v>0.16466464819562299</v>
      </c>
      <c r="L11" s="17">
        <v>0.166383611285669</v>
      </c>
      <c r="M11" s="17"/>
      <c r="N11" s="17">
        <v>0.191361168320204</v>
      </c>
      <c r="O11" s="17">
        <v>0.20223530025064601</v>
      </c>
      <c r="P11" s="17">
        <v>0.19067763475815699</v>
      </c>
      <c r="Q11" s="17">
        <v>0.156026044844706</v>
      </c>
      <c r="R11" s="17"/>
      <c r="S11" s="17">
        <v>0.15335402609992599</v>
      </c>
      <c r="T11" s="17">
        <v>0.21129922110278501</v>
      </c>
      <c r="U11" s="17">
        <v>0.18161474866424401</v>
      </c>
      <c r="V11" s="17">
        <v>0.16844908650158399</v>
      </c>
      <c r="W11" s="17">
        <v>0.17945461747859601</v>
      </c>
      <c r="X11" s="17">
        <v>0.145497948033594</v>
      </c>
      <c r="Y11" s="17">
        <v>0.139093464985937</v>
      </c>
      <c r="Z11" s="17">
        <v>0.19054712058406301</v>
      </c>
      <c r="AA11" s="17">
        <v>0.22937193447121201</v>
      </c>
      <c r="AB11" s="17">
        <v>0.23354253828557101</v>
      </c>
      <c r="AC11" s="17">
        <v>0.205645218658703</v>
      </c>
      <c r="AD11" s="17">
        <v>0.18678767291491399</v>
      </c>
      <c r="AE11" s="17"/>
      <c r="AF11" s="17">
        <v>0.185001375944884</v>
      </c>
      <c r="AG11" s="17">
        <v>0.17560545797718599</v>
      </c>
      <c r="AH11" s="17">
        <v>0.20565093814794</v>
      </c>
      <c r="AI11" s="17">
        <v>0.21882058487719999</v>
      </c>
      <c r="AJ11" s="17">
        <v>0.143952973922928</v>
      </c>
      <c r="AK11" s="17">
        <v>0.15275335847484101</v>
      </c>
      <c r="AL11" s="17"/>
      <c r="AM11" s="17">
        <v>0.192225979333258</v>
      </c>
      <c r="AN11" s="17">
        <v>0.183171131119331</v>
      </c>
      <c r="AO11" s="17">
        <v>0.16594263722041699</v>
      </c>
      <c r="AP11" s="17">
        <v>0.20952534432443201</v>
      </c>
      <c r="AQ11" s="17">
        <v>0.22434281045509699</v>
      </c>
      <c r="AR11" s="17"/>
      <c r="AS11" s="17">
        <v>0.18648114395842599</v>
      </c>
      <c r="AT11" s="17">
        <v>0.16612792829106299</v>
      </c>
      <c r="AU11" s="17"/>
      <c r="AV11" s="17">
        <v>0.18534534460702301</v>
      </c>
      <c r="AW11" s="17">
        <v>0.17182813631334001</v>
      </c>
      <c r="AX11" s="17"/>
      <c r="AY11" s="17">
        <v>0.19078325539931301</v>
      </c>
      <c r="AZ11" s="17">
        <v>0.180494116219616</v>
      </c>
      <c r="BA11" s="17">
        <v>0.2024824468907</v>
      </c>
      <c r="BB11" s="17"/>
      <c r="BC11" s="17">
        <v>0.19137146752526299</v>
      </c>
      <c r="BD11" s="17">
        <v>0.16417859827113199</v>
      </c>
      <c r="BE11" s="17">
        <v>0.18015544251189</v>
      </c>
      <c r="BF11" s="17"/>
      <c r="BG11" s="17">
        <v>0.18624412421780101</v>
      </c>
      <c r="BH11" s="17">
        <v>0.18713573491469601</v>
      </c>
      <c r="BI11" s="17"/>
      <c r="BJ11" s="17">
        <v>0.16855412075204099</v>
      </c>
      <c r="BK11" s="17">
        <v>0.19014771846495701</v>
      </c>
      <c r="BL11" s="17"/>
      <c r="BM11" s="17">
        <v>0.19878985335268801</v>
      </c>
      <c r="BN11" s="17">
        <v>0.145048682829856</v>
      </c>
      <c r="BO11" s="17">
        <v>0.220540905953062</v>
      </c>
      <c r="BP11" s="17">
        <v>0.17544400202714699</v>
      </c>
      <c r="BQ11" s="17">
        <v>0.205519720678977</v>
      </c>
      <c r="BR11" s="17">
        <v>0.18159715948462199</v>
      </c>
      <c r="BS11" s="17">
        <v>0.159214202636701</v>
      </c>
      <c r="BT11" s="17"/>
      <c r="BU11" s="17">
        <v>0.17180455332560601</v>
      </c>
      <c r="BV11" s="17">
        <v>0.16630677177103101</v>
      </c>
      <c r="BW11" s="17"/>
      <c r="BX11" s="17">
        <v>0.127891192716024</v>
      </c>
      <c r="BY11" s="17">
        <v>0.15339919838621399</v>
      </c>
      <c r="BZ11" s="17">
        <v>0.21001873957938499</v>
      </c>
      <c r="CA11" s="17">
        <v>0.18185452573437599</v>
      </c>
    </row>
    <row r="12" spans="2:79" x14ac:dyDescent="0.3">
      <c r="B12" s="18" t="s">
        <v>265</v>
      </c>
      <c r="C12" s="17">
        <v>0.37153076075099101</v>
      </c>
      <c r="D12" s="17">
        <v>0.36084660123882101</v>
      </c>
      <c r="E12" s="17">
        <v>0.38180753969543602</v>
      </c>
      <c r="F12" s="17"/>
      <c r="G12" s="17">
        <v>0.27177912522627001</v>
      </c>
      <c r="H12" s="17">
        <v>0.30036685603803798</v>
      </c>
      <c r="I12" s="17">
        <v>0.34529296662660802</v>
      </c>
      <c r="J12" s="17">
        <v>0.40054949867721801</v>
      </c>
      <c r="K12" s="17">
        <v>0.40849497186850597</v>
      </c>
      <c r="L12" s="17">
        <v>0.46845623160073102</v>
      </c>
      <c r="M12" s="17"/>
      <c r="N12" s="17">
        <v>0.341923908549644</v>
      </c>
      <c r="O12" s="17">
        <v>0.40220128737796901</v>
      </c>
      <c r="P12" s="17">
        <v>0.36126064114949002</v>
      </c>
      <c r="Q12" s="17">
        <v>0.37542445879887498</v>
      </c>
      <c r="R12" s="17"/>
      <c r="S12" s="17">
        <v>0.31194497445756902</v>
      </c>
      <c r="T12" s="17">
        <v>0.38204470028048698</v>
      </c>
      <c r="U12" s="17">
        <v>0.36413455333640099</v>
      </c>
      <c r="V12" s="17">
        <v>0.43628821167221499</v>
      </c>
      <c r="W12" s="17">
        <v>0.392000842989501</v>
      </c>
      <c r="X12" s="17">
        <v>0.37468957421062099</v>
      </c>
      <c r="Y12" s="17">
        <v>0.37853176590307602</v>
      </c>
      <c r="Z12" s="17">
        <v>0.35230293551646802</v>
      </c>
      <c r="AA12" s="17">
        <v>0.30191107669852801</v>
      </c>
      <c r="AB12" s="17">
        <v>0.404155891973</v>
      </c>
      <c r="AC12" s="17">
        <v>0.40791729925707898</v>
      </c>
      <c r="AD12" s="17">
        <v>0.47531958182566503</v>
      </c>
      <c r="AE12" s="17"/>
      <c r="AF12" s="17">
        <v>0.31185415998920402</v>
      </c>
      <c r="AG12" s="17">
        <v>0.39610835995999</v>
      </c>
      <c r="AH12" s="17">
        <v>0.31637778030501201</v>
      </c>
      <c r="AI12" s="17">
        <v>0.41817689510672901</v>
      </c>
      <c r="AJ12" s="17">
        <v>0.41754678838669301</v>
      </c>
      <c r="AK12" s="17">
        <v>0.41079774356639098</v>
      </c>
      <c r="AL12" s="17"/>
      <c r="AM12" s="17">
        <v>0.37057402104867698</v>
      </c>
      <c r="AN12" s="17">
        <v>0.39507677617220199</v>
      </c>
      <c r="AO12" s="17">
        <v>0.38349994067307303</v>
      </c>
      <c r="AP12" s="17">
        <v>0.31620485433998002</v>
      </c>
      <c r="AQ12" s="17">
        <v>0.27642263125988098</v>
      </c>
      <c r="AR12" s="17"/>
      <c r="AS12" s="17">
        <v>0.38463721779183702</v>
      </c>
      <c r="AT12" s="17">
        <v>0.32475055472689002</v>
      </c>
      <c r="AU12" s="17"/>
      <c r="AV12" s="17">
        <v>0.39410016857254598</v>
      </c>
      <c r="AW12" s="17">
        <v>0.313415629196517</v>
      </c>
      <c r="AX12" s="17"/>
      <c r="AY12" s="17">
        <v>0.36062049037453903</v>
      </c>
      <c r="AZ12" s="17">
        <v>0.37167056354714201</v>
      </c>
      <c r="BA12" s="17">
        <v>0.422033672740314</v>
      </c>
      <c r="BB12" s="17"/>
      <c r="BC12" s="17">
        <v>0.372084149438206</v>
      </c>
      <c r="BD12" s="17">
        <v>0.43105507033870899</v>
      </c>
      <c r="BE12" s="17">
        <v>0.318623597272222</v>
      </c>
      <c r="BF12" s="17"/>
      <c r="BG12" s="17">
        <v>0.35338118683317599</v>
      </c>
      <c r="BH12" s="17">
        <v>0.38150409982463601</v>
      </c>
      <c r="BI12" s="17"/>
      <c r="BJ12" s="17">
        <v>0.33657013210099002</v>
      </c>
      <c r="BK12" s="17">
        <v>0.384284286722825</v>
      </c>
      <c r="BL12" s="17"/>
      <c r="BM12" s="17">
        <v>0.34174626879808301</v>
      </c>
      <c r="BN12" s="17">
        <v>0.364741359989111</v>
      </c>
      <c r="BO12" s="17">
        <v>0.339596956680766</v>
      </c>
      <c r="BP12" s="17">
        <v>0.31579210745596697</v>
      </c>
      <c r="BQ12" s="17">
        <v>0.286750883571673</v>
      </c>
      <c r="BR12" s="17">
        <v>0.461011746873633</v>
      </c>
      <c r="BS12" s="17">
        <v>0.42748845756138898</v>
      </c>
      <c r="BT12" s="17"/>
      <c r="BU12" s="17">
        <v>0.46105419161764799</v>
      </c>
      <c r="BV12" s="17">
        <v>0.30477084847285402</v>
      </c>
      <c r="BW12" s="17"/>
      <c r="BX12" s="17">
        <v>0.43445405216628602</v>
      </c>
      <c r="BY12" s="17">
        <v>0.33093551433458002</v>
      </c>
      <c r="BZ12" s="17">
        <v>0.35217680726063499</v>
      </c>
      <c r="CA12" s="17">
        <v>0.35887644696479198</v>
      </c>
    </row>
    <row r="13" spans="2:79" x14ac:dyDescent="0.3">
      <c r="B13" s="18" t="s">
        <v>266</v>
      </c>
      <c r="C13" s="17">
        <v>0.20400754238254401</v>
      </c>
      <c r="D13" s="17">
        <v>0.193730473773784</v>
      </c>
      <c r="E13" s="17">
        <v>0.213934689087559</v>
      </c>
      <c r="F13" s="17"/>
      <c r="G13" s="17">
        <v>0.20375035489641899</v>
      </c>
      <c r="H13" s="17">
        <v>0.162627444062559</v>
      </c>
      <c r="I13" s="17">
        <v>0.20277723774251499</v>
      </c>
      <c r="J13" s="17">
        <v>0.218289927945408</v>
      </c>
      <c r="K13" s="17">
        <v>0.25498002543027298</v>
      </c>
      <c r="L13" s="17">
        <v>0.192971336877613</v>
      </c>
      <c r="M13" s="17"/>
      <c r="N13" s="17">
        <v>0.19346084932775001</v>
      </c>
      <c r="O13" s="17">
        <v>0.16241480586537199</v>
      </c>
      <c r="P13" s="17">
        <v>0.25766882378088601</v>
      </c>
      <c r="Q13" s="17">
        <v>0.211667239615841</v>
      </c>
      <c r="R13" s="17"/>
      <c r="S13" s="17">
        <v>0.23117859882014799</v>
      </c>
      <c r="T13" s="17">
        <v>0.22189836474413699</v>
      </c>
      <c r="U13" s="17">
        <v>0.206472536489374</v>
      </c>
      <c r="V13" s="17">
        <v>0.16652457627904799</v>
      </c>
      <c r="W13" s="17">
        <v>0.20852177927677101</v>
      </c>
      <c r="X13" s="17">
        <v>0.17608972290759001</v>
      </c>
      <c r="Y13" s="17">
        <v>0.226046074837464</v>
      </c>
      <c r="Z13" s="17">
        <v>0.27375890587773399</v>
      </c>
      <c r="AA13" s="17">
        <v>0.20664472649370699</v>
      </c>
      <c r="AB13" s="17">
        <v>0.16215853733600599</v>
      </c>
      <c r="AC13" s="17">
        <v>0.20467716719916099</v>
      </c>
      <c r="AD13" s="17">
        <v>0.14228778514916601</v>
      </c>
      <c r="AE13" s="17"/>
      <c r="AF13" s="17">
        <v>0.18405825374270399</v>
      </c>
      <c r="AG13" s="17">
        <v>0.21493261534188099</v>
      </c>
      <c r="AH13" s="17">
        <v>0.21670014762136999</v>
      </c>
      <c r="AI13" s="17">
        <v>0.18954831346977899</v>
      </c>
      <c r="AJ13" s="17">
        <v>0.235820567298034</v>
      </c>
      <c r="AK13" s="17">
        <v>0.193678774780704</v>
      </c>
      <c r="AL13" s="17"/>
      <c r="AM13" s="17">
        <v>0.25321387930848399</v>
      </c>
      <c r="AN13" s="17">
        <v>0.206276738708525</v>
      </c>
      <c r="AO13" s="17">
        <v>0.19261209576967001</v>
      </c>
      <c r="AP13" s="17">
        <v>0.155751442363919</v>
      </c>
      <c r="AQ13" s="17">
        <v>0.134385823136185</v>
      </c>
      <c r="AR13" s="17"/>
      <c r="AS13" s="17">
        <v>0.18298975637634701</v>
      </c>
      <c r="AT13" s="17">
        <v>0.32298253098597701</v>
      </c>
      <c r="AU13" s="17"/>
      <c r="AV13" s="17">
        <v>0.173215216621562</v>
      </c>
      <c r="AW13" s="17">
        <v>0.28520710048351</v>
      </c>
      <c r="AX13" s="17"/>
      <c r="AY13" s="17">
        <v>0.202928343357206</v>
      </c>
      <c r="AZ13" s="17">
        <v>0.20290899364064799</v>
      </c>
      <c r="BA13" s="17">
        <v>0.211328858318799</v>
      </c>
      <c r="BB13" s="17"/>
      <c r="BC13" s="17">
        <v>0.20945093950720101</v>
      </c>
      <c r="BD13" s="17">
        <v>0.16206971622881999</v>
      </c>
      <c r="BE13" s="17">
        <v>0.23442918979703301</v>
      </c>
      <c r="BF13" s="17"/>
      <c r="BG13" s="17">
        <v>0.25475095195244302</v>
      </c>
      <c r="BH13" s="17">
        <v>0.18372390430884999</v>
      </c>
      <c r="BI13" s="17"/>
      <c r="BJ13" s="17">
        <v>0.17211408214523899</v>
      </c>
      <c r="BK13" s="17">
        <v>0.21588536378586401</v>
      </c>
      <c r="BL13" s="17"/>
      <c r="BM13" s="17">
        <v>0.196840007242886</v>
      </c>
      <c r="BN13" s="17">
        <v>0.24390435138368599</v>
      </c>
      <c r="BO13" s="17">
        <v>0.20145348621211201</v>
      </c>
      <c r="BP13" s="17">
        <v>0.20774474743132801</v>
      </c>
      <c r="BQ13" s="17">
        <v>0.19281936693149199</v>
      </c>
      <c r="BR13" s="17">
        <v>0.20025809042048301</v>
      </c>
      <c r="BS13" s="17">
        <v>0.18110973209070699</v>
      </c>
      <c r="BT13" s="17"/>
      <c r="BU13" s="17">
        <v>0.124261071080671</v>
      </c>
      <c r="BV13" s="17">
        <v>0.17555744721494301</v>
      </c>
      <c r="BW13" s="17"/>
      <c r="BX13" s="17">
        <v>0.19019325617808999</v>
      </c>
      <c r="BY13" s="17">
        <v>0.277944675927014</v>
      </c>
      <c r="BZ13" s="17">
        <v>0.136215666271951</v>
      </c>
      <c r="CA13" s="17">
        <v>0.181328642392447</v>
      </c>
    </row>
    <row r="14" spans="2:79" x14ac:dyDescent="0.3">
      <c r="B14" s="18" t="s">
        <v>101</v>
      </c>
      <c r="C14" s="19">
        <v>6.4043044377411804E-2</v>
      </c>
      <c r="D14" s="19">
        <v>4.9403616571817202E-2</v>
      </c>
      <c r="E14" s="19">
        <v>7.8637738878974101E-2</v>
      </c>
      <c r="F14" s="19"/>
      <c r="G14" s="19">
        <v>5.9747771362376398E-2</v>
      </c>
      <c r="H14" s="19">
        <v>5.29912916266373E-2</v>
      </c>
      <c r="I14" s="19">
        <v>6.1262526661296099E-2</v>
      </c>
      <c r="J14" s="19">
        <v>8.2148634980282895E-2</v>
      </c>
      <c r="K14" s="19">
        <v>5.9850335132657202E-2</v>
      </c>
      <c r="L14" s="19">
        <v>6.6283239341399902E-2</v>
      </c>
      <c r="M14" s="19"/>
      <c r="N14" s="19">
        <v>4.7104347158228102E-2</v>
      </c>
      <c r="O14" s="19">
        <v>5.6069695712786603E-2</v>
      </c>
      <c r="P14" s="19">
        <v>4.86848442497669E-2</v>
      </c>
      <c r="Q14" s="19">
        <v>0.105940796352162</v>
      </c>
      <c r="R14" s="19"/>
      <c r="S14" s="19">
        <v>3.7201352802559401E-2</v>
      </c>
      <c r="T14" s="19">
        <v>5.9907534327954197E-2</v>
      </c>
      <c r="U14" s="19">
        <v>7.8983835431269203E-2</v>
      </c>
      <c r="V14" s="19">
        <v>9.0743346973500102E-2</v>
      </c>
      <c r="W14" s="19">
        <v>4.7343791833660803E-2</v>
      </c>
      <c r="X14" s="19">
        <v>7.6923775284007401E-2</v>
      </c>
      <c r="Y14" s="19">
        <v>5.7970016287125101E-2</v>
      </c>
      <c r="Z14" s="19">
        <v>4.2983001658676898E-2</v>
      </c>
      <c r="AA14" s="19">
        <v>6.9244302065038205E-2</v>
      </c>
      <c r="AB14" s="19">
        <v>6.6472801685577496E-2</v>
      </c>
      <c r="AC14" s="19">
        <v>6.2031481396664701E-2</v>
      </c>
      <c r="AD14" s="19">
        <v>0.108753654421492</v>
      </c>
      <c r="AE14" s="19"/>
      <c r="AF14" s="19">
        <v>4.7722026871008801E-2</v>
      </c>
      <c r="AG14" s="19">
        <v>7.5853064467476E-2</v>
      </c>
      <c r="AH14" s="19">
        <v>7.1021096242195797E-2</v>
      </c>
      <c r="AI14" s="19">
        <v>3.9324396822117302E-2</v>
      </c>
      <c r="AJ14" s="19">
        <v>0.108262723039693</v>
      </c>
      <c r="AK14" s="19">
        <v>5.5878945751037301E-2</v>
      </c>
      <c r="AL14" s="19"/>
      <c r="AM14" s="19">
        <v>7.0872140230186398E-2</v>
      </c>
      <c r="AN14" s="19">
        <v>6.6754751205275506E-2</v>
      </c>
      <c r="AO14" s="19">
        <v>5.1902455387155898E-2</v>
      </c>
      <c r="AP14" s="19">
        <v>5.0716231784081398E-2</v>
      </c>
      <c r="AQ14" s="19">
        <v>8.9776730183592598E-2</v>
      </c>
      <c r="AR14" s="19"/>
      <c r="AS14" s="19">
        <v>5.3363884351645803E-2</v>
      </c>
      <c r="AT14" s="19">
        <v>7.3707568891721503E-2</v>
      </c>
      <c r="AU14" s="19"/>
      <c r="AV14" s="19">
        <v>5.84207470555103E-2</v>
      </c>
      <c r="AW14" s="19">
        <v>7.1916343386511206E-2</v>
      </c>
      <c r="AX14" s="19"/>
      <c r="AY14" s="19">
        <v>6.8943135114297505E-2</v>
      </c>
      <c r="AZ14" s="19">
        <v>6.0216357468916203E-2</v>
      </c>
      <c r="BA14" s="19">
        <v>6.4884226934075598E-2</v>
      </c>
      <c r="BB14" s="19"/>
      <c r="BC14" s="19">
        <v>7.9488466665155896E-2</v>
      </c>
      <c r="BD14" s="19">
        <v>4.7377656742118898E-2</v>
      </c>
      <c r="BE14" s="19">
        <v>3.9843409040903999E-2</v>
      </c>
      <c r="BF14" s="19"/>
      <c r="BG14" s="19">
        <v>5.6150442270832997E-2</v>
      </c>
      <c r="BH14" s="19">
        <v>6.3739542843363903E-2</v>
      </c>
      <c r="BI14" s="19"/>
      <c r="BJ14" s="19">
        <v>5.2207472285487999E-2</v>
      </c>
      <c r="BK14" s="19">
        <v>6.4183849876145393E-2</v>
      </c>
      <c r="BL14" s="19"/>
      <c r="BM14" s="19">
        <v>4.6706033757126203E-2</v>
      </c>
      <c r="BN14" s="19">
        <v>5.4421454685611603E-2</v>
      </c>
      <c r="BO14" s="19">
        <v>5.9855953454734601E-2</v>
      </c>
      <c r="BP14" s="19">
        <v>0.13961205479905101</v>
      </c>
      <c r="BQ14" s="19">
        <v>0.126253329184773</v>
      </c>
      <c r="BR14" s="19">
        <v>5.6472780537093599E-2</v>
      </c>
      <c r="BS14" s="19">
        <v>0.13098176400538999</v>
      </c>
      <c r="BT14" s="19"/>
      <c r="BU14" s="19">
        <v>4.3327976527560999E-2</v>
      </c>
      <c r="BV14" s="19">
        <v>5.1274303595998202E-2</v>
      </c>
      <c r="BW14" s="19"/>
      <c r="BX14" s="19">
        <v>8.3490229574193803E-2</v>
      </c>
      <c r="BY14" s="19">
        <v>3.5964912609144702E-2</v>
      </c>
      <c r="BZ14" s="19">
        <v>5.2370179011070897E-2</v>
      </c>
      <c r="CA14" s="19">
        <v>4.06579878510634E-2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274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262</v>
      </c>
      <c r="C9" s="17">
        <v>7.9427952833700896E-2</v>
      </c>
      <c r="D9" s="17">
        <v>8.7808744332553396E-2</v>
      </c>
      <c r="E9" s="17">
        <v>7.1644473538988201E-2</v>
      </c>
      <c r="F9" s="17"/>
      <c r="G9" s="17">
        <v>0.10742864530952199</v>
      </c>
      <c r="H9" s="17">
        <v>0.16535634117779999</v>
      </c>
      <c r="I9" s="17">
        <v>7.5755277929695303E-2</v>
      </c>
      <c r="J9" s="17">
        <v>4.5151222763353899E-2</v>
      </c>
      <c r="K9" s="17">
        <v>5.1477472426451898E-2</v>
      </c>
      <c r="L9" s="17">
        <v>4.0630999301050102E-2</v>
      </c>
      <c r="M9" s="17"/>
      <c r="N9" s="17">
        <v>0.116790679567847</v>
      </c>
      <c r="O9" s="17">
        <v>7.0386688159883207E-2</v>
      </c>
      <c r="P9" s="17">
        <v>7.3649915600842594E-2</v>
      </c>
      <c r="Q9" s="17">
        <v>5.5785580771382702E-2</v>
      </c>
      <c r="R9" s="17"/>
      <c r="S9" s="17">
        <v>0.15193759490935699</v>
      </c>
      <c r="T9" s="17">
        <v>6.89241670563705E-2</v>
      </c>
      <c r="U9" s="17">
        <v>6.4081209113967003E-2</v>
      </c>
      <c r="V9" s="17">
        <v>5.7456068190686202E-2</v>
      </c>
      <c r="W9" s="17">
        <v>7.5687119557903706E-2</v>
      </c>
      <c r="X9" s="17">
        <v>9.34477679644726E-2</v>
      </c>
      <c r="Y9" s="17">
        <v>3.6416346185917603E-2</v>
      </c>
      <c r="Z9" s="17">
        <v>5.1529416189329602E-2</v>
      </c>
      <c r="AA9" s="17">
        <v>9.7428933988782607E-2</v>
      </c>
      <c r="AB9" s="17">
        <v>6.6460549021799695E-2</v>
      </c>
      <c r="AC9" s="17">
        <v>4.4356640716859401E-2</v>
      </c>
      <c r="AD9" s="17">
        <v>4.3976045641549097E-2</v>
      </c>
      <c r="AE9" s="17"/>
      <c r="AF9" s="17">
        <v>0.155712683922793</v>
      </c>
      <c r="AG9" s="17">
        <v>6.4313561362384405E-2</v>
      </c>
      <c r="AH9" s="17">
        <v>6.2396177816753398E-2</v>
      </c>
      <c r="AI9" s="17">
        <v>4.20173400238045E-2</v>
      </c>
      <c r="AJ9" s="17">
        <v>3.0842176108279901E-2</v>
      </c>
      <c r="AK9" s="17">
        <v>7.8085058895197498E-2</v>
      </c>
      <c r="AL9" s="17"/>
      <c r="AM9" s="17">
        <v>4.5941363706810297E-2</v>
      </c>
      <c r="AN9" s="17">
        <v>5.3146428406808E-2</v>
      </c>
      <c r="AO9" s="17">
        <v>0.110476651887147</v>
      </c>
      <c r="AP9" s="17">
        <v>0.11423802366126901</v>
      </c>
      <c r="AQ9" s="17">
        <v>0.228390191125732</v>
      </c>
      <c r="AR9" s="17"/>
      <c r="AS9" s="17">
        <v>8.8489983127756994E-2</v>
      </c>
      <c r="AT9" s="17">
        <v>6.1928124360220202E-2</v>
      </c>
      <c r="AU9" s="17"/>
      <c r="AV9" s="17">
        <v>9.3434423730877195E-2</v>
      </c>
      <c r="AW9" s="17">
        <v>5.10467901883572E-2</v>
      </c>
      <c r="AX9" s="17"/>
      <c r="AY9" s="17">
        <v>6.4014715344231102E-2</v>
      </c>
      <c r="AZ9" s="17">
        <v>9.4338437124421595E-2</v>
      </c>
      <c r="BA9" s="17">
        <v>2.7869694100115899E-2</v>
      </c>
      <c r="BB9" s="17"/>
      <c r="BC9" s="17">
        <v>6.4621824003755796E-2</v>
      </c>
      <c r="BD9" s="17">
        <v>9.5230544560382394E-2</v>
      </c>
      <c r="BE9" s="17">
        <v>0.105203453180747</v>
      </c>
      <c r="BF9" s="17"/>
      <c r="BG9" s="17">
        <v>6.8764813113825596E-2</v>
      </c>
      <c r="BH9" s="17">
        <v>8.4364192226689297E-2</v>
      </c>
      <c r="BI9" s="17"/>
      <c r="BJ9" s="17">
        <v>0.137577402615568</v>
      </c>
      <c r="BK9" s="17">
        <v>6.1223935166188299E-2</v>
      </c>
      <c r="BL9" s="17"/>
      <c r="BM9" s="17">
        <v>0.103946077106348</v>
      </c>
      <c r="BN9" s="17">
        <v>6.3157067540921999E-2</v>
      </c>
      <c r="BO9" s="17">
        <v>0.11872909072040801</v>
      </c>
      <c r="BP9" s="17">
        <v>5.8012139646286598E-2</v>
      </c>
      <c r="BQ9" s="17">
        <v>5.9590146872198303E-2</v>
      </c>
      <c r="BR9" s="17">
        <v>3.64311827413661E-2</v>
      </c>
      <c r="BS9" s="17">
        <v>8.8251985813192199E-2</v>
      </c>
      <c r="BT9" s="17"/>
      <c r="BU9" s="17">
        <v>8.7021792336154105E-2</v>
      </c>
      <c r="BV9" s="17">
        <v>0.154863407266979</v>
      </c>
      <c r="BW9" s="17"/>
      <c r="BX9" s="17">
        <v>8.1196718590368297E-2</v>
      </c>
      <c r="BY9" s="17">
        <v>9.6673636559016896E-2</v>
      </c>
      <c r="BZ9" s="17">
        <v>0.11185860951893201</v>
      </c>
      <c r="CA9" s="17">
        <v>0.10782652409749301</v>
      </c>
    </row>
    <row r="10" spans="2:79" x14ac:dyDescent="0.3">
      <c r="B10" s="18" t="s">
        <v>263</v>
      </c>
      <c r="C10" s="17">
        <v>0.144262548339465</v>
      </c>
      <c r="D10" s="17">
        <v>0.15171288765555099</v>
      </c>
      <c r="E10" s="17">
        <v>0.13585728523119101</v>
      </c>
      <c r="F10" s="17"/>
      <c r="G10" s="17">
        <v>0.201416491357123</v>
      </c>
      <c r="H10" s="17">
        <v>0.20887881931714899</v>
      </c>
      <c r="I10" s="17">
        <v>0.13475788333760899</v>
      </c>
      <c r="J10" s="17">
        <v>0.10148018135671399</v>
      </c>
      <c r="K10" s="17">
        <v>8.9957254067815795E-2</v>
      </c>
      <c r="L10" s="17">
        <v>0.13267733315965299</v>
      </c>
      <c r="M10" s="17"/>
      <c r="N10" s="17">
        <v>0.18156493690890199</v>
      </c>
      <c r="O10" s="17">
        <v>0.130609160347852</v>
      </c>
      <c r="P10" s="17">
        <v>0.123872803367491</v>
      </c>
      <c r="Q10" s="17">
        <v>0.13510722359826599</v>
      </c>
      <c r="R10" s="17"/>
      <c r="S10" s="17">
        <v>0.145380863290515</v>
      </c>
      <c r="T10" s="17">
        <v>7.8222549705000893E-2</v>
      </c>
      <c r="U10" s="17">
        <v>0.17914878363242301</v>
      </c>
      <c r="V10" s="17">
        <v>0.16183390608515999</v>
      </c>
      <c r="W10" s="17">
        <v>0.162971700718618</v>
      </c>
      <c r="X10" s="17">
        <v>0.139848068478264</v>
      </c>
      <c r="Y10" s="17">
        <v>0.217533244515976</v>
      </c>
      <c r="Z10" s="17">
        <v>0.146352413496707</v>
      </c>
      <c r="AA10" s="17">
        <v>0.16350547821633299</v>
      </c>
      <c r="AB10" s="17">
        <v>0.121283281610309</v>
      </c>
      <c r="AC10" s="17">
        <v>0.109508392928267</v>
      </c>
      <c r="AD10" s="17">
        <v>0.106558143655325</v>
      </c>
      <c r="AE10" s="17"/>
      <c r="AF10" s="17">
        <v>0.17877638347515501</v>
      </c>
      <c r="AG10" s="17">
        <v>0.123461153268645</v>
      </c>
      <c r="AH10" s="17">
        <v>0.130232310868445</v>
      </c>
      <c r="AI10" s="17">
        <v>0.13458506979509399</v>
      </c>
      <c r="AJ10" s="17">
        <v>0.13971498351662301</v>
      </c>
      <c r="AK10" s="17">
        <v>0.16351346834049199</v>
      </c>
      <c r="AL10" s="17"/>
      <c r="AM10" s="17">
        <v>0.135980449367302</v>
      </c>
      <c r="AN10" s="17">
        <v>0.123821196924344</v>
      </c>
      <c r="AO10" s="17">
        <v>0.127913862083542</v>
      </c>
      <c r="AP10" s="17">
        <v>0.195796588886824</v>
      </c>
      <c r="AQ10" s="17">
        <v>0.195090988182722</v>
      </c>
      <c r="AR10" s="17"/>
      <c r="AS10" s="17">
        <v>0.16275704836917201</v>
      </c>
      <c r="AT10" s="17">
        <v>0.108948706606126</v>
      </c>
      <c r="AU10" s="17"/>
      <c r="AV10" s="17">
        <v>0.15539352736909101</v>
      </c>
      <c r="AW10" s="17">
        <v>0.105534419048934</v>
      </c>
      <c r="AX10" s="17"/>
      <c r="AY10" s="17">
        <v>0.15525322977787401</v>
      </c>
      <c r="AZ10" s="17">
        <v>0.146938643496623</v>
      </c>
      <c r="BA10" s="17">
        <v>9.7879123495847598E-2</v>
      </c>
      <c r="BB10" s="17"/>
      <c r="BC10" s="17">
        <v>0.14499998449812901</v>
      </c>
      <c r="BD10" s="17">
        <v>0.149643400781134</v>
      </c>
      <c r="BE10" s="17">
        <v>0.13681109439169101</v>
      </c>
      <c r="BF10" s="17"/>
      <c r="BG10" s="17">
        <v>0.12436069562624499</v>
      </c>
      <c r="BH10" s="17">
        <v>0.152447761989561</v>
      </c>
      <c r="BI10" s="17"/>
      <c r="BJ10" s="17">
        <v>0.184997269164099</v>
      </c>
      <c r="BK10" s="17">
        <v>0.13340099721637799</v>
      </c>
      <c r="BL10" s="17"/>
      <c r="BM10" s="17">
        <v>0.15905054615954001</v>
      </c>
      <c r="BN10" s="17">
        <v>0.145430111037326</v>
      </c>
      <c r="BO10" s="17">
        <v>0.17541364116845701</v>
      </c>
      <c r="BP10" s="17">
        <v>9.5319736088333898E-2</v>
      </c>
      <c r="BQ10" s="17">
        <v>0.18939255452645901</v>
      </c>
      <c r="BR10" s="17">
        <v>0.123640131726806</v>
      </c>
      <c r="BS10" s="17">
        <v>9.0083992919243794E-2</v>
      </c>
      <c r="BT10" s="17"/>
      <c r="BU10" s="17">
        <v>0.21972527183113499</v>
      </c>
      <c r="BV10" s="17">
        <v>0.248771366186534</v>
      </c>
      <c r="BW10" s="17"/>
      <c r="BX10" s="17">
        <v>0.12128536403626899</v>
      </c>
      <c r="BY10" s="17">
        <v>0.16701794012690799</v>
      </c>
      <c r="BZ10" s="17">
        <v>0.18830897252246601</v>
      </c>
      <c r="CA10" s="17">
        <v>0.20457275856003301</v>
      </c>
    </row>
    <row r="11" spans="2:79" x14ac:dyDescent="0.3">
      <c r="B11" s="18" t="s">
        <v>264</v>
      </c>
      <c r="C11" s="17">
        <v>0.17184490109786099</v>
      </c>
      <c r="D11" s="17">
        <v>0.19196515385042001</v>
      </c>
      <c r="E11" s="17">
        <v>0.15306585921499699</v>
      </c>
      <c r="F11" s="17"/>
      <c r="G11" s="17">
        <v>0.15210057930721299</v>
      </c>
      <c r="H11" s="17">
        <v>0.15416646852406701</v>
      </c>
      <c r="I11" s="17">
        <v>0.16397587120600099</v>
      </c>
      <c r="J11" s="17">
        <v>0.17235054588197299</v>
      </c>
      <c r="K11" s="17">
        <v>0.17271403155059301</v>
      </c>
      <c r="L11" s="17">
        <v>0.20467313549032301</v>
      </c>
      <c r="M11" s="17"/>
      <c r="N11" s="17">
        <v>0.15439109201811399</v>
      </c>
      <c r="O11" s="17">
        <v>0.17212461244236399</v>
      </c>
      <c r="P11" s="17">
        <v>0.213694688411805</v>
      </c>
      <c r="Q11" s="17">
        <v>0.149383932707915</v>
      </c>
      <c r="R11" s="17"/>
      <c r="S11" s="17">
        <v>0.16229445414479399</v>
      </c>
      <c r="T11" s="17">
        <v>0.19044698100268301</v>
      </c>
      <c r="U11" s="17">
        <v>0.15304132112358301</v>
      </c>
      <c r="V11" s="17">
        <v>0.19079085721022501</v>
      </c>
      <c r="W11" s="17">
        <v>0.14679044216741799</v>
      </c>
      <c r="X11" s="17">
        <v>0.17299748086536501</v>
      </c>
      <c r="Y11" s="17">
        <v>0.18776435963438101</v>
      </c>
      <c r="Z11" s="17">
        <v>0.194042253243079</v>
      </c>
      <c r="AA11" s="17">
        <v>0.14223660216489301</v>
      </c>
      <c r="AB11" s="17">
        <v>0.20223983307057999</v>
      </c>
      <c r="AC11" s="17">
        <v>0.16019861208002001</v>
      </c>
      <c r="AD11" s="17">
        <v>0.14901059276575401</v>
      </c>
      <c r="AE11" s="17"/>
      <c r="AF11" s="17">
        <v>0.13052452455257099</v>
      </c>
      <c r="AG11" s="17">
        <v>0.187900105578688</v>
      </c>
      <c r="AH11" s="17">
        <v>0.21270641213163</v>
      </c>
      <c r="AI11" s="17">
        <v>0.20006839331707299</v>
      </c>
      <c r="AJ11" s="17">
        <v>0.155992002541678</v>
      </c>
      <c r="AK11" s="17">
        <v>0.111051691104268</v>
      </c>
      <c r="AL11" s="17"/>
      <c r="AM11" s="17">
        <v>0.18045012532355501</v>
      </c>
      <c r="AN11" s="17">
        <v>0.167896532104924</v>
      </c>
      <c r="AO11" s="17">
        <v>0.16766840197628299</v>
      </c>
      <c r="AP11" s="17">
        <v>0.147920467218291</v>
      </c>
      <c r="AQ11" s="17">
        <v>0.17429760945469699</v>
      </c>
      <c r="AR11" s="17"/>
      <c r="AS11" s="17">
        <v>0.17438092199337801</v>
      </c>
      <c r="AT11" s="17">
        <v>0.111241564798987</v>
      </c>
      <c r="AU11" s="17"/>
      <c r="AV11" s="17">
        <v>0.17859493614964</v>
      </c>
      <c r="AW11" s="17">
        <v>0.15339126291649</v>
      </c>
      <c r="AX11" s="17"/>
      <c r="AY11" s="17">
        <v>0.17639182559127101</v>
      </c>
      <c r="AZ11" s="17">
        <v>0.164035473665995</v>
      </c>
      <c r="BA11" s="17">
        <v>0.20644477924191701</v>
      </c>
      <c r="BB11" s="17"/>
      <c r="BC11" s="17">
        <v>0.17302752997840101</v>
      </c>
      <c r="BD11" s="17">
        <v>0.19022420484192901</v>
      </c>
      <c r="BE11" s="17">
        <v>0.148293769625651</v>
      </c>
      <c r="BF11" s="17"/>
      <c r="BG11" s="17">
        <v>0.16891040845730401</v>
      </c>
      <c r="BH11" s="17">
        <v>0.17503750105021701</v>
      </c>
      <c r="BI11" s="17"/>
      <c r="BJ11" s="17">
        <v>0.179582164338567</v>
      </c>
      <c r="BK11" s="17">
        <v>0.16951827448426099</v>
      </c>
      <c r="BL11" s="17"/>
      <c r="BM11" s="17">
        <v>0.17985876010372301</v>
      </c>
      <c r="BN11" s="17">
        <v>0.194200026630375</v>
      </c>
      <c r="BO11" s="17">
        <v>9.5453289766867497E-2</v>
      </c>
      <c r="BP11" s="17">
        <v>0.125472208279268</v>
      </c>
      <c r="BQ11" s="17">
        <v>0.10734208267138499</v>
      </c>
      <c r="BR11" s="17">
        <v>0.19404837514385301</v>
      </c>
      <c r="BS11" s="17">
        <v>0.13354725003030099</v>
      </c>
      <c r="BT11" s="17"/>
      <c r="BU11" s="17">
        <v>0.134876604307196</v>
      </c>
      <c r="BV11" s="17">
        <v>0.14857100204875501</v>
      </c>
      <c r="BW11" s="17"/>
      <c r="BX11" s="17">
        <v>0.160021077628623</v>
      </c>
      <c r="BY11" s="17">
        <v>0.19297222148487</v>
      </c>
      <c r="BZ11" s="17">
        <v>0.159074205364542</v>
      </c>
      <c r="CA11" s="17">
        <v>0.195185778518948</v>
      </c>
    </row>
    <row r="12" spans="2:79" x14ac:dyDescent="0.3">
      <c r="B12" s="18" t="s">
        <v>265</v>
      </c>
      <c r="C12" s="17">
        <v>0.37969960966932398</v>
      </c>
      <c r="D12" s="17">
        <v>0.375663800439831</v>
      </c>
      <c r="E12" s="17">
        <v>0.38453796033443499</v>
      </c>
      <c r="F12" s="17"/>
      <c r="G12" s="17">
        <v>0.33449227034232398</v>
      </c>
      <c r="H12" s="17">
        <v>0.27595604703863502</v>
      </c>
      <c r="I12" s="17">
        <v>0.38376748699655</v>
      </c>
      <c r="J12" s="17">
        <v>0.42012825420627697</v>
      </c>
      <c r="K12" s="17">
        <v>0.43473367781224598</v>
      </c>
      <c r="L12" s="17">
        <v>0.42089414162611199</v>
      </c>
      <c r="M12" s="17"/>
      <c r="N12" s="17">
        <v>0.35392492984048601</v>
      </c>
      <c r="O12" s="17">
        <v>0.43052145807529402</v>
      </c>
      <c r="P12" s="17">
        <v>0.36814018186613201</v>
      </c>
      <c r="Q12" s="17">
        <v>0.36520267802881401</v>
      </c>
      <c r="R12" s="17"/>
      <c r="S12" s="17">
        <v>0.309835600972651</v>
      </c>
      <c r="T12" s="17">
        <v>0.405642414599788</v>
      </c>
      <c r="U12" s="17">
        <v>0.35495582488292599</v>
      </c>
      <c r="V12" s="17">
        <v>0.37518994732523397</v>
      </c>
      <c r="W12" s="17">
        <v>0.39560630686602599</v>
      </c>
      <c r="X12" s="17">
        <v>0.41178570161220301</v>
      </c>
      <c r="Y12" s="17">
        <v>0.33385868190177798</v>
      </c>
      <c r="Z12" s="17">
        <v>0.38643897615240502</v>
      </c>
      <c r="AA12" s="17">
        <v>0.34291846523585101</v>
      </c>
      <c r="AB12" s="17">
        <v>0.39856878818269098</v>
      </c>
      <c r="AC12" s="17">
        <v>0.46090300356779002</v>
      </c>
      <c r="AD12" s="17">
        <v>0.59575459130578601</v>
      </c>
      <c r="AE12" s="17"/>
      <c r="AF12" s="17">
        <v>0.323558061000015</v>
      </c>
      <c r="AG12" s="17">
        <v>0.38200524101724698</v>
      </c>
      <c r="AH12" s="17">
        <v>0.38885203832601101</v>
      </c>
      <c r="AI12" s="17">
        <v>0.41414359536397999</v>
      </c>
      <c r="AJ12" s="17">
        <v>0.42678374451768503</v>
      </c>
      <c r="AK12" s="17">
        <v>0.39235220985947999</v>
      </c>
      <c r="AL12" s="17"/>
      <c r="AM12" s="17">
        <v>0.40100705401223502</v>
      </c>
      <c r="AN12" s="17">
        <v>0.39851021952368798</v>
      </c>
      <c r="AO12" s="17">
        <v>0.37573649435697598</v>
      </c>
      <c r="AP12" s="17">
        <v>0.353893360166737</v>
      </c>
      <c r="AQ12" s="17">
        <v>0.282681071021258</v>
      </c>
      <c r="AR12" s="17"/>
      <c r="AS12" s="17">
        <v>0.39044477233184099</v>
      </c>
      <c r="AT12" s="17">
        <v>0.37611299148910599</v>
      </c>
      <c r="AU12" s="17"/>
      <c r="AV12" s="17">
        <v>0.390793050169436</v>
      </c>
      <c r="AW12" s="17">
        <v>0.34721678626539398</v>
      </c>
      <c r="AX12" s="17"/>
      <c r="AY12" s="17">
        <v>0.35551131203374498</v>
      </c>
      <c r="AZ12" s="17">
        <v>0.38930659958936797</v>
      </c>
      <c r="BA12" s="17">
        <v>0.401747410499531</v>
      </c>
      <c r="BB12" s="17"/>
      <c r="BC12" s="17">
        <v>0.39099222905295899</v>
      </c>
      <c r="BD12" s="17">
        <v>0.37685845134155799</v>
      </c>
      <c r="BE12" s="17">
        <v>0.35328648556206699</v>
      </c>
      <c r="BF12" s="17"/>
      <c r="BG12" s="17">
        <v>0.36162445342197502</v>
      </c>
      <c r="BH12" s="17">
        <v>0.38778538541831098</v>
      </c>
      <c r="BI12" s="17"/>
      <c r="BJ12" s="17">
        <v>0.34091336175416698</v>
      </c>
      <c r="BK12" s="17">
        <v>0.39118797546967898</v>
      </c>
      <c r="BL12" s="17"/>
      <c r="BM12" s="17">
        <v>0.35059072767641303</v>
      </c>
      <c r="BN12" s="17">
        <v>0.38606077939393701</v>
      </c>
      <c r="BO12" s="17">
        <v>0.41523365324062</v>
      </c>
      <c r="BP12" s="17">
        <v>0.37722107352671802</v>
      </c>
      <c r="BQ12" s="17">
        <v>0.34748530622468099</v>
      </c>
      <c r="BR12" s="17">
        <v>0.44140883995626901</v>
      </c>
      <c r="BS12" s="17">
        <v>0.35960326044603802</v>
      </c>
      <c r="BT12" s="17"/>
      <c r="BU12" s="17">
        <v>0.36858655025560999</v>
      </c>
      <c r="BV12" s="17">
        <v>0.30853326471131098</v>
      </c>
      <c r="BW12" s="17"/>
      <c r="BX12" s="17">
        <v>0.38102237912268999</v>
      </c>
      <c r="BY12" s="17">
        <v>0.343390554916363</v>
      </c>
      <c r="BZ12" s="17">
        <v>0.35821874322234998</v>
      </c>
      <c r="CA12" s="17">
        <v>0.34153595544250298</v>
      </c>
    </row>
    <row r="13" spans="2:79" x14ac:dyDescent="0.3">
      <c r="B13" s="18" t="s">
        <v>266</v>
      </c>
      <c r="C13" s="17">
        <v>0.15892771199355299</v>
      </c>
      <c r="D13" s="17">
        <v>0.14031138018220399</v>
      </c>
      <c r="E13" s="17">
        <v>0.17576083291792099</v>
      </c>
      <c r="F13" s="17"/>
      <c r="G13" s="17">
        <v>0.140054590416374</v>
      </c>
      <c r="H13" s="17">
        <v>0.14539528546033001</v>
      </c>
      <c r="I13" s="17">
        <v>0.17077789064624799</v>
      </c>
      <c r="J13" s="17">
        <v>0.19881641606397299</v>
      </c>
      <c r="K13" s="17">
        <v>0.16655693621394499</v>
      </c>
      <c r="L13" s="17">
        <v>0.13544594841968799</v>
      </c>
      <c r="M13" s="17"/>
      <c r="N13" s="17">
        <v>0.14584644821531201</v>
      </c>
      <c r="O13" s="17">
        <v>0.13357900816294799</v>
      </c>
      <c r="P13" s="17">
        <v>0.16947655398140901</v>
      </c>
      <c r="Q13" s="17">
        <v>0.19267682284556201</v>
      </c>
      <c r="R13" s="17"/>
      <c r="S13" s="17">
        <v>0.174658801332116</v>
      </c>
      <c r="T13" s="17">
        <v>0.192634961836256</v>
      </c>
      <c r="U13" s="17">
        <v>0.179844376670318</v>
      </c>
      <c r="V13" s="17">
        <v>0.15113298883611501</v>
      </c>
      <c r="W13" s="17">
        <v>0.14602843273597799</v>
      </c>
      <c r="X13" s="17">
        <v>0.10376072025390699</v>
      </c>
      <c r="Y13" s="17">
        <v>0.14998647842387999</v>
      </c>
      <c r="Z13" s="17">
        <v>0.145247562036774</v>
      </c>
      <c r="AA13" s="17">
        <v>0.19234209572909799</v>
      </c>
      <c r="AB13" s="17">
        <v>0.12524257345279699</v>
      </c>
      <c r="AC13" s="17">
        <v>0.18206166615046601</v>
      </c>
      <c r="AD13" s="17">
        <v>8.4590873424890398E-2</v>
      </c>
      <c r="AE13" s="17"/>
      <c r="AF13" s="17">
        <v>0.15869067294287201</v>
      </c>
      <c r="AG13" s="17">
        <v>0.17291726776462801</v>
      </c>
      <c r="AH13" s="17">
        <v>0.13301535488914901</v>
      </c>
      <c r="AI13" s="17">
        <v>0.157043164235531</v>
      </c>
      <c r="AJ13" s="17">
        <v>0.154773285286506</v>
      </c>
      <c r="AK13" s="17">
        <v>0.170626351831728</v>
      </c>
      <c r="AL13" s="17"/>
      <c r="AM13" s="17">
        <v>0.16482300248878101</v>
      </c>
      <c r="AN13" s="17">
        <v>0.184684312258447</v>
      </c>
      <c r="AO13" s="17">
        <v>0.16638602103901601</v>
      </c>
      <c r="AP13" s="17">
        <v>0.13417741050488799</v>
      </c>
      <c r="AQ13" s="17">
        <v>5.8535808279512803E-2</v>
      </c>
      <c r="AR13" s="17"/>
      <c r="AS13" s="17">
        <v>0.13166439333678701</v>
      </c>
      <c r="AT13" s="17">
        <v>0.27182777671291403</v>
      </c>
      <c r="AU13" s="17"/>
      <c r="AV13" s="17">
        <v>0.122506156770141</v>
      </c>
      <c r="AW13" s="17">
        <v>0.26398073471754602</v>
      </c>
      <c r="AX13" s="17"/>
      <c r="AY13" s="17">
        <v>0.174195344328265</v>
      </c>
      <c r="AZ13" s="17">
        <v>0.14917044645383901</v>
      </c>
      <c r="BA13" s="17">
        <v>0.17786316384542999</v>
      </c>
      <c r="BB13" s="17"/>
      <c r="BC13" s="17">
        <v>0.147657841681437</v>
      </c>
      <c r="BD13" s="17">
        <v>0.13855158508903501</v>
      </c>
      <c r="BE13" s="17">
        <v>0.20815604555702899</v>
      </c>
      <c r="BF13" s="17"/>
      <c r="BG13" s="17">
        <v>0.20693311717577301</v>
      </c>
      <c r="BH13" s="17">
        <v>0.14197061097685201</v>
      </c>
      <c r="BI13" s="17"/>
      <c r="BJ13" s="17">
        <v>0.116837745432801</v>
      </c>
      <c r="BK13" s="17">
        <v>0.174111604796747</v>
      </c>
      <c r="BL13" s="17"/>
      <c r="BM13" s="17">
        <v>0.16239521838946999</v>
      </c>
      <c r="BN13" s="17">
        <v>0.14310532857118499</v>
      </c>
      <c r="BO13" s="17">
        <v>0.126041558312525</v>
      </c>
      <c r="BP13" s="17">
        <v>0.221788829641686</v>
      </c>
      <c r="BQ13" s="17">
        <v>0.178284268734898</v>
      </c>
      <c r="BR13" s="17">
        <v>0.13232686674413699</v>
      </c>
      <c r="BS13" s="17">
        <v>0.22178769239186699</v>
      </c>
      <c r="BT13" s="17"/>
      <c r="BU13" s="17">
        <v>0.14655710738784999</v>
      </c>
      <c r="BV13" s="17">
        <v>8.57986355508112E-2</v>
      </c>
      <c r="BW13" s="17"/>
      <c r="BX13" s="17">
        <v>0.18388687608002199</v>
      </c>
      <c r="BY13" s="17">
        <v>0.15855624790659401</v>
      </c>
      <c r="BZ13" s="17">
        <v>0.13950457883653999</v>
      </c>
      <c r="CA13" s="17">
        <v>9.8815715382637101E-2</v>
      </c>
    </row>
    <row r="14" spans="2:79" x14ac:dyDescent="0.3">
      <c r="B14" s="18" t="s">
        <v>101</v>
      </c>
      <c r="C14" s="19">
        <v>6.5837276066096198E-2</v>
      </c>
      <c r="D14" s="19">
        <v>5.2538033539441302E-2</v>
      </c>
      <c r="E14" s="19">
        <v>7.9133588762467996E-2</v>
      </c>
      <c r="F14" s="19"/>
      <c r="G14" s="19">
        <v>6.4507423267444006E-2</v>
      </c>
      <c r="H14" s="19">
        <v>5.0247038482019897E-2</v>
      </c>
      <c r="I14" s="19">
        <v>7.0965589883897201E-2</v>
      </c>
      <c r="J14" s="19">
        <v>6.2073379727708801E-2</v>
      </c>
      <c r="K14" s="19">
        <v>8.4560627928948098E-2</v>
      </c>
      <c r="L14" s="19">
        <v>6.5678442003173507E-2</v>
      </c>
      <c r="M14" s="19"/>
      <c r="N14" s="19">
        <v>4.7481913449339698E-2</v>
      </c>
      <c r="O14" s="19">
        <v>6.2779072811658398E-2</v>
      </c>
      <c r="P14" s="19">
        <v>5.1165856772320099E-2</v>
      </c>
      <c r="Q14" s="19">
        <v>0.10184376204806</v>
      </c>
      <c r="R14" s="19"/>
      <c r="S14" s="19">
        <v>5.5892685350565803E-2</v>
      </c>
      <c r="T14" s="19">
        <v>6.4128925799901704E-2</v>
      </c>
      <c r="U14" s="19">
        <v>6.8928484576782398E-2</v>
      </c>
      <c r="V14" s="19">
        <v>6.3596232352580995E-2</v>
      </c>
      <c r="W14" s="19">
        <v>7.2915997954056497E-2</v>
      </c>
      <c r="X14" s="19">
        <v>7.8160260825788003E-2</v>
      </c>
      <c r="Y14" s="19">
        <v>7.4440889338067306E-2</v>
      </c>
      <c r="Z14" s="19">
        <v>7.6389378881704606E-2</v>
      </c>
      <c r="AA14" s="19">
        <v>6.1568424665042802E-2</v>
      </c>
      <c r="AB14" s="19">
        <v>8.6204974661822795E-2</v>
      </c>
      <c r="AC14" s="19">
        <v>4.2971684556598201E-2</v>
      </c>
      <c r="AD14" s="19">
        <v>2.01097532066958E-2</v>
      </c>
      <c r="AE14" s="19"/>
      <c r="AF14" s="19">
        <v>5.2737674106594003E-2</v>
      </c>
      <c r="AG14" s="19">
        <v>6.9402671008407496E-2</v>
      </c>
      <c r="AH14" s="19">
        <v>7.2797705968012605E-2</v>
      </c>
      <c r="AI14" s="19">
        <v>5.2142437264518601E-2</v>
      </c>
      <c r="AJ14" s="19">
        <v>9.1893808029228793E-2</v>
      </c>
      <c r="AK14" s="19">
        <v>8.4371219968834496E-2</v>
      </c>
      <c r="AL14" s="19"/>
      <c r="AM14" s="19">
        <v>7.17980051013168E-2</v>
      </c>
      <c r="AN14" s="19">
        <v>7.1941310781788295E-2</v>
      </c>
      <c r="AO14" s="19">
        <v>5.1818568657035602E-2</v>
      </c>
      <c r="AP14" s="19">
        <v>5.3974149561991501E-2</v>
      </c>
      <c r="AQ14" s="19">
        <v>6.1004331936078598E-2</v>
      </c>
      <c r="AR14" s="19"/>
      <c r="AS14" s="19">
        <v>5.2262880841064001E-2</v>
      </c>
      <c r="AT14" s="19">
        <v>6.9940836032646003E-2</v>
      </c>
      <c r="AU14" s="19"/>
      <c r="AV14" s="19">
        <v>5.92779058108154E-2</v>
      </c>
      <c r="AW14" s="19">
        <v>7.8830006863279206E-2</v>
      </c>
      <c r="AX14" s="19"/>
      <c r="AY14" s="19">
        <v>7.4633572924614699E-2</v>
      </c>
      <c r="AZ14" s="19">
        <v>5.6210399669752803E-2</v>
      </c>
      <c r="BA14" s="19">
        <v>8.8195828817158595E-2</v>
      </c>
      <c r="BB14" s="19"/>
      <c r="BC14" s="19">
        <v>7.8700590785318797E-2</v>
      </c>
      <c r="BD14" s="19">
        <v>4.9491813385960301E-2</v>
      </c>
      <c r="BE14" s="19">
        <v>4.8249151682815399E-2</v>
      </c>
      <c r="BF14" s="19"/>
      <c r="BG14" s="19">
        <v>6.9406512204876702E-2</v>
      </c>
      <c r="BH14" s="19">
        <v>5.8394548338369198E-2</v>
      </c>
      <c r="BI14" s="19"/>
      <c r="BJ14" s="19">
        <v>4.0092056694799399E-2</v>
      </c>
      <c r="BK14" s="19">
        <v>7.0557212866746405E-2</v>
      </c>
      <c r="BL14" s="19"/>
      <c r="BM14" s="19">
        <v>4.4158670564506002E-2</v>
      </c>
      <c r="BN14" s="19">
        <v>6.8046686826254199E-2</v>
      </c>
      <c r="BO14" s="19">
        <v>6.9128766791121607E-2</v>
      </c>
      <c r="BP14" s="19">
        <v>0.122186012817707</v>
      </c>
      <c r="BQ14" s="19">
        <v>0.11790564097038</v>
      </c>
      <c r="BR14" s="19">
        <v>7.2144603687568198E-2</v>
      </c>
      <c r="BS14" s="19">
        <v>0.106725818399359</v>
      </c>
      <c r="BT14" s="19"/>
      <c r="BU14" s="19">
        <v>4.3232673882054498E-2</v>
      </c>
      <c r="BV14" s="19">
        <v>5.3462324235610099E-2</v>
      </c>
      <c r="BW14" s="19"/>
      <c r="BX14" s="19">
        <v>7.2587584542029099E-2</v>
      </c>
      <c r="BY14" s="19">
        <v>4.13893990062488E-2</v>
      </c>
      <c r="BZ14" s="19">
        <v>4.3034890535171302E-2</v>
      </c>
      <c r="CA14" s="19">
        <v>5.2063267998384802E-2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275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262</v>
      </c>
      <c r="C9" s="17">
        <v>8.0211829734952306E-2</v>
      </c>
      <c r="D9" s="17">
        <v>0.100799432382424</v>
      </c>
      <c r="E9" s="17">
        <v>6.05256784450535E-2</v>
      </c>
      <c r="F9" s="17"/>
      <c r="G9" s="17">
        <v>0.12126834394852699</v>
      </c>
      <c r="H9" s="17">
        <v>0.18089356991715499</v>
      </c>
      <c r="I9" s="17">
        <v>7.2697453332781006E-2</v>
      </c>
      <c r="J9" s="17">
        <v>3.9565913959225402E-2</v>
      </c>
      <c r="K9" s="17">
        <v>3.04274443151227E-2</v>
      </c>
      <c r="L9" s="17">
        <v>4.3703615324493801E-2</v>
      </c>
      <c r="M9" s="17"/>
      <c r="N9" s="17">
        <v>0.113749126899456</v>
      </c>
      <c r="O9" s="17">
        <v>7.1248458417367294E-2</v>
      </c>
      <c r="P9" s="17">
        <v>7.5948791591775797E-2</v>
      </c>
      <c r="Q9" s="17">
        <v>5.7454890643069897E-2</v>
      </c>
      <c r="R9" s="17"/>
      <c r="S9" s="17">
        <v>0.13887717914791101</v>
      </c>
      <c r="T9" s="17">
        <v>5.4601524734381797E-2</v>
      </c>
      <c r="U9" s="17">
        <v>5.4717004815282903E-2</v>
      </c>
      <c r="V9" s="17">
        <v>8.5775066682031401E-2</v>
      </c>
      <c r="W9" s="17">
        <v>0.113222693111699</v>
      </c>
      <c r="X9" s="17">
        <v>7.5086489386716193E-2</v>
      </c>
      <c r="Y9" s="17">
        <v>5.1935586740998602E-2</v>
      </c>
      <c r="Z9" s="17">
        <v>9.6972920369132506E-2</v>
      </c>
      <c r="AA9" s="17">
        <v>9.5783993754775906E-2</v>
      </c>
      <c r="AB9" s="17">
        <v>6.6147881755540705E-2</v>
      </c>
      <c r="AC9" s="17">
        <v>3.38013238145023E-2</v>
      </c>
      <c r="AD9" s="17">
        <v>2.3113749422187899E-2</v>
      </c>
      <c r="AE9" s="17"/>
      <c r="AF9" s="17">
        <v>0.17241078819611799</v>
      </c>
      <c r="AG9" s="17">
        <v>5.3340512658423503E-2</v>
      </c>
      <c r="AH9" s="17">
        <v>5.9442461392620098E-2</v>
      </c>
      <c r="AI9" s="17">
        <v>4.2611278798266601E-2</v>
      </c>
      <c r="AJ9" s="17">
        <v>4.2387163011853003E-2</v>
      </c>
      <c r="AK9" s="17">
        <v>5.5138254114808098E-2</v>
      </c>
      <c r="AL9" s="17"/>
      <c r="AM9" s="17">
        <v>4.22152366163423E-2</v>
      </c>
      <c r="AN9" s="17">
        <v>5.4097904731028101E-2</v>
      </c>
      <c r="AO9" s="17">
        <v>0.10667335751449</v>
      </c>
      <c r="AP9" s="17">
        <v>0.13403868041227901</v>
      </c>
      <c r="AQ9" s="17">
        <v>0.27156266416788399</v>
      </c>
      <c r="AR9" s="17"/>
      <c r="AS9" s="17">
        <v>9.1343847051828103E-2</v>
      </c>
      <c r="AT9" s="17">
        <v>6.3087246243489395E-2</v>
      </c>
      <c r="AU9" s="17"/>
      <c r="AV9" s="17">
        <v>9.1459089501687102E-2</v>
      </c>
      <c r="AW9" s="17">
        <v>3.9044188999710697E-2</v>
      </c>
      <c r="AX9" s="17"/>
      <c r="AY9" s="17">
        <v>9.2434099666196604E-2</v>
      </c>
      <c r="AZ9" s="17">
        <v>8.4257084065013699E-2</v>
      </c>
      <c r="BA9" s="17">
        <v>2.1489259166523601E-2</v>
      </c>
      <c r="BB9" s="17"/>
      <c r="BC9" s="17">
        <v>6.60366422641913E-2</v>
      </c>
      <c r="BD9" s="17">
        <v>0.101522208754946</v>
      </c>
      <c r="BE9" s="17">
        <v>9.8675780614698103E-2</v>
      </c>
      <c r="BF9" s="17"/>
      <c r="BG9" s="17">
        <v>5.6140021584109599E-2</v>
      </c>
      <c r="BH9" s="17">
        <v>8.9527099111615605E-2</v>
      </c>
      <c r="BI9" s="17"/>
      <c r="BJ9" s="17">
        <v>0.138268863041936</v>
      </c>
      <c r="BK9" s="17">
        <v>6.3532610922055394E-2</v>
      </c>
      <c r="BL9" s="17"/>
      <c r="BM9" s="17">
        <v>0.10081209532827801</v>
      </c>
      <c r="BN9" s="17">
        <v>8.7555614729845105E-2</v>
      </c>
      <c r="BO9" s="17">
        <v>0.10736117840513799</v>
      </c>
      <c r="BP9" s="17">
        <v>6.2898874297710294E-2</v>
      </c>
      <c r="BQ9" s="17">
        <v>0.10276297230961499</v>
      </c>
      <c r="BR9" s="17">
        <v>3.7498672134524298E-2</v>
      </c>
      <c r="BS9" s="17">
        <v>3.8145421515402803E-2</v>
      </c>
      <c r="BT9" s="17"/>
      <c r="BU9" s="17">
        <v>0.150917213317039</v>
      </c>
      <c r="BV9" s="17">
        <v>0.17056812208101299</v>
      </c>
      <c r="BW9" s="17"/>
      <c r="BX9" s="17">
        <v>8.0443724713706699E-2</v>
      </c>
      <c r="BY9" s="17">
        <v>9.1103192982186998E-2</v>
      </c>
      <c r="BZ9" s="17">
        <v>0.12943508782204999</v>
      </c>
      <c r="CA9" s="17">
        <v>0.119512818879906</v>
      </c>
    </row>
    <row r="10" spans="2:79" x14ac:dyDescent="0.3">
      <c r="B10" s="18" t="s">
        <v>263</v>
      </c>
      <c r="C10" s="17">
        <v>0.21466341191461599</v>
      </c>
      <c r="D10" s="17">
        <v>0.20738766268891901</v>
      </c>
      <c r="E10" s="17">
        <v>0.22186626570076401</v>
      </c>
      <c r="F10" s="17"/>
      <c r="G10" s="17">
        <v>0.28304687798269101</v>
      </c>
      <c r="H10" s="17">
        <v>0.28551394149434101</v>
      </c>
      <c r="I10" s="17">
        <v>0.20179714245400099</v>
      </c>
      <c r="J10" s="17">
        <v>0.16324291902342</v>
      </c>
      <c r="K10" s="17">
        <v>0.159886297129475</v>
      </c>
      <c r="L10" s="17">
        <v>0.20059690731350799</v>
      </c>
      <c r="M10" s="17"/>
      <c r="N10" s="17">
        <v>0.27126925398436702</v>
      </c>
      <c r="O10" s="17">
        <v>0.21863854951894701</v>
      </c>
      <c r="P10" s="17">
        <v>0.19027435003655499</v>
      </c>
      <c r="Q10" s="17">
        <v>0.16871221304297601</v>
      </c>
      <c r="R10" s="17"/>
      <c r="S10" s="17">
        <v>0.221600740892586</v>
      </c>
      <c r="T10" s="17">
        <v>0.19696314095731099</v>
      </c>
      <c r="U10" s="17">
        <v>0.22237494404122199</v>
      </c>
      <c r="V10" s="17">
        <v>0.18116362120083901</v>
      </c>
      <c r="W10" s="17">
        <v>0.19823912970044599</v>
      </c>
      <c r="X10" s="17">
        <v>0.184052062731271</v>
      </c>
      <c r="Y10" s="17">
        <v>0.27794273387261997</v>
      </c>
      <c r="Z10" s="17">
        <v>0.14827520581647899</v>
      </c>
      <c r="AA10" s="17">
        <v>0.23957103648900099</v>
      </c>
      <c r="AB10" s="17">
        <v>0.19506959468795801</v>
      </c>
      <c r="AC10" s="17">
        <v>0.217610265361255</v>
      </c>
      <c r="AD10" s="17">
        <v>0.35158347830335901</v>
      </c>
      <c r="AE10" s="17"/>
      <c r="AF10" s="17">
        <v>0.23565368039134599</v>
      </c>
      <c r="AG10" s="17">
        <v>0.19518271851628499</v>
      </c>
      <c r="AH10" s="17">
        <v>0.21483277321240399</v>
      </c>
      <c r="AI10" s="17">
        <v>0.21374596566498699</v>
      </c>
      <c r="AJ10" s="17">
        <v>0.202285378475376</v>
      </c>
      <c r="AK10" s="17">
        <v>0.24843927495543899</v>
      </c>
      <c r="AL10" s="17"/>
      <c r="AM10" s="17">
        <v>0.180611493546604</v>
      </c>
      <c r="AN10" s="17">
        <v>0.175166891703609</v>
      </c>
      <c r="AO10" s="17">
        <v>0.23450109872053099</v>
      </c>
      <c r="AP10" s="17">
        <v>0.30256036121886698</v>
      </c>
      <c r="AQ10" s="17">
        <v>0.212656688301958</v>
      </c>
      <c r="AR10" s="17"/>
      <c r="AS10" s="17">
        <v>0.24159622666140201</v>
      </c>
      <c r="AT10" s="17">
        <v>0.15604609865768601</v>
      </c>
      <c r="AU10" s="17"/>
      <c r="AV10" s="17">
        <v>0.242126276730044</v>
      </c>
      <c r="AW10" s="17">
        <v>0.16814376016134899</v>
      </c>
      <c r="AX10" s="17"/>
      <c r="AY10" s="17">
        <v>0.208020490396535</v>
      </c>
      <c r="AZ10" s="17">
        <v>0.23024244863134999</v>
      </c>
      <c r="BA10" s="17">
        <v>0.12383269320067999</v>
      </c>
      <c r="BB10" s="17"/>
      <c r="BC10" s="17">
        <v>0.21229106377860199</v>
      </c>
      <c r="BD10" s="17">
        <v>0.222347335013063</v>
      </c>
      <c r="BE10" s="17">
        <v>0.21296545459295699</v>
      </c>
      <c r="BF10" s="17"/>
      <c r="BG10" s="17">
        <v>0.21077581273992599</v>
      </c>
      <c r="BH10" s="17">
        <v>0.217904491416648</v>
      </c>
      <c r="BI10" s="17"/>
      <c r="BJ10" s="17">
        <v>0.29816697194960501</v>
      </c>
      <c r="BK10" s="17">
        <v>0.19008350770030299</v>
      </c>
      <c r="BL10" s="17"/>
      <c r="BM10" s="17">
        <v>0.23654733036953099</v>
      </c>
      <c r="BN10" s="17">
        <v>0.21644974120347499</v>
      </c>
      <c r="BO10" s="17">
        <v>0.22955079076123999</v>
      </c>
      <c r="BP10" s="17">
        <v>0.15986236543322599</v>
      </c>
      <c r="BQ10" s="17">
        <v>0.246470444058803</v>
      </c>
      <c r="BR10" s="17">
        <v>0.187107026510795</v>
      </c>
      <c r="BS10" s="17">
        <v>0.15943453317350401</v>
      </c>
      <c r="BT10" s="17"/>
      <c r="BU10" s="17">
        <v>0.24486064381648101</v>
      </c>
      <c r="BV10" s="17">
        <v>0.25714257062579299</v>
      </c>
      <c r="BW10" s="17"/>
      <c r="BX10" s="17">
        <v>0.12834638194711101</v>
      </c>
      <c r="BY10" s="17">
        <v>0.24397248086765599</v>
      </c>
      <c r="BZ10" s="17">
        <v>0.25627042614932899</v>
      </c>
      <c r="CA10" s="17">
        <v>0.26901777292571799</v>
      </c>
    </row>
    <row r="11" spans="2:79" x14ac:dyDescent="0.3">
      <c r="B11" s="18" t="s">
        <v>264</v>
      </c>
      <c r="C11" s="17">
        <v>0.22775905607357999</v>
      </c>
      <c r="D11" s="17">
        <v>0.277901608142608</v>
      </c>
      <c r="E11" s="17">
        <v>0.179971596795302</v>
      </c>
      <c r="F11" s="17"/>
      <c r="G11" s="17">
        <v>0.13872525523641299</v>
      </c>
      <c r="H11" s="17">
        <v>0.15228783349886299</v>
      </c>
      <c r="I11" s="17">
        <v>0.21531148394137101</v>
      </c>
      <c r="J11" s="17">
        <v>0.230591507982116</v>
      </c>
      <c r="K11" s="17">
        <v>0.27851350992787799</v>
      </c>
      <c r="L11" s="17">
        <v>0.32179424325919398</v>
      </c>
      <c r="M11" s="17"/>
      <c r="N11" s="17">
        <v>0.24042111577231301</v>
      </c>
      <c r="O11" s="17">
        <v>0.20227164687597199</v>
      </c>
      <c r="P11" s="17">
        <v>0.26268929157600501</v>
      </c>
      <c r="Q11" s="17">
        <v>0.20909144735575699</v>
      </c>
      <c r="R11" s="17"/>
      <c r="S11" s="17">
        <v>0.20952922830668899</v>
      </c>
      <c r="T11" s="17">
        <v>0.25191989739967702</v>
      </c>
      <c r="U11" s="17">
        <v>0.24385944390213901</v>
      </c>
      <c r="V11" s="17">
        <v>0.27229838920044802</v>
      </c>
      <c r="W11" s="17">
        <v>0.20714818798092699</v>
      </c>
      <c r="X11" s="17">
        <v>0.210330552229884</v>
      </c>
      <c r="Y11" s="17">
        <v>0.20625033529186201</v>
      </c>
      <c r="Z11" s="17">
        <v>0.239219935848766</v>
      </c>
      <c r="AA11" s="17">
        <v>0.23001516798218899</v>
      </c>
      <c r="AB11" s="17">
        <v>0.23861160469150899</v>
      </c>
      <c r="AC11" s="17">
        <v>0.18173890709447199</v>
      </c>
      <c r="AD11" s="17">
        <v>0.210334143988026</v>
      </c>
      <c r="AE11" s="17"/>
      <c r="AF11" s="17">
        <v>0.183520542684495</v>
      </c>
      <c r="AG11" s="17">
        <v>0.244392368163314</v>
      </c>
      <c r="AH11" s="17">
        <v>0.23794215603341601</v>
      </c>
      <c r="AI11" s="17">
        <v>0.236895722736576</v>
      </c>
      <c r="AJ11" s="17">
        <v>0.24828004952001301</v>
      </c>
      <c r="AK11" s="17">
        <v>0.24803667204882099</v>
      </c>
      <c r="AL11" s="17"/>
      <c r="AM11" s="17">
        <v>0.247051344408354</v>
      </c>
      <c r="AN11" s="17">
        <v>0.233544302190374</v>
      </c>
      <c r="AO11" s="17">
        <v>0.222523264105952</v>
      </c>
      <c r="AP11" s="17">
        <v>0.14450656714492</v>
      </c>
      <c r="AQ11" s="17">
        <v>0.22031588884286901</v>
      </c>
      <c r="AR11" s="17"/>
      <c r="AS11" s="17">
        <v>0.22943003160404801</v>
      </c>
      <c r="AT11" s="17">
        <v>0.23466216276475901</v>
      </c>
      <c r="AU11" s="17"/>
      <c r="AV11" s="17">
        <v>0.249927201925388</v>
      </c>
      <c r="AW11" s="17">
        <v>0.169314693525697</v>
      </c>
      <c r="AX11" s="17"/>
      <c r="AY11" s="17">
        <v>0.195324007110834</v>
      </c>
      <c r="AZ11" s="17">
        <v>0.228071702451279</v>
      </c>
      <c r="BA11" s="17">
        <v>0.32035946150799099</v>
      </c>
      <c r="BB11" s="17"/>
      <c r="BC11" s="17">
        <v>0.22745277783786</v>
      </c>
      <c r="BD11" s="17">
        <v>0.24009635543625499</v>
      </c>
      <c r="BE11" s="17">
        <v>0.21625543320858301</v>
      </c>
      <c r="BF11" s="17"/>
      <c r="BG11" s="17">
        <v>0.212816118974887</v>
      </c>
      <c r="BH11" s="17">
        <v>0.23444157073820601</v>
      </c>
      <c r="BI11" s="17"/>
      <c r="BJ11" s="17">
        <v>0.191157623042572</v>
      </c>
      <c r="BK11" s="17">
        <v>0.23758699682801901</v>
      </c>
      <c r="BL11" s="17"/>
      <c r="BM11" s="17">
        <v>0.21829339397173</v>
      </c>
      <c r="BN11" s="17">
        <v>0.185346963619995</v>
      </c>
      <c r="BO11" s="17">
        <v>0.16932661508251401</v>
      </c>
      <c r="BP11" s="17">
        <v>0.17740233468243199</v>
      </c>
      <c r="BQ11" s="17">
        <v>9.57218380227388E-2</v>
      </c>
      <c r="BR11" s="17">
        <v>0.34400244514988898</v>
      </c>
      <c r="BS11" s="17">
        <v>0.189268627389859</v>
      </c>
      <c r="BT11" s="17"/>
      <c r="BU11" s="17">
        <v>0.12322682566708</v>
      </c>
      <c r="BV11" s="17">
        <v>0.17983689324920399</v>
      </c>
      <c r="BW11" s="17"/>
      <c r="BX11" s="17">
        <v>0.178722018636682</v>
      </c>
      <c r="BY11" s="17">
        <v>0.240806807158706</v>
      </c>
      <c r="BZ11" s="17">
        <v>0.20702464987841801</v>
      </c>
      <c r="CA11" s="17">
        <v>0.25516823853477799</v>
      </c>
    </row>
    <row r="12" spans="2:79" x14ac:dyDescent="0.3">
      <c r="B12" s="18" t="s">
        <v>265</v>
      </c>
      <c r="C12" s="17">
        <v>0.31570303513542802</v>
      </c>
      <c r="D12" s="17">
        <v>0.29689586919354499</v>
      </c>
      <c r="E12" s="17">
        <v>0.33252630291227903</v>
      </c>
      <c r="F12" s="17"/>
      <c r="G12" s="17">
        <v>0.29058242516735</v>
      </c>
      <c r="H12" s="17">
        <v>0.204336209751562</v>
      </c>
      <c r="I12" s="17">
        <v>0.33561062693361299</v>
      </c>
      <c r="J12" s="17">
        <v>0.39236122851385602</v>
      </c>
      <c r="K12" s="17">
        <v>0.37015111454618299</v>
      </c>
      <c r="L12" s="17">
        <v>0.30799637702622901</v>
      </c>
      <c r="M12" s="17"/>
      <c r="N12" s="17">
        <v>0.27106162457472999</v>
      </c>
      <c r="O12" s="17">
        <v>0.33769148416608802</v>
      </c>
      <c r="P12" s="17">
        <v>0.30343498255967399</v>
      </c>
      <c r="Q12" s="17">
        <v>0.35357579216158103</v>
      </c>
      <c r="R12" s="17"/>
      <c r="S12" s="17">
        <v>0.29163940607305899</v>
      </c>
      <c r="T12" s="17">
        <v>0.351289486833611</v>
      </c>
      <c r="U12" s="17">
        <v>0.31833506768414099</v>
      </c>
      <c r="V12" s="17">
        <v>0.27650624191263501</v>
      </c>
      <c r="W12" s="17">
        <v>0.33704041708535298</v>
      </c>
      <c r="X12" s="17">
        <v>0.32718286717221801</v>
      </c>
      <c r="Y12" s="17">
        <v>0.30999721532872399</v>
      </c>
      <c r="Z12" s="17">
        <v>0.36252032423764402</v>
      </c>
      <c r="AA12" s="17">
        <v>0.28437543263166198</v>
      </c>
      <c r="AB12" s="17">
        <v>0.33455189120183598</v>
      </c>
      <c r="AC12" s="17">
        <v>0.35234572857396002</v>
      </c>
      <c r="AD12" s="17">
        <v>0.24975688581630201</v>
      </c>
      <c r="AE12" s="17"/>
      <c r="AF12" s="17">
        <v>0.26559585869633501</v>
      </c>
      <c r="AG12" s="17">
        <v>0.34888150309157701</v>
      </c>
      <c r="AH12" s="17">
        <v>0.29322541382870798</v>
      </c>
      <c r="AI12" s="17">
        <v>0.35406785896228898</v>
      </c>
      <c r="AJ12" s="17">
        <v>0.32446551991633998</v>
      </c>
      <c r="AK12" s="17">
        <v>0.27697149860692599</v>
      </c>
      <c r="AL12" s="17"/>
      <c r="AM12" s="17">
        <v>0.34345681321300597</v>
      </c>
      <c r="AN12" s="17">
        <v>0.358143000484128</v>
      </c>
      <c r="AO12" s="17">
        <v>0.29830301903568901</v>
      </c>
      <c r="AP12" s="17">
        <v>0.27811127395750701</v>
      </c>
      <c r="AQ12" s="17">
        <v>0.174047357443846</v>
      </c>
      <c r="AR12" s="17"/>
      <c r="AS12" s="17">
        <v>0.310022701418466</v>
      </c>
      <c r="AT12" s="17">
        <v>0.34000067000674999</v>
      </c>
      <c r="AU12" s="17"/>
      <c r="AV12" s="17">
        <v>0.29627147025465</v>
      </c>
      <c r="AW12" s="17">
        <v>0.36320305256584801</v>
      </c>
      <c r="AX12" s="17"/>
      <c r="AY12" s="17">
        <v>0.29635597636516697</v>
      </c>
      <c r="AZ12" s="17">
        <v>0.31759329910730999</v>
      </c>
      <c r="BA12" s="17">
        <v>0.37276876931356601</v>
      </c>
      <c r="BB12" s="17"/>
      <c r="BC12" s="17">
        <v>0.31737593397202801</v>
      </c>
      <c r="BD12" s="17">
        <v>0.32296655153491399</v>
      </c>
      <c r="BE12" s="17">
        <v>0.30493147702655199</v>
      </c>
      <c r="BF12" s="17"/>
      <c r="BG12" s="17">
        <v>0.331358787014359</v>
      </c>
      <c r="BH12" s="17">
        <v>0.31216511724142398</v>
      </c>
      <c r="BI12" s="17"/>
      <c r="BJ12" s="17">
        <v>0.25524642881937198</v>
      </c>
      <c r="BK12" s="17">
        <v>0.33796014007193198</v>
      </c>
      <c r="BL12" s="17"/>
      <c r="BM12" s="17">
        <v>0.30324070827185001</v>
      </c>
      <c r="BN12" s="17">
        <v>0.33761125407121301</v>
      </c>
      <c r="BO12" s="17">
        <v>0.32670999481359297</v>
      </c>
      <c r="BP12" s="17">
        <v>0.31585350173938298</v>
      </c>
      <c r="BQ12" s="17">
        <v>0.31261082500815301</v>
      </c>
      <c r="BR12" s="17">
        <v>0.30074210014873498</v>
      </c>
      <c r="BS12" s="17">
        <v>0.38965627974205702</v>
      </c>
      <c r="BT12" s="17"/>
      <c r="BU12" s="17">
        <v>0.34177189743458902</v>
      </c>
      <c r="BV12" s="17">
        <v>0.26853838609700698</v>
      </c>
      <c r="BW12" s="17"/>
      <c r="BX12" s="17">
        <v>0.429802080642949</v>
      </c>
      <c r="BY12" s="17">
        <v>0.29647350478995599</v>
      </c>
      <c r="BZ12" s="17">
        <v>0.28045342118591199</v>
      </c>
      <c r="CA12" s="17">
        <v>0.25099068056798801</v>
      </c>
    </row>
    <row r="13" spans="2:79" x14ac:dyDescent="0.3">
      <c r="B13" s="18" t="s">
        <v>266</v>
      </c>
      <c r="C13" s="17">
        <v>8.4717782723655599E-2</v>
      </c>
      <c r="D13" s="17">
        <v>6.1359074041089902E-2</v>
      </c>
      <c r="E13" s="17">
        <v>0.10791908475520499</v>
      </c>
      <c r="F13" s="17"/>
      <c r="G13" s="17">
        <v>0.10790210192060699</v>
      </c>
      <c r="H13" s="17">
        <v>0.111895021404593</v>
      </c>
      <c r="I13" s="17">
        <v>9.2273790510153594E-2</v>
      </c>
      <c r="J13" s="17">
        <v>8.7885251386062999E-2</v>
      </c>
      <c r="K13" s="17">
        <v>7.1303095228687705E-2</v>
      </c>
      <c r="L13" s="17">
        <v>4.7607888767554701E-2</v>
      </c>
      <c r="M13" s="17"/>
      <c r="N13" s="17">
        <v>5.8881241614779901E-2</v>
      </c>
      <c r="O13" s="17">
        <v>8.5968049317141707E-2</v>
      </c>
      <c r="P13" s="17">
        <v>0.106760900425863</v>
      </c>
      <c r="Q13" s="17">
        <v>9.4309220764791493E-2</v>
      </c>
      <c r="R13" s="17"/>
      <c r="S13" s="17">
        <v>7.1127990723189705E-2</v>
      </c>
      <c r="T13" s="17">
        <v>8.4680891100291297E-2</v>
      </c>
      <c r="U13" s="17">
        <v>6.3335708892912998E-2</v>
      </c>
      <c r="V13" s="17">
        <v>0.100091688241469</v>
      </c>
      <c r="W13" s="17">
        <v>9.6236041077756795E-2</v>
      </c>
      <c r="X13" s="17">
        <v>0.109556684132666</v>
      </c>
      <c r="Y13" s="17">
        <v>7.9317202007829296E-2</v>
      </c>
      <c r="Z13" s="17">
        <v>7.6371929744714698E-2</v>
      </c>
      <c r="AA13" s="17">
        <v>8.4251794495179097E-2</v>
      </c>
      <c r="AB13" s="17">
        <v>7.2823520378682699E-2</v>
      </c>
      <c r="AC13" s="17">
        <v>0.120280150989446</v>
      </c>
      <c r="AD13" s="17">
        <v>6.0875902565109503E-2</v>
      </c>
      <c r="AE13" s="17"/>
      <c r="AF13" s="17">
        <v>9.0278661884618305E-2</v>
      </c>
      <c r="AG13" s="17">
        <v>7.50405754483911E-2</v>
      </c>
      <c r="AH13" s="17">
        <v>0.108546104821561</v>
      </c>
      <c r="AI13" s="17">
        <v>8.0353171079660501E-2</v>
      </c>
      <c r="AJ13" s="17">
        <v>7.6503264592393594E-2</v>
      </c>
      <c r="AK13" s="17">
        <v>8.0303466867812701E-2</v>
      </c>
      <c r="AL13" s="17"/>
      <c r="AM13" s="17">
        <v>8.2919819048841201E-2</v>
      </c>
      <c r="AN13" s="17">
        <v>9.2999671378817594E-2</v>
      </c>
      <c r="AO13" s="17">
        <v>8.96249529500176E-2</v>
      </c>
      <c r="AP13" s="17">
        <v>8.6434782418561507E-2</v>
      </c>
      <c r="AQ13" s="17">
        <v>6.0413069307364099E-2</v>
      </c>
      <c r="AR13" s="17"/>
      <c r="AS13" s="17">
        <v>7.0325390148758604E-2</v>
      </c>
      <c r="AT13" s="17">
        <v>0.12392147879606701</v>
      </c>
      <c r="AU13" s="17"/>
      <c r="AV13" s="17">
        <v>5.3789600772417401E-2</v>
      </c>
      <c r="AW13" s="17">
        <v>0.16470350408894899</v>
      </c>
      <c r="AX13" s="17"/>
      <c r="AY13" s="17">
        <v>0.117396915039194</v>
      </c>
      <c r="AZ13" s="17">
        <v>7.4475218011529995E-2</v>
      </c>
      <c r="BA13" s="17">
        <v>5.7020168723794201E-2</v>
      </c>
      <c r="BB13" s="17"/>
      <c r="BC13" s="17">
        <v>8.14941535036241E-2</v>
      </c>
      <c r="BD13" s="17">
        <v>7.2158271031999593E-2</v>
      </c>
      <c r="BE13" s="17">
        <v>0.106684284231422</v>
      </c>
      <c r="BF13" s="17"/>
      <c r="BG13" s="17">
        <v>0.101018835375913</v>
      </c>
      <c r="BH13" s="17">
        <v>7.8287452307131106E-2</v>
      </c>
      <c r="BI13" s="17"/>
      <c r="BJ13" s="17">
        <v>6.1900806982362798E-2</v>
      </c>
      <c r="BK13" s="17">
        <v>8.9599563220146797E-2</v>
      </c>
      <c r="BL13" s="17"/>
      <c r="BM13" s="17">
        <v>8.8335630425638301E-2</v>
      </c>
      <c r="BN13" s="17">
        <v>8.6413324747592904E-2</v>
      </c>
      <c r="BO13" s="17">
        <v>7.8110153930094406E-2</v>
      </c>
      <c r="BP13" s="17">
        <v>0.174120032548818</v>
      </c>
      <c r="BQ13" s="17">
        <v>0.136913490437748</v>
      </c>
      <c r="BR13" s="17">
        <v>4.7557559006168398E-2</v>
      </c>
      <c r="BS13" s="17">
        <v>7.9902358440049198E-2</v>
      </c>
      <c r="BT13" s="17"/>
      <c r="BU13" s="17">
        <v>9.6104219511178604E-2</v>
      </c>
      <c r="BV13" s="17">
        <v>8.8158052462927197E-2</v>
      </c>
      <c r="BW13" s="17"/>
      <c r="BX13" s="17">
        <v>9.7810747034491996E-2</v>
      </c>
      <c r="BY13" s="17">
        <v>8.2634298418629307E-2</v>
      </c>
      <c r="BZ13" s="17">
        <v>7.6433503598214603E-2</v>
      </c>
      <c r="CA13" s="17">
        <v>5.6132607301374003E-2</v>
      </c>
    </row>
    <row r="14" spans="2:79" x14ac:dyDescent="0.3">
      <c r="B14" s="18" t="s">
        <v>101</v>
      </c>
      <c r="C14" s="19">
        <v>7.69448844177682E-2</v>
      </c>
      <c r="D14" s="19">
        <v>5.5656353551414801E-2</v>
      </c>
      <c r="E14" s="19">
        <v>9.7191071391396405E-2</v>
      </c>
      <c r="F14" s="19"/>
      <c r="G14" s="19">
        <v>5.8474995744411701E-2</v>
      </c>
      <c r="H14" s="19">
        <v>6.5073423933485294E-2</v>
      </c>
      <c r="I14" s="19">
        <v>8.2309502828080999E-2</v>
      </c>
      <c r="J14" s="19">
        <v>8.6353179135319896E-2</v>
      </c>
      <c r="K14" s="19">
        <v>8.9718538852653407E-2</v>
      </c>
      <c r="L14" s="19">
        <v>7.8300968309020502E-2</v>
      </c>
      <c r="M14" s="19"/>
      <c r="N14" s="19">
        <v>4.4617637154354399E-2</v>
      </c>
      <c r="O14" s="19">
        <v>8.41818117044838E-2</v>
      </c>
      <c r="P14" s="19">
        <v>6.0891683810127099E-2</v>
      </c>
      <c r="Q14" s="19">
        <v>0.116856436031824</v>
      </c>
      <c r="R14" s="19"/>
      <c r="S14" s="19">
        <v>6.72254548565661E-2</v>
      </c>
      <c r="T14" s="19">
        <v>6.0545058974727603E-2</v>
      </c>
      <c r="U14" s="19">
        <v>9.7377830664302001E-2</v>
      </c>
      <c r="V14" s="19">
        <v>8.4164992762578494E-2</v>
      </c>
      <c r="W14" s="19">
        <v>4.81135310438182E-2</v>
      </c>
      <c r="X14" s="19">
        <v>9.3791344347243302E-2</v>
      </c>
      <c r="Y14" s="19">
        <v>7.4556926757966102E-2</v>
      </c>
      <c r="Z14" s="19">
        <v>7.6639683983263998E-2</v>
      </c>
      <c r="AA14" s="19">
        <v>6.6002574647193099E-2</v>
      </c>
      <c r="AB14" s="19">
        <v>9.2795507284473694E-2</v>
      </c>
      <c r="AC14" s="19">
        <v>9.42236241663649E-2</v>
      </c>
      <c r="AD14" s="19">
        <v>0.10433583990501601</v>
      </c>
      <c r="AE14" s="19"/>
      <c r="AF14" s="19">
        <v>5.25404681470878E-2</v>
      </c>
      <c r="AG14" s="19">
        <v>8.3162322122009205E-2</v>
      </c>
      <c r="AH14" s="19">
        <v>8.60110907112904E-2</v>
      </c>
      <c r="AI14" s="19">
        <v>7.2326002758219807E-2</v>
      </c>
      <c r="AJ14" s="19">
        <v>0.106078624484024</v>
      </c>
      <c r="AK14" s="19">
        <v>9.1110833406192304E-2</v>
      </c>
      <c r="AL14" s="19"/>
      <c r="AM14" s="19">
        <v>0.10374529316685099</v>
      </c>
      <c r="AN14" s="19">
        <v>8.6048229512043398E-2</v>
      </c>
      <c r="AO14" s="19">
        <v>4.8374307673321001E-2</v>
      </c>
      <c r="AP14" s="19">
        <v>5.4348334847865401E-2</v>
      </c>
      <c r="AQ14" s="19">
        <v>6.1004331936078598E-2</v>
      </c>
      <c r="AR14" s="19"/>
      <c r="AS14" s="19">
        <v>5.7281803115497298E-2</v>
      </c>
      <c r="AT14" s="19">
        <v>8.22823435312489E-2</v>
      </c>
      <c r="AU14" s="19"/>
      <c r="AV14" s="19">
        <v>6.6426360815813698E-2</v>
      </c>
      <c r="AW14" s="19">
        <v>9.5590800658446107E-2</v>
      </c>
      <c r="AX14" s="19"/>
      <c r="AY14" s="19">
        <v>9.0468511422073003E-2</v>
      </c>
      <c r="AZ14" s="19">
        <v>6.5360247733517104E-2</v>
      </c>
      <c r="BA14" s="19">
        <v>0.104529648087445</v>
      </c>
      <c r="BB14" s="19"/>
      <c r="BC14" s="19">
        <v>9.5349428643695194E-2</v>
      </c>
      <c r="BD14" s="19">
        <v>4.09092782288231E-2</v>
      </c>
      <c r="BE14" s="19">
        <v>6.0487570325787499E-2</v>
      </c>
      <c r="BF14" s="19"/>
      <c r="BG14" s="19">
        <v>8.7890424310804793E-2</v>
      </c>
      <c r="BH14" s="19">
        <v>6.7674269184974198E-2</v>
      </c>
      <c r="BI14" s="19"/>
      <c r="BJ14" s="19">
        <v>5.5259306164152103E-2</v>
      </c>
      <c r="BK14" s="19">
        <v>8.12371812575442E-2</v>
      </c>
      <c r="BL14" s="19"/>
      <c r="BM14" s="19">
        <v>5.2770841632972701E-2</v>
      </c>
      <c r="BN14" s="19">
        <v>8.6623101627879798E-2</v>
      </c>
      <c r="BO14" s="19">
        <v>8.8941267007420402E-2</v>
      </c>
      <c r="BP14" s="19">
        <v>0.10986289129842999</v>
      </c>
      <c r="BQ14" s="19">
        <v>0.105520430162943</v>
      </c>
      <c r="BR14" s="19">
        <v>8.3092197049888294E-2</v>
      </c>
      <c r="BS14" s="19">
        <v>0.14359277973912801</v>
      </c>
      <c r="BT14" s="19"/>
      <c r="BU14" s="19">
        <v>4.3119200253633097E-2</v>
      </c>
      <c r="BV14" s="19">
        <v>3.5755975484056797E-2</v>
      </c>
      <c r="BW14" s="19"/>
      <c r="BX14" s="19">
        <v>8.4875047025059297E-2</v>
      </c>
      <c r="BY14" s="19">
        <v>4.5009715782866201E-2</v>
      </c>
      <c r="BZ14" s="19">
        <v>5.0382911366077601E-2</v>
      </c>
      <c r="CA14" s="19">
        <v>4.9177881790236098E-2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A23"/>
  <sheetViews>
    <sheetView showGridLines="0" topLeftCell="A12"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284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43.2" x14ac:dyDescent="0.3">
      <c r="B9" s="18" t="s">
        <v>276</v>
      </c>
      <c r="C9" s="17">
        <v>0.55765741844851002</v>
      </c>
      <c r="D9" s="17">
        <v>0.51754937419263203</v>
      </c>
      <c r="E9" s="17">
        <v>0.59646610619023699</v>
      </c>
      <c r="F9" s="17"/>
      <c r="G9" s="17">
        <v>0.43765563462304602</v>
      </c>
      <c r="H9" s="17">
        <v>0.50491327588235502</v>
      </c>
      <c r="I9" s="17">
        <v>0.52539334029349505</v>
      </c>
      <c r="J9" s="17">
        <v>0.52912481949760204</v>
      </c>
      <c r="K9" s="17">
        <v>0.60135548627317104</v>
      </c>
      <c r="L9" s="17">
        <v>0.69999474769217596</v>
      </c>
      <c r="M9" s="17"/>
      <c r="N9" s="17">
        <v>0.59151273879841204</v>
      </c>
      <c r="O9" s="17">
        <v>0.58935983421887905</v>
      </c>
      <c r="P9" s="17">
        <v>0.52549100475558097</v>
      </c>
      <c r="Q9" s="17">
        <v>0.51442341329543095</v>
      </c>
      <c r="R9" s="17"/>
      <c r="S9" s="17">
        <v>0.50277893826039599</v>
      </c>
      <c r="T9" s="17">
        <v>0.58806342220090602</v>
      </c>
      <c r="U9" s="17">
        <v>0.606045131218373</v>
      </c>
      <c r="V9" s="17">
        <v>0.53431429303974298</v>
      </c>
      <c r="W9" s="17">
        <v>0.53548447720377401</v>
      </c>
      <c r="X9" s="17">
        <v>0.52954146008463798</v>
      </c>
      <c r="Y9" s="17">
        <v>0.61993588468807803</v>
      </c>
      <c r="Z9" s="17">
        <v>0.48474735026619797</v>
      </c>
      <c r="AA9" s="17">
        <v>0.57820563946232995</v>
      </c>
      <c r="AB9" s="17">
        <v>0.55086039367661299</v>
      </c>
      <c r="AC9" s="17">
        <v>0.57087246265748204</v>
      </c>
      <c r="AD9" s="17">
        <v>0.61256200630656499</v>
      </c>
      <c r="AE9" s="17"/>
      <c r="AF9" s="17">
        <v>0.55908876439132904</v>
      </c>
      <c r="AG9" s="17">
        <v>0.58048319054994302</v>
      </c>
      <c r="AH9" s="17">
        <v>0.46684811915611901</v>
      </c>
      <c r="AI9" s="17">
        <v>0.56281735385114495</v>
      </c>
      <c r="AJ9" s="17">
        <v>0.60243884257763103</v>
      </c>
      <c r="AK9" s="17">
        <v>0.554197998597733</v>
      </c>
      <c r="AL9" s="17"/>
      <c r="AM9" s="17">
        <v>0.56070175199525296</v>
      </c>
      <c r="AN9" s="17">
        <v>0.52706661860999804</v>
      </c>
      <c r="AO9" s="17">
        <v>0.613477810307133</v>
      </c>
      <c r="AP9" s="17">
        <v>0.49181103897633399</v>
      </c>
      <c r="AQ9" s="17">
        <v>0.59566886379511397</v>
      </c>
      <c r="AR9" s="17"/>
      <c r="AS9" s="17">
        <v>0.54679067290031003</v>
      </c>
      <c r="AT9" s="17">
        <v>0.58706767018082595</v>
      </c>
      <c r="AU9" s="17"/>
      <c r="AV9" s="17">
        <v>0.57753262894810098</v>
      </c>
      <c r="AW9" s="17">
        <v>0.53773044382630197</v>
      </c>
      <c r="AX9" s="17"/>
      <c r="AY9" s="17">
        <v>0.55111307180598801</v>
      </c>
      <c r="AZ9" s="17">
        <v>0.56173922463973602</v>
      </c>
      <c r="BA9" s="17">
        <v>0.56420612722237196</v>
      </c>
      <c r="BB9" s="17"/>
      <c r="BC9" s="17">
        <v>0.55921305633725604</v>
      </c>
      <c r="BD9" s="17">
        <v>0.57365862014665503</v>
      </c>
      <c r="BE9" s="17">
        <v>0.539228428959728</v>
      </c>
      <c r="BF9" s="17"/>
      <c r="BG9" s="17">
        <v>0.60947048171172102</v>
      </c>
      <c r="BH9" s="17">
        <v>0.54031272212550596</v>
      </c>
      <c r="BI9" s="17"/>
      <c r="BJ9" s="17">
        <v>0.54710147845623103</v>
      </c>
      <c r="BK9" s="17">
        <v>0.56631786342388102</v>
      </c>
      <c r="BL9" s="17"/>
      <c r="BM9" s="17">
        <v>0.51636098866520297</v>
      </c>
      <c r="BN9" s="17">
        <v>0.55456969884680296</v>
      </c>
      <c r="BO9" s="17">
        <v>0.48368275432368002</v>
      </c>
      <c r="BP9" s="17">
        <v>0.417934749543664</v>
      </c>
      <c r="BQ9" s="17">
        <v>0.53352006164852295</v>
      </c>
      <c r="BR9" s="17">
        <v>0.68155728147448402</v>
      </c>
      <c r="BS9" s="17">
        <v>0.62290158416586405</v>
      </c>
      <c r="BT9" s="17"/>
      <c r="BU9" s="17">
        <v>0.59069486906331603</v>
      </c>
      <c r="BV9" s="17">
        <v>0.50439509665051296</v>
      </c>
      <c r="BW9" s="17"/>
      <c r="BX9" s="17">
        <v>0.58540698289777104</v>
      </c>
      <c r="BY9" s="17">
        <v>0.535798136558014</v>
      </c>
      <c r="BZ9" s="17">
        <v>0.55237590991396002</v>
      </c>
      <c r="CA9" s="17">
        <v>0.58159304334225603</v>
      </c>
    </row>
    <row r="10" spans="2:79" ht="43.2" x14ac:dyDescent="0.3">
      <c r="B10" s="18" t="s">
        <v>277</v>
      </c>
      <c r="C10" s="17">
        <v>0.42480824517009802</v>
      </c>
      <c r="D10" s="17">
        <v>0.39274976104964998</v>
      </c>
      <c r="E10" s="17">
        <v>0.45514925831018699</v>
      </c>
      <c r="F10" s="17"/>
      <c r="G10" s="17">
        <v>0.33873472769980401</v>
      </c>
      <c r="H10" s="17">
        <v>0.35982991589651903</v>
      </c>
      <c r="I10" s="17">
        <v>0.44452571934497698</v>
      </c>
      <c r="J10" s="17">
        <v>0.55262146998320905</v>
      </c>
      <c r="K10" s="17">
        <v>0.412699063952079</v>
      </c>
      <c r="L10" s="17">
        <v>0.42341635853491599</v>
      </c>
      <c r="M10" s="17"/>
      <c r="N10" s="17">
        <v>0.34618168756951501</v>
      </c>
      <c r="O10" s="17">
        <v>0.42814208634105699</v>
      </c>
      <c r="P10" s="17">
        <v>0.46767587201271399</v>
      </c>
      <c r="Q10" s="17">
        <v>0.46988992645827798</v>
      </c>
      <c r="R10" s="17"/>
      <c r="S10" s="17">
        <v>0.39039091807134602</v>
      </c>
      <c r="T10" s="17">
        <v>0.408305851230234</v>
      </c>
      <c r="U10" s="17">
        <v>0.45445452321016799</v>
      </c>
      <c r="V10" s="17">
        <v>0.43771189113138398</v>
      </c>
      <c r="W10" s="17">
        <v>0.45797233266033999</v>
      </c>
      <c r="X10" s="17">
        <v>0.35630072788202199</v>
      </c>
      <c r="Y10" s="17">
        <v>0.43533154116327699</v>
      </c>
      <c r="Z10" s="17">
        <v>0.473310048310283</v>
      </c>
      <c r="AA10" s="17">
        <v>0.427279053951439</v>
      </c>
      <c r="AB10" s="17">
        <v>0.426982319194602</v>
      </c>
      <c r="AC10" s="17">
        <v>0.47216002131035101</v>
      </c>
      <c r="AD10" s="17">
        <v>0.47974433111683001</v>
      </c>
      <c r="AE10" s="17"/>
      <c r="AF10" s="17">
        <v>0.35673956928936201</v>
      </c>
      <c r="AG10" s="17">
        <v>0.42203709032725001</v>
      </c>
      <c r="AH10" s="17">
        <v>0.43351807011358301</v>
      </c>
      <c r="AI10" s="17">
        <v>0.47355660134084498</v>
      </c>
      <c r="AJ10" s="17">
        <v>0.47525980472985202</v>
      </c>
      <c r="AK10" s="17">
        <v>0.454804713894367</v>
      </c>
      <c r="AL10" s="17"/>
      <c r="AM10" s="17">
        <v>0.46911300723555599</v>
      </c>
      <c r="AN10" s="17">
        <v>0.47911836157924398</v>
      </c>
      <c r="AO10" s="17">
        <v>0.378527736229398</v>
      </c>
      <c r="AP10" s="17">
        <v>0.38708298583741202</v>
      </c>
      <c r="AQ10" s="17">
        <v>0.30331067791424299</v>
      </c>
      <c r="AR10" s="17"/>
      <c r="AS10" s="17">
        <v>0.40613847787498902</v>
      </c>
      <c r="AT10" s="17">
        <v>0.522867511081892</v>
      </c>
      <c r="AU10" s="17"/>
      <c r="AV10" s="17">
        <v>0.39391124653050402</v>
      </c>
      <c r="AW10" s="17">
        <v>0.52100222697715703</v>
      </c>
      <c r="AX10" s="17"/>
      <c r="AY10" s="17">
        <v>0.41593595543430001</v>
      </c>
      <c r="AZ10" s="17">
        <v>0.42866732713215</v>
      </c>
      <c r="BA10" s="17">
        <v>0.44238850418528702</v>
      </c>
      <c r="BB10" s="17"/>
      <c r="BC10" s="17">
        <v>0.40278790456513602</v>
      </c>
      <c r="BD10" s="17">
        <v>0.43172293951645302</v>
      </c>
      <c r="BE10" s="17">
        <v>0.47178408473816302</v>
      </c>
      <c r="BF10" s="17"/>
      <c r="BG10" s="17">
        <v>0.46483407721280701</v>
      </c>
      <c r="BH10" s="17">
        <v>0.41091673278950502</v>
      </c>
      <c r="BI10" s="17"/>
      <c r="BJ10" s="17">
        <v>0.35044086120915302</v>
      </c>
      <c r="BK10" s="17">
        <v>0.44973260145591398</v>
      </c>
      <c r="BL10" s="17"/>
      <c r="BM10" s="17">
        <v>0.41312175930394301</v>
      </c>
      <c r="BN10" s="17">
        <v>0.42275953319985299</v>
      </c>
      <c r="BO10" s="17">
        <v>0.460996700450717</v>
      </c>
      <c r="BP10" s="17">
        <v>0.48979955315285101</v>
      </c>
      <c r="BQ10" s="17">
        <v>0.308335897652253</v>
      </c>
      <c r="BR10" s="17">
        <v>0.42360002279863301</v>
      </c>
      <c r="BS10" s="17">
        <v>0.519999230238685</v>
      </c>
      <c r="BT10" s="17"/>
      <c r="BU10" s="17">
        <v>0.51618381040665795</v>
      </c>
      <c r="BV10" s="17">
        <v>0.370657694160753</v>
      </c>
      <c r="BW10" s="17"/>
      <c r="BX10" s="17">
        <v>0.47547975743340998</v>
      </c>
      <c r="BY10" s="17">
        <v>0.44171152873995101</v>
      </c>
      <c r="BZ10" s="17">
        <v>0.38132475978590602</v>
      </c>
      <c r="CA10" s="17">
        <v>0.37336942355436997</v>
      </c>
    </row>
    <row r="11" spans="2:79" ht="43.2" x14ac:dyDescent="0.3">
      <c r="B11" s="18" t="s">
        <v>278</v>
      </c>
      <c r="C11" s="17">
        <v>0.31393985950998499</v>
      </c>
      <c r="D11" s="17">
        <v>0.30100843972697999</v>
      </c>
      <c r="E11" s="17">
        <v>0.32614200589606002</v>
      </c>
      <c r="F11" s="17"/>
      <c r="G11" s="17">
        <v>0.31962716286755799</v>
      </c>
      <c r="H11" s="17">
        <v>0.36336758160041299</v>
      </c>
      <c r="I11" s="17">
        <v>0.31042703696968499</v>
      </c>
      <c r="J11" s="17">
        <v>0.318832055092647</v>
      </c>
      <c r="K11" s="17">
        <v>0.30707660497484401</v>
      </c>
      <c r="L11" s="17">
        <v>0.273597290112923</v>
      </c>
      <c r="M11" s="17"/>
      <c r="N11" s="17">
        <v>0.337504310230403</v>
      </c>
      <c r="O11" s="17">
        <v>0.31159805022400799</v>
      </c>
      <c r="P11" s="17">
        <v>0.294561290972368</v>
      </c>
      <c r="Q11" s="17">
        <v>0.31318515331994901</v>
      </c>
      <c r="R11" s="17"/>
      <c r="S11" s="17">
        <v>0.31730885184575103</v>
      </c>
      <c r="T11" s="17">
        <v>0.245747827238467</v>
      </c>
      <c r="U11" s="17">
        <v>0.33093609835992699</v>
      </c>
      <c r="V11" s="17">
        <v>0.31810610018909302</v>
      </c>
      <c r="W11" s="17">
        <v>0.336446730324794</v>
      </c>
      <c r="X11" s="17">
        <v>0.31169951496470499</v>
      </c>
      <c r="Y11" s="17">
        <v>0.26527124199871299</v>
      </c>
      <c r="Z11" s="17">
        <v>0.29190291009663</v>
      </c>
      <c r="AA11" s="17">
        <v>0.35215160222707398</v>
      </c>
      <c r="AB11" s="17">
        <v>0.393700453874262</v>
      </c>
      <c r="AC11" s="17">
        <v>0.23429260892051099</v>
      </c>
      <c r="AD11" s="17">
        <v>0.403146640961217</v>
      </c>
      <c r="AE11" s="17"/>
      <c r="AF11" s="17">
        <v>0.35635095276965301</v>
      </c>
      <c r="AG11" s="17">
        <v>0.28635832900091901</v>
      </c>
      <c r="AH11" s="17">
        <v>0.29787108706948601</v>
      </c>
      <c r="AI11" s="17">
        <v>0.33947603406642601</v>
      </c>
      <c r="AJ11" s="17">
        <v>0.27031844620117002</v>
      </c>
      <c r="AK11" s="17">
        <v>0.30671249812282603</v>
      </c>
      <c r="AL11" s="17"/>
      <c r="AM11" s="17">
        <v>0.30214469394458698</v>
      </c>
      <c r="AN11" s="17">
        <v>0.27424312168610099</v>
      </c>
      <c r="AO11" s="17">
        <v>0.33131967234904902</v>
      </c>
      <c r="AP11" s="17">
        <v>0.38247137393786801</v>
      </c>
      <c r="AQ11" s="17">
        <v>0.40617380058824298</v>
      </c>
      <c r="AR11" s="17"/>
      <c r="AS11" s="17">
        <v>0.32569698383940898</v>
      </c>
      <c r="AT11" s="17">
        <v>0.33079835780081501</v>
      </c>
      <c r="AU11" s="17"/>
      <c r="AV11" s="17">
        <v>0.32032727322760801</v>
      </c>
      <c r="AW11" s="17">
        <v>0.29570293269223802</v>
      </c>
      <c r="AX11" s="17"/>
      <c r="AY11" s="17">
        <v>0.34531944375836798</v>
      </c>
      <c r="AZ11" s="17">
        <v>0.30574155596497299</v>
      </c>
      <c r="BA11" s="17">
        <v>0.27722086852136402</v>
      </c>
      <c r="BB11" s="17"/>
      <c r="BC11" s="17">
        <v>0.31674223508959898</v>
      </c>
      <c r="BD11" s="17">
        <v>0.30721045635217997</v>
      </c>
      <c r="BE11" s="17">
        <v>0.31650074732155598</v>
      </c>
      <c r="BF11" s="17"/>
      <c r="BG11" s="17">
        <v>0.320909584591338</v>
      </c>
      <c r="BH11" s="17">
        <v>0.31497686099778999</v>
      </c>
      <c r="BI11" s="17"/>
      <c r="BJ11" s="17">
        <v>0.33782402351048202</v>
      </c>
      <c r="BK11" s="17">
        <v>0.30912706204894003</v>
      </c>
      <c r="BL11" s="17"/>
      <c r="BM11" s="17">
        <v>0.343177431896593</v>
      </c>
      <c r="BN11" s="17">
        <v>0.31067173820312799</v>
      </c>
      <c r="BO11" s="17">
        <v>0.28165201970875903</v>
      </c>
      <c r="BP11" s="17">
        <v>0.27959893183521201</v>
      </c>
      <c r="BQ11" s="17">
        <v>0.27144323098741902</v>
      </c>
      <c r="BR11" s="17">
        <v>0.28238476201250601</v>
      </c>
      <c r="BS11" s="17">
        <v>0.30542909965988502</v>
      </c>
      <c r="BT11" s="17"/>
      <c r="BU11" s="17">
        <v>0.335450130167952</v>
      </c>
      <c r="BV11" s="17">
        <v>0.37307492342881199</v>
      </c>
      <c r="BW11" s="17"/>
      <c r="BX11" s="17">
        <v>0.31471110895030202</v>
      </c>
      <c r="BY11" s="17">
        <v>0.29513249194945301</v>
      </c>
      <c r="BZ11" s="17">
        <v>0.35442282474610498</v>
      </c>
      <c r="CA11" s="17">
        <v>0.30280188117110601</v>
      </c>
    </row>
    <row r="12" spans="2:79" ht="72" x14ac:dyDescent="0.3">
      <c r="B12" s="18" t="s">
        <v>279</v>
      </c>
      <c r="C12" s="17">
        <v>0.27980658368093098</v>
      </c>
      <c r="D12" s="17">
        <v>0.29129479433192801</v>
      </c>
      <c r="E12" s="17">
        <v>0.26997890962529503</v>
      </c>
      <c r="F12" s="17"/>
      <c r="G12" s="17">
        <v>0.28376052403373597</v>
      </c>
      <c r="H12" s="17">
        <v>0.28956720939073</v>
      </c>
      <c r="I12" s="17">
        <v>0.303476730009754</v>
      </c>
      <c r="J12" s="17">
        <v>0.19790391041998301</v>
      </c>
      <c r="K12" s="17">
        <v>0.28511578110058899</v>
      </c>
      <c r="L12" s="17">
        <v>0.31272604707577401</v>
      </c>
      <c r="M12" s="17"/>
      <c r="N12" s="17">
        <v>0.311796418101906</v>
      </c>
      <c r="O12" s="17">
        <v>0.25848001592833297</v>
      </c>
      <c r="P12" s="17">
        <v>0.29027883859382497</v>
      </c>
      <c r="Q12" s="17">
        <v>0.25927686940906203</v>
      </c>
      <c r="R12" s="17"/>
      <c r="S12" s="17">
        <v>0.28985592009719902</v>
      </c>
      <c r="T12" s="17">
        <v>0.303452099662751</v>
      </c>
      <c r="U12" s="17">
        <v>0.250147428125019</v>
      </c>
      <c r="V12" s="17">
        <v>0.26070043378326802</v>
      </c>
      <c r="W12" s="17">
        <v>0.25215862564528602</v>
      </c>
      <c r="X12" s="17">
        <v>0.234457858971823</v>
      </c>
      <c r="Y12" s="17">
        <v>0.30653695277513798</v>
      </c>
      <c r="Z12" s="17">
        <v>0.38323328390537198</v>
      </c>
      <c r="AA12" s="17">
        <v>0.255012082165335</v>
      </c>
      <c r="AB12" s="17">
        <v>0.30102516702646198</v>
      </c>
      <c r="AC12" s="17">
        <v>0.279456704386568</v>
      </c>
      <c r="AD12" s="17">
        <v>0.28716236788960497</v>
      </c>
      <c r="AE12" s="17"/>
      <c r="AF12" s="17">
        <v>0.277957426106344</v>
      </c>
      <c r="AG12" s="17">
        <v>0.27202696528120801</v>
      </c>
      <c r="AH12" s="17">
        <v>0.29544236376650401</v>
      </c>
      <c r="AI12" s="17">
        <v>0.26847869465797097</v>
      </c>
      <c r="AJ12" s="17">
        <v>0.250378988949437</v>
      </c>
      <c r="AK12" s="17">
        <v>0.38859738592107501</v>
      </c>
      <c r="AL12" s="17"/>
      <c r="AM12" s="17">
        <v>0.27046326499418899</v>
      </c>
      <c r="AN12" s="17">
        <v>0.26309889308638101</v>
      </c>
      <c r="AO12" s="17">
        <v>0.28123707213492599</v>
      </c>
      <c r="AP12" s="17">
        <v>0.32184693551938698</v>
      </c>
      <c r="AQ12" s="17">
        <v>0.27131557702405801</v>
      </c>
      <c r="AR12" s="17"/>
      <c r="AS12" s="17">
        <v>0.28168888539683601</v>
      </c>
      <c r="AT12" s="17">
        <v>0.268115496764399</v>
      </c>
      <c r="AU12" s="17"/>
      <c r="AV12" s="17">
        <v>0.28687492431155798</v>
      </c>
      <c r="AW12" s="17">
        <v>0.27757531327406898</v>
      </c>
      <c r="AX12" s="17"/>
      <c r="AY12" s="17">
        <v>0.259096951329021</v>
      </c>
      <c r="AZ12" s="17">
        <v>0.28790616641086902</v>
      </c>
      <c r="BA12" s="17">
        <v>0.280507558789032</v>
      </c>
      <c r="BB12" s="17"/>
      <c r="BC12" s="17">
        <v>0.27043520640775798</v>
      </c>
      <c r="BD12" s="17">
        <v>0.28551066176325302</v>
      </c>
      <c r="BE12" s="17">
        <v>0.30290722419279598</v>
      </c>
      <c r="BF12" s="17"/>
      <c r="BG12" s="17">
        <v>0.28471193699521602</v>
      </c>
      <c r="BH12" s="17">
        <v>0.28160473281034998</v>
      </c>
      <c r="BI12" s="17"/>
      <c r="BJ12" s="17">
        <v>0.31210444708144303</v>
      </c>
      <c r="BK12" s="17">
        <v>0.27143577109370498</v>
      </c>
      <c r="BL12" s="17"/>
      <c r="BM12" s="17">
        <v>0.28332376664912001</v>
      </c>
      <c r="BN12" s="17">
        <v>0.27330377511118198</v>
      </c>
      <c r="BO12" s="17">
        <v>0.23709423619091899</v>
      </c>
      <c r="BP12" s="17">
        <v>0.226989507876071</v>
      </c>
      <c r="BQ12" s="17">
        <v>0.28414375220433002</v>
      </c>
      <c r="BR12" s="17">
        <v>0.31890194766928398</v>
      </c>
      <c r="BS12" s="17">
        <v>0.21119074006428401</v>
      </c>
      <c r="BT12" s="17"/>
      <c r="BU12" s="17">
        <v>0.31029470678541099</v>
      </c>
      <c r="BV12" s="17">
        <v>0.34811848764972603</v>
      </c>
      <c r="BW12" s="17"/>
      <c r="BX12" s="17">
        <v>0.30297739412174202</v>
      </c>
      <c r="BY12" s="17">
        <v>0.33041589157013501</v>
      </c>
      <c r="BZ12" s="17">
        <v>0.28327993947521202</v>
      </c>
      <c r="CA12" s="17">
        <v>0.30619580280125203</v>
      </c>
    </row>
    <row r="13" spans="2:79" ht="43.2" x14ac:dyDescent="0.3">
      <c r="B13" s="18" t="s">
        <v>280</v>
      </c>
      <c r="C13" s="17">
        <v>0.26071982115060599</v>
      </c>
      <c r="D13" s="17">
        <v>0.2574025786886</v>
      </c>
      <c r="E13" s="17">
        <v>0.265239401966406</v>
      </c>
      <c r="F13" s="17"/>
      <c r="G13" s="17">
        <v>0.28688549085600701</v>
      </c>
      <c r="H13" s="17">
        <v>0.265613369945148</v>
      </c>
      <c r="I13" s="17">
        <v>0.25387841413265</v>
      </c>
      <c r="J13" s="17">
        <v>0.27009505300869002</v>
      </c>
      <c r="K13" s="17">
        <v>0.27482955797808301</v>
      </c>
      <c r="L13" s="17">
        <v>0.22788507337396999</v>
      </c>
      <c r="M13" s="17"/>
      <c r="N13" s="17">
        <v>0.269484732746338</v>
      </c>
      <c r="O13" s="17">
        <v>0.27397168599442101</v>
      </c>
      <c r="P13" s="17">
        <v>0.23979484891268399</v>
      </c>
      <c r="Q13" s="17">
        <v>0.259654039586102</v>
      </c>
      <c r="R13" s="17"/>
      <c r="S13" s="17">
        <v>0.30766377665870798</v>
      </c>
      <c r="T13" s="17">
        <v>0.24148318017508399</v>
      </c>
      <c r="U13" s="17">
        <v>0.22677678917525401</v>
      </c>
      <c r="V13" s="17">
        <v>0.27713486913054503</v>
      </c>
      <c r="W13" s="17">
        <v>0.30639633845686398</v>
      </c>
      <c r="X13" s="17">
        <v>0.242860810259415</v>
      </c>
      <c r="Y13" s="17">
        <v>0.18510880795753501</v>
      </c>
      <c r="Z13" s="17">
        <v>0.201096983098321</v>
      </c>
      <c r="AA13" s="17">
        <v>0.27324900143527098</v>
      </c>
      <c r="AB13" s="17">
        <v>0.28491577734211598</v>
      </c>
      <c r="AC13" s="17">
        <v>0.24180148228066101</v>
      </c>
      <c r="AD13" s="17">
        <v>0.307738300027802</v>
      </c>
      <c r="AE13" s="17"/>
      <c r="AF13" s="17">
        <v>0.31973507266677997</v>
      </c>
      <c r="AG13" s="17">
        <v>0.23789169459116899</v>
      </c>
      <c r="AH13" s="17">
        <v>0.23159539865097101</v>
      </c>
      <c r="AI13" s="17">
        <v>0.22340088866039001</v>
      </c>
      <c r="AJ13" s="17">
        <v>0.26038362395598103</v>
      </c>
      <c r="AK13" s="17">
        <v>0.31304633846752999</v>
      </c>
      <c r="AL13" s="17"/>
      <c r="AM13" s="17">
        <v>0.24164625123071001</v>
      </c>
      <c r="AN13" s="17">
        <v>0.27771917666108198</v>
      </c>
      <c r="AO13" s="17">
        <v>0.27087006658513002</v>
      </c>
      <c r="AP13" s="17">
        <v>0.25801981941034402</v>
      </c>
      <c r="AQ13" s="17">
        <v>0.28682562435832398</v>
      </c>
      <c r="AR13" s="17"/>
      <c r="AS13" s="17">
        <v>0.25755228919022499</v>
      </c>
      <c r="AT13" s="17">
        <v>0.279373384057028</v>
      </c>
      <c r="AU13" s="17"/>
      <c r="AV13" s="17">
        <v>0.25491631993712299</v>
      </c>
      <c r="AW13" s="17">
        <v>0.245418044859365</v>
      </c>
      <c r="AX13" s="17"/>
      <c r="AY13" s="17">
        <v>0.24794607234898899</v>
      </c>
      <c r="AZ13" s="17">
        <v>0.26220220555505602</v>
      </c>
      <c r="BA13" s="17">
        <v>0.26118564056278498</v>
      </c>
      <c r="BB13" s="17"/>
      <c r="BC13" s="17">
        <v>0.228110186093224</v>
      </c>
      <c r="BD13" s="17">
        <v>0.27942392757430401</v>
      </c>
      <c r="BE13" s="17">
        <v>0.32738611230231401</v>
      </c>
      <c r="BF13" s="17"/>
      <c r="BG13" s="17">
        <v>0.26288745808698299</v>
      </c>
      <c r="BH13" s="17">
        <v>0.26271349986598003</v>
      </c>
      <c r="BI13" s="17"/>
      <c r="BJ13" s="17">
        <v>0.26256013823933599</v>
      </c>
      <c r="BK13" s="17">
        <v>0.26309988129346401</v>
      </c>
      <c r="BL13" s="17"/>
      <c r="BM13" s="17">
        <v>0.25556525657023299</v>
      </c>
      <c r="BN13" s="17">
        <v>0.25242775799811901</v>
      </c>
      <c r="BO13" s="17">
        <v>0.21339225098155101</v>
      </c>
      <c r="BP13" s="17">
        <v>0.28579743076702402</v>
      </c>
      <c r="BQ13" s="17">
        <v>0.32552636759693598</v>
      </c>
      <c r="BR13" s="17">
        <v>0.25416482206388402</v>
      </c>
      <c r="BS13" s="17">
        <v>0.30111737214753498</v>
      </c>
      <c r="BT13" s="17"/>
      <c r="BU13" s="17">
        <v>0.25217256996152698</v>
      </c>
      <c r="BV13" s="17">
        <v>0.29784564446828898</v>
      </c>
      <c r="BW13" s="17"/>
      <c r="BX13" s="17">
        <v>0.284192904011426</v>
      </c>
      <c r="BY13" s="17">
        <v>0.25309013290520999</v>
      </c>
      <c r="BZ13" s="17">
        <v>0.30682107234747602</v>
      </c>
      <c r="CA13" s="17">
        <v>0.23018999298840401</v>
      </c>
    </row>
    <row r="14" spans="2:79" ht="43.2" x14ac:dyDescent="0.3">
      <c r="B14" s="18" t="s">
        <v>281</v>
      </c>
      <c r="C14" s="17">
        <v>0.25584225990905002</v>
      </c>
      <c r="D14" s="17">
        <v>0.277260532060499</v>
      </c>
      <c r="E14" s="17">
        <v>0.23621078215850799</v>
      </c>
      <c r="F14" s="17"/>
      <c r="G14" s="17">
        <v>0.27308504291614999</v>
      </c>
      <c r="H14" s="17">
        <v>0.29406563486496301</v>
      </c>
      <c r="I14" s="17">
        <v>0.23068355156192899</v>
      </c>
      <c r="J14" s="17">
        <v>0.220526628070775</v>
      </c>
      <c r="K14" s="17">
        <v>0.261368308134868</v>
      </c>
      <c r="L14" s="17">
        <v>0.25866273259111999</v>
      </c>
      <c r="M14" s="17"/>
      <c r="N14" s="17">
        <v>0.284928748442351</v>
      </c>
      <c r="O14" s="17">
        <v>0.25936306075658699</v>
      </c>
      <c r="P14" s="17">
        <v>0.24361446117514601</v>
      </c>
      <c r="Q14" s="17">
        <v>0.22995497567104201</v>
      </c>
      <c r="R14" s="17"/>
      <c r="S14" s="17">
        <v>0.25062673121158402</v>
      </c>
      <c r="T14" s="17">
        <v>0.29923072323692501</v>
      </c>
      <c r="U14" s="17">
        <v>0.216782352631922</v>
      </c>
      <c r="V14" s="17">
        <v>0.25360925952792002</v>
      </c>
      <c r="W14" s="17">
        <v>0.246599323942884</v>
      </c>
      <c r="X14" s="17">
        <v>0.25863936579797098</v>
      </c>
      <c r="Y14" s="17">
        <v>0.22337049278892099</v>
      </c>
      <c r="Z14" s="17">
        <v>0.26609416531701602</v>
      </c>
      <c r="AA14" s="17">
        <v>0.27585511222817</v>
      </c>
      <c r="AB14" s="17">
        <v>0.213714004828851</v>
      </c>
      <c r="AC14" s="17">
        <v>0.26766201359874298</v>
      </c>
      <c r="AD14" s="17">
        <v>0.323314852456</v>
      </c>
      <c r="AE14" s="17"/>
      <c r="AF14" s="17">
        <v>0.25321195021531301</v>
      </c>
      <c r="AG14" s="17">
        <v>0.26654723280370501</v>
      </c>
      <c r="AH14" s="17">
        <v>0.24945131371677001</v>
      </c>
      <c r="AI14" s="17">
        <v>0.245287484212935</v>
      </c>
      <c r="AJ14" s="17">
        <v>0.25775128673056102</v>
      </c>
      <c r="AK14" s="17">
        <v>0.26367144397550701</v>
      </c>
      <c r="AL14" s="17"/>
      <c r="AM14" s="17">
        <v>0.23595869180332099</v>
      </c>
      <c r="AN14" s="17">
        <v>0.24886828133319699</v>
      </c>
      <c r="AO14" s="17">
        <v>0.26737439134702101</v>
      </c>
      <c r="AP14" s="17">
        <v>0.28916703827896301</v>
      </c>
      <c r="AQ14" s="17">
        <v>0.34458421414211399</v>
      </c>
      <c r="AR14" s="17"/>
      <c r="AS14" s="17">
        <v>0.26856749271327202</v>
      </c>
      <c r="AT14" s="17">
        <v>0.21360942684363901</v>
      </c>
      <c r="AU14" s="17"/>
      <c r="AV14" s="17">
        <v>0.261496230569501</v>
      </c>
      <c r="AW14" s="17">
        <v>0.25994874263217399</v>
      </c>
      <c r="AX14" s="17"/>
      <c r="AY14" s="17">
        <v>0.23649538635321099</v>
      </c>
      <c r="AZ14" s="17">
        <v>0.262833578194346</v>
      </c>
      <c r="BA14" s="17">
        <v>0.26835006179896997</v>
      </c>
      <c r="BB14" s="17"/>
      <c r="BC14" s="17">
        <v>0.26867340755271601</v>
      </c>
      <c r="BD14" s="17">
        <v>0.26177989095569698</v>
      </c>
      <c r="BE14" s="17">
        <v>0.217185951956789</v>
      </c>
      <c r="BF14" s="17"/>
      <c r="BG14" s="17">
        <v>0.237997695939895</v>
      </c>
      <c r="BH14" s="17">
        <v>0.26457784344943203</v>
      </c>
      <c r="BI14" s="17"/>
      <c r="BJ14" s="17">
        <v>0.30287163615326401</v>
      </c>
      <c r="BK14" s="17">
        <v>0.24218889141219099</v>
      </c>
      <c r="BL14" s="17"/>
      <c r="BM14" s="17">
        <v>0.27863750985317798</v>
      </c>
      <c r="BN14" s="17">
        <v>0.20988692601748901</v>
      </c>
      <c r="BO14" s="17">
        <v>0.36968095560160802</v>
      </c>
      <c r="BP14" s="17">
        <v>0.19206052145258601</v>
      </c>
      <c r="BQ14" s="17">
        <v>0.266694013135789</v>
      </c>
      <c r="BR14" s="17">
        <v>0.24664466518974701</v>
      </c>
      <c r="BS14" s="17">
        <v>0.19433369842777801</v>
      </c>
      <c r="BT14" s="17"/>
      <c r="BU14" s="17">
        <v>0.27498506658439897</v>
      </c>
      <c r="BV14" s="17">
        <v>0.30133513404323797</v>
      </c>
      <c r="BW14" s="17"/>
      <c r="BX14" s="17">
        <v>0.24648976281953999</v>
      </c>
      <c r="BY14" s="17">
        <v>0.24637871750832199</v>
      </c>
      <c r="BZ14" s="17">
        <v>0.27384681747268402</v>
      </c>
      <c r="CA14" s="17">
        <v>0.29215049229381002</v>
      </c>
    </row>
    <row r="15" spans="2:79" ht="43.2" x14ac:dyDescent="0.3">
      <c r="B15" s="18" t="s">
        <v>282</v>
      </c>
      <c r="C15" s="17">
        <v>0.245078890733158</v>
      </c>
      <c r="D15" s="17">
        <v>0.23818086427921401</v>
      </c>
      <c r="E15" s="17">
        <v>0.25094432892747098</v>
      </c>
      <c r="F15" s="17"/>
      <c r="G15" s="17">
        <v>0.247705594268331</v>
      </c>
      <c r="H15" s="17">
        <v>0.291092537117079</v>
      </c>
      <c r="I15" s="17">
        <v>0.28394119404242402</v>
      </c>
      <c r="J15" s="17">
        <v>0.22625536123373699</v>
      </c>
      <c r="K15" s="17">
        <v>0.21224218211224999</v>
      </c>
      <c r="L15" s="17">
        <v>0.211765759786954</v>
      </c>
      <c r="M15" s="17"/>
      <c r="N15" s="17">
        <v>0.25872016459703501</v>
      </c>
      <c r="O15" s="17">
        <v>0.23376550807885599</v>
      </c>
      <c r="P15" s="17">
        <v>0.268065176665997</v>
      </c>
      <c r="Q15" s="17">
        <v>0.22313439696956699</v>
      </c>
      <c r="R15" s="17"/>
      <c r="S15" s="17">
        <v>0.26944816009547001</v>
      </c>
      <c r="T15" s="17">
        <v>0.22031266640390501</v>
      </c>
      <c r="U15" s="17">
        <v>0.209310059168173</v>
      </c>
      <c r="V15" s="17">
        <v>0.24094475131738499</v>
      </c>
      <c r="W15" s="17">
        <v>0.26979934243449</v>
      </c>
      <c r="X15" s="17">
        <v>0.24287534919221601</v>
      </c>
      <c r="Y15" s="17">
        <v>0.25727413128989701</v>
      </c>
      <c r="Z15" s="17">
        <v>0.25606983962468199</v>
      </c>
      <c r="AA15" s="17">
        <v>0.24679011193686501</v>
      </c>
      <c r="AB15" s="17">
        <v>0.25026628330303002</v>
      </c>
      <c r="AC15" s="17">
        <v>0.25315893126708899</v>
      </c>
      <c r="AD15" s="17">
        <v>0.21275340436291701</v>
      </c>
      <c r="AE15" s="17"/>
      <c r="AF15" s="17">
        <v>0.27471635377051201</v>
      </c>
      <c r="AG15" s="17">
        <v>0.238329643419221</v>
      </c>
      <c r="AH15" s="17">
        <v>0.26410751574526198</v>
      </c>
      <c r="AI15" s="17">
        <v>0.20884675955708601</v>
      </c>
      <c r="AJ15" s="17">
        <v>0.25680359030682498</v>
      </c>
      <c r="AK15" s="17">
        <v>0.188565852884201</v>
      </c>
      <c r="AL15" s="17"/>
      <c r="AM15" s="17">
        <v>0.227716065016139</v>
      </c>
      <c r="AN15" s="17">
        <v>0.230343949439895</v>
      </c>
      <c r="AO15" s="17">
        <v>0.26211485363880199</v>
      </c>
      <c r="AP15" s="17">
        <v>0.28007675328841097</v>
      </c>
      <c r="AQ15" s="17">
        <v>0.186358594466494</v>
      </c>
      <c r="AR15" s="17"/>
      <c r="AS15" s="17">
        <v>0.24335583473622599</v>
      </c>
      <c r="AT15" s="17">
        <v>0.21863217551713501</v>
      </c>
      <c r="AU15" s="17"/>
      <c r="AV15" s="17">
        <v>0.246638127786345</v>
      </c>
      <c r="AW15" s="17">
        <v>0.21009849615694901</v>
      </c>
      <c r="AX15" s="17"/>
      <c r="AY15" s="17">
        <v>0.251401836112705</v>
      </c>
      <c r="AZ15" s="17">
        <v>0.247655945010855</v>
      </c>
      <c r="BA15" s="17">
        <v>0.21640396447021901</v>
      </c>
      <c r="BB15" s="17"/>
      <c r="BC15" s="17">
        <v>0.24148649490037699</v>
      </c>
      <c r="BD15" s="17">
        <v>0.251564085849457</v>
      </c>
      <c r="BE15" s="17">
        <v>0.24849537362198501</v>
      </c>
      <c r="BF15" s="17"/>
      <c r="BG15" s="17">
        <v>0.210689098045445</v>
      </c>
      <c r="BH15" s="17">
        <v>0.25945372994187599</v>
      </c>
      <c r="BI15" s="17"/>
      <c r="BJ15" s="17">
        <v>0.25701421616416498</v>
      </c>
      <c r="BK15" s="17">
        <v>0.23686757335547301</v>
      </c>
      <c r="BL15" s="17"/>
      <c r="BM15" s="17">
        <v>0.246720303795776</v>
      </c>
      <c r="BN15" s="17">
        <v>0.27833958015086802</v>
      </c>
      <c r="BO15" s="17">
        <v>0.215826845588067</v>
      </c>
      <c r="BP15" s="17">
        <v>0.28711265050560297</v>
      </c>
      <c r="BQ15" s="17">
        <v>0.306366513184745</v>
      </c>
      <c r="BR15" s="17">
        <v>0.21324314575491901</v>
      </c>
      <c r="BS15" s="17">
        <v>0.203429722094497</v>
      </c>
      <c r="BT15" s="17"/>
      <c r="BU15" s="17">
        <v>0.26129652025296901</v>
      </c>
      <c r="BV15" s="17">
        <v>0.28046484612711198</v>
      </c>
      <c r="BW15" s="17"/>
      <c r="BX15" s="17">
        <v>0.19732762830910999</v>
      </c>
      <c r="BY15" s="17">
        <v>0.271531734632591</v>
      </c>
      <c r="BZ15" s="17">
        <v>0.26265142581147299</v>
      </c>
      <c r="CA15" s="17">
        <v>0.27287545849316203</v>
      </c>
    </row>
    <row r="16" spans="2:79" ht="57.6" x14ac:dyDescent="0.3">
      <c r="B16" s="18" t="s">
        <v>283</v>
      </c>
      <c r="C16" s="17">
        <v>0.17314198763077801</v>
      </c>
      <c r="D16" s="17">
        <v>0.192287650282878</v>
      </c>
      <c r="E16" s="17">
        <v>0.154351901007105</v>
      </c>
      <c r="F16" s="17"/>
      <c r="G16" s="17">
        <v>0.20653598079609001</v>
      </c>
      <c r="H16" s="17">
        <v>0.21809145110837</v>
      </c>
      <c r="I16" s="17">
        <v>0.16660309358174899</v>
      </c>
      <c r="J16" s="17">
        <v>0.14756372420201599</v>
      </c>
      <c r="K16" s="17">
        <v>0.144317435423331</v>
      </c>
      <c r="L16" s="17">
        <v>0.159860612644213</v>
      </c>
      <c r="M16" s="17"/>
      <c r="N16" s="17">
        <v>0.17647872248809299</v>
      </c>
      <c r="O16" s="17">
        <v>0.202649894089308</v>
      </c>
      <c r="P16" s="17">
        <v>0.14922791604622301</v>
      </c>
      <c r="Q16" s="17">
        <v>0.15414960801260599</v>
      </c>
      <c r="R16" s="17"/>
      <c r="S16" s="17">
        <v>0.183855317304398</v>
      </c>
      <c r="T16" s="17">
        <v>0.17588947419406201</v>
      </c>
      <c r="U16" s="17">
        <v>0.20169019911164199</v>
      </c>
      <c r="V16" s="17">
        <v>0.121420503505688</v>
      </c>
      <c r="W16" s="17">
        <v>0.15031944689495</v>
      </c>
      <c r="X16" s="17">
        <v>0.191377772530471</v>
      </c>
      <c r="Y16" s="17">
        <v>0.153574797281088</v>
      </c>
      <c r="Z16" s="17">
        <v>0.23860392717491599</v>
      </c>
      <c r="AA16" s="17">
        <v>0.201643917707546</v>
      </c>
      <c r="AB16" s="17">
        <v>0.14652913749858201</v>
      </c>
      <c r="AC16" s="17">
        <v>0.14980019590551799</v>
      </c>
      <c r="AD16" s="17">
        <v>0.168888121220512</v>
      </c>
      <c r="AE16" s="17"/>
      <c r="AF16" s="17">
        <v>0.163754919037852</v>
      </c>
      <c r="AG16" s="17">
        <v>0.20346186182005199</v>
      </c>
      <c r="AH16" s="17">
        <v>0.168504204634461</v>
      </c>
      <c r="AI16" s="17">
        <v>0.17399801062338699</v>
      </c>
      <c r="AJ16" s="17">
        <v>0.135908370865616</v>
      </c>
      <c r="AK16" s="17">
        <v>0.145742134417746</v>
      </c>
      <c r="AL16" s="17"/>
      <c r="AM16" s="17">
        <v>0.12682586247873101</v>
      </c>
      <c r="AN16" s="17">
        <v>0.19602099884683299</v>
      </c>
      <c r="AO16" s="17">
        <v>0.17924003111595699</v>
      </c>
      <c r="AP16" s="17">
        <v>0.21425264847370501</v>
      </c>
      <c r="AQ16" s="17">
        <v>0.13605150162802401</v>
      </c>
      <c r="AR16" s="17"/>
      <c r="AS16" s="17">
        <v>0.18965531110250999</v>
      </c>
      <c r="AT16" s="17">
        <v>0.142279926984134</v>
      </c>
      <c r="AU16" s="17"/>
      <c r="AV16" s="17">
        <v>0.17310210753368199</v>
      </c>
      <c r="AW16" s="17">
        <v>0.17818038183677701</v>
      </c>
      <c r="AX16" s="17"/>
      <c r="AY16" s="17">
        <v>0.184908693116352</v>
      </c>
      <c r="AZ16" s="17">
        <v>0.16378321924241401</v>
      </c>
      <c r="BA16" s="17">
        <v>0.19284086041800899</v>
      </c>
      <c r="BB16" s="17"/>
      <c r="BC16" s="17">
        <v>0.18875381211694101</v>
      </c>
      <c r="BD16" s="17">
        <v>0.140705635842302</v>
      </c>
      <c r="BE16" s="17">
        <v>0.16381517248650099</v>
      </c>
      <c r="BF16" s="17"/>
      <c r="BG16" s="17">
        <v>0.17754581825878199</v>
      </c>
      <c r="BH16" s="17">
        <v>0.16977593792831</v>
      </c>
      <c r="BI16" s="17"/>
      <c r="BJ16" s="17">
        <v>0.20790433600267599</v>
      </c>
      <c r="BK16" s="17">
        <v>0.16610961561190801</v>
      </c>
      <c r="BL16" s="17"/>
      <c r="BM16" s="17">
        <v>0.184121031113059</v>
      </c>
      <c r="BN16" s="17">
        <v>0.13459111486557099</v>
      </c>
      <c r="BO16" s="17">
        <v>0.15380668775266099</v>
      </c>
      <c r="BP16" s="17">
        <v>0.13180045129167001</v>
      </c>
      <c r="BQ16" s="17">
        <v>0.249742996995934</v>
      </c>
      <c r="BR16" s="17">
        <v>0.169407614757348</v>
      </c>
      <c r="BS16" s="17">
        <v>0.190932204753333</v>
      </c>
      <c r="BT16" s="17"/>
      <c r="BU16" s="17">
        <v>0.16992021443684999</v>
      </c>
      <c r="BV16" s="17">
        <v>0.219790190886268</v>
      </c>
      <c r="BW16" s="17"/>
      <c r="BX16" s="17">
        <v>0.19814548163854201</v>
      </c>
      <c r="BY16" s="17">
        <v>0.18524454671578799</v>
      </c>
      <c r="BZ16" s="17">
        <v>0.203583352749866</v>
      </c>
      <c r="CA16" s="17">
        <v>0.17555253315695199</v>
      </c>
    </row>
    <row r="17" spans="2:79" x14ac:dyDescent="0.3">
      <c r="B17" s="18" t="s">
        <v>101</v>
      </c>
      <c r="C17" s="17">
        <v>4.2151022118222699E-2</v>
      </c>
      <c r="D17" s="17">
        <v>3.9929656282687798E-2</v>
      </c>
      <c r="E17" s="17">
        <v>4.36277369994384E-2</v>
      </c>
      <c r="F17" s="17"/>
      <c r="G17" s="17">
        <v>3.60305359728815E-2</v>
      </c>
      <c r="H17" s="17">
        <v>3.7023713426578897E-2</v>
      </c>
      <c r="I17" s="17">
        <v>4.7860177255482403E-2</v>
      </c>
      <c r="J17" s="17">
        <v>4.9741707796646897E-2</v>
      </c>
      <c r="K17" s="17">
        <v>4.2862924933634299E-2</v>
      </c>
      <c r="L17" s="17">
        <v>3.91249735742287E-2</v>
      </c>
      <c r="M17" s="17"/>
      <c r="N17" s="17">
        <v>1.8785221888690799E-2</v>
      </c>
      <c r="O17" s="17">
        <v>3.9430484163008803E-2</v>
      </c>
      <c r="P17" s="17">
        <v>4.8178371642573603E-2</v>
      </c>
      <c r="Q17" s="17">
        <v>6.6099385627118298E-2</v>
      </c>
      <c r="R17" s="17"/>
      <c r="S17" s="17">
        <v>3.9128782774151598E-2</v>
      </c>
      <c r="T17" s="17">
        <v>4.8638468750973003E-2</v>
      </c>
      <c r="U17" s="17">
        <v>5.7196582101394798E-2</v>
      </c>
      <c r="V17" s="17">
        <v>5.1036367382134698E-2</v>
      </c>
      <c r="W17" s="17">
        <v>4.1193102924947898E-2</v>
      </c>
      <c r="X17" s="17">
        <v>6.04174760051907E-2</v>
      </c>
      <c r="Y17" s="17">
        <v>3.9428850461424102E-2</v>
      </c>
      <c r="Z17" s="17">
        <v>4.4982042049400602E-2</v>
      </c>
      <c r="AA17" s="17">
        <v>2.3620050736629799E-2</v>
      </c>
      <c r="AB17" s="17">
        <v>2.3547492187093701E-2</v>
      </c>
      <c r="AC17" s="17">
        <v>6.3520777721165697E-2</v>
      </c>
      <c r="AD17" s="17">
        <v>0</v>
      </c>
      <c r="AE17" s="17"/>
      <c r="AF17" s="17">
        <v>3.9359527075843399E-2</v>
      </c>
      <c r="AG17" s="17">
        <v>2.7189272607353002E-2</v>
      </c>
      <c r="AH17" s="17">
        <v>7.3355274560062897E-2</v>
      </c>
      <c r="AI17" s="17">
        <v>4.7479682541635898E-2</v>
      </c>
      <c r="AJ17" s="17">
        <v>4.9400120188223297E-2</v>
      </c>
      <c r="AK17" s="17">
        <v>1.9663159673127401E-2</v>
      </c>
      <c r="AL17" s="17"/>
      <c r="AM17" s="17">
        <v>4.8138381192680699E-2</v>
      </c>
      <c r="AN17" s="17">
        <v>4.5709678322543502E-2</v>
      </c>
      <c r="AO17" s="17">
        <v>3.3393897358587998E-2</v>
      </c>
      <c r="AP17" s="17">
        <v>1.9605865434754399E-2</v>
      </c>
      <c r="AQ17" s="17">
        <v>2.5105360706360401E-2</v>
      </c>
      <c r="AR17" s="17"/>
      <c r="AS17" s="17">
        <v>3.7915538227616799E-2</v>
      </c>
      <c r="AT17" s="17">
        <v>4.7757299112325402E-2</v>
      </c>
      <c r="AU17" s="17"/>
      <c r="AV17" s="17">
        <v>3.7485530563569999E-2</v>
      </c>
      <c r="AW17" s="17">
        <v>4.32190359766121E-2</v>
      </c>
      <c r="AX17" s="17"/>
      <c r="AY17" s="17">
        <v>5.4865144631979702E-2</v>
      </c>
      <c r="AZ17" s="17">
        <v>3.6987876953548798E-2</v>
      </c>
      <c r="BA17" s="17">
        <v>3.8427679163009001E-2</v>
      </c>
      <c r="BB17" s="17"/>
      <c r="BC17" s="17">
        <v>5.0610735046290198E-2</v>
      </c>
      <c r="BD17" s="17">
        <v>2.6788876624763799E-2</v>
      </c>
      <c r="BE17" s="17">
        <v>3.4535966062152701E-2</v>
      </c>
      <c r="BF17" s="17"/>
      <c r="BG17" s="17">
        <v>5.1083532009626197E-2</v>
      </c>
      <c r="BH17" s="17">
        <v>3.6410359335921003E-2</v>
      </c>
      <c r="BI17" s="17"/>
      <c r="BJ17" s="17">
        <v>3.63435598062729E-2</v>
      </c>
      <c r="BK17" s="17">
        <v>4.1332247773996598E-2</v>
      </c>
      <c r="BL17" s="17"/>
      <c r="BM17" s="17">
        <v>3.5685057769202402E-2</v>
      </c>
      <c r="BN17" s="17">
        <v>3.88540214569877E-2</v>
      </c>
      <c r="BO17" s="17">
        <v>2.6900309778161401E-2</v>
      </c>
      <c r="BP17" s="17">
        <v>0.119584657289955</v>
      </c>
      <c r="BQ17" s="17">
        <v>2.2107961144927201E-2</v>
      </c>
      <c r="BR17" s="17">
        <v>3.9894248438236198E-2</v>
      </c>
      <c r="BS17" s="17">
        <v>7.0260736148826802E-2</v>
      </c>
      <c r="BT17" s="17"/>
      <c r="BU17" s="17">
        <v>9.8646583671613101E-3</v>
      </c>
      <c r="BV17" s="17">
        <v>1.25309177073449E-2</v>
      </c>
      <c r="BW17" s="17"/>
      <c r="BX17" s="17">
        <v>3.37766769146245E-2</v>
      </c>
      <c r="BY17" s="17">
        <v>1.8418734295694E-2</v>
      </c>
      <c r="BZ17" s="17">
        <v>2.5819103574173798E-2</v>
      </c>
      <c r="CA17" s="17">
        <v>1.8593724628637599E-2</v>
      </c>
    </row>
    <row r="18" spans="2:79" x14ac:dyDescent="0.3">
      <c r="B18" s="18" t="s">
        <v>252</v>
      </c>
      <c r="C18" s="19">
        <v>2.2303650683256099E-2</v>
      </c>
      <c r="D18" s="19">
        <v>2.93078578783173E-2</v>
      </c>
      <c r="E18" s="19">
        <v>1.55815785059478E-2</v>
      </c>
      <c r="F18" s="19"/>
      <c r="G18" s="19">
        <v>6.7715050804776303E-3</v>
      </c>
      <c r="H18" s="19">
        <v>1.7565936694343798E-2</v>
      </c>
      <c r="I18" s="19">
        <v>3.1756974874071899E-2</v>
      </c>
      <c r="J18" s="19">
        <v>2.1540619547940301E-2</v>
      </c>
      <c r="K18" s="19">
        <v>3.38147576877059E-2</v>
      </c>
      <c r="L18" s="19">
        <v>2.1681045597621299E-2</v>
      </c>
      <c r="M18" s="19"/>
      <c r="N18" s="19">
        <v>2.8203671013600599E-2</v>
      </c>
      <c r="O18" s="19">
        <v>1.8249758811898501E-2</v>
      </c>
      <c r="P18" s="19">
        <v>2.0765472069077001E-2</v>
      </c>
      <c r="Q18" s="19">
        <v>2.21260363433145E-2</v>
      </c>
      <c r="R18" s="19"/>
      <c r="S18" s="19">
        <v>7.3359336107609099E-3</v>
      </c>
      <c r="T18" s="19">
        <v>2.77904987790853E-2</v>
      </c>
      <c r="U18" s="19">
        <v>1.21181613566537E-2</v>
      </c>
      <c r="V18" s="19">
        <v>3.1812303200002001E-2</v>
      </c>
      <c r="W18" s="19">
        <v>2.60357834877245E-2</v>
      </c>
      <c r="X18" s="19">
        <v>3.5245656706522598E-2</v>
      </c>
      <c r="Y18" s="19">
        <v>3.9134571868007201E-2</v>
      </c>
      <c r="Z18" s="19">
        <v>1.06122539046479E-2</v>
      </c>
      <c r="AA18" s="19">
        <v>1.78995359640827E-2</v>
      </c>
      <c r="AB18" s="19">
        <v>1.2732566097769999E-2</v>
      </c>
      <c r="AC18" s="19">
        <v>4.3028926350138601E-2</v>
      </c>
      <c r="AD18" s="19">
        <v>0</v>
      </c>
      <c r="AE18" s="19"/>
      <c r="AF18" s="19">
        <v>1.5938074645256501E-2</v>
      </c>
      <c r="AG18" s="19">
        <v>2.9131157675832901E-2</v>
      </c>
      <c r="AH18" s="19">
        <v>1.3178867137971E-2</v>
      </c>
      <c r="AI18" s="19">
        <v>1.86581747881868E-2</v>
      </c>
      <c r="AJ18" s="19">
        <v>3.9649862651573498E-2</v>
      </c>
      <c r="AK18" s="19">
        <v>1.7346965201674201E-2</v>
      </c>
      <c r="AL18" s="19"/>
      <c r="AM18" s="19">
        <v>1.8395903477065201E-2</v>
      </c>
      <c r="AN18" s="19">
        <v>1.8958063003594601E-2</v>
      </c>
      <c r="AO18" s="19">
        <v>2.6868148625393301E-2</v>
      </c>
      <c r="AP18" s="19">
        <v>3.74034161192385E-3</v>
      </c>
      <c r="AQ18" s="19">
        <v>3.6478871639533401E-2</v>
      </c>
      <c r="AR18" s="19"/>
      <c r="AS18" s="19">
        <v>2.1985909248860899E-2</v>
      </c>
      <c r="AT18" s="19">
        <v>1.2699447834974301E-2</v>
      </c>
      <c r="AU18" s="19"/>
      <c r="AV18" s="19">
        <v>2.4589611905956699E-2</v>
      </c>
      <c r="AW18" s="19">
        <v>1.95650383703415E-2</v>
      </c>
      <c r="AX18" s="19"/>
      <c r="AY18" s="19">
        <v>2.5047981319987901E-2</v>
      </c>
      <c r="AZ18" s="19">
        <v>1.9253208306488301E-2</v>
      </c>
      <c r="BA18" s="19">
        <v>3.6565265328506999E-2</v>
      </c>
      <c r="BB18" s="19"/>
      <c r="BC18" s="19">
        <v>2.3384171519142901E-2</v>
      </c>
      <c r="BD18" s="19">
        <v>3.0859066883051199E-2</v>
      </c>
      <c r="BE18" s="19">
        <v>1.1351104542725501E-2</v>
      </c>
      <c r="BF18" s="19"/>
      <c r="BG18" s="19">
        <v>1.06346684357208E-2</v>
      </c>
      <c r="BH18" s="19">
        <v>2.64318322155082E-2</v>
      </c>
      <c r="BI18" s="19"/>
      <c r="BJ18" s="19">
        <v>1.4693669399874E-2</v>
      </c>
      <c r="BK18" s="19">
        <v>2.3977656578172898E-2</v>
      </c>
      <c r="BL18" s="19"/>
      <c r="BM18" s="19">
        <v>2.61208143464992E-2</v>
      </c>
      <c r="BN18" s="19">
        <v>1.7394546338056101E-2</v>
      </c>
      <c r="BO18" s="19">
        <v>1.9581285961774299E-2</v>
      </c>
      <c r="BP18" s="19">
        <v>3.23043729639685E-2</v>
      </c>
      <c r="BQ18" s="19">
        <v>0</v>
      </c>
      <c r="BR18" s="19">
        <v>2.84508427655219E-2</v>
      </c>
      <c r="BS18" s="19">
        <v>0</v>
      </c>
      <c r="BT18" s="19"/>
      <c r="BU18" s="19">
        <v>9.4901165776491003E-3</v>
      </c>
      <c r="BV18" s="19">
        <v>1.04504872167052E-2</v>
      </c>
      <c r="BW18" s="19"/>
      <c r="BX18" s="19">
        <v>1.5232633341948E-2</v>
      </c>
      <c r="BY18" s="19">
        <v>2.8119664688703899E-2</v>
      </c>
      <c r="BZ18" s="19">
        <v>1.12966947720056E-2</v>
      </c>
      <c r="CA18" s="19">
        <v>2.8834209809838501E-2</v>
      </c>
    </row>
    <row r="19" spans="2:79" x14ac:dyDescent="0.3">
      <c r="B19" s="16"/>
    </row>
    <row r="20" spans="2:79" x14ac:dyDescent="0.3">
      <c r="B20" t="s">
        <v>99</v>
      </c>
    </row>
    <row r="21" spans="2:79" x14ac:dyDescent="0.3">
      <c r="B21" t="s">
        <v>100</v>
      </c>
    </row>
    <row r="23" spans="2:79" x14ac:dyDescent="0.3">
      <c r="B23"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J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5" t="s">
        <v>300</v>
      </c>
      <c r="E2" s="31"/>
      <c r="F2" s="31"/>
      <c r="G2" s="31"/>
      <c r="H2" s="31"/>
      <c r="I2" s="31"/>
      <c r="J2" s="31"/>
    </row>
    <row r="6" spans="2:10" ht="49.95" customHeight="1" x14ac:dyDescent="0.3">
      <c r="B6" s="20" t="s">
        <v>15</v>
      </c>
      <c r="C6" s="20" t="s">
        <v>285</v>
      </c>
      <c r="D6" s="20" t="s">
        <v>286</v>
      </c>
      <c r="E6" s="20" t="s">
        <v>287</v>
      </c>
      <c r="F6" s="20" t="s">
        <v>288</v>
      </c>
      <c r="G6" s="20" t="s">
        <v>289</v>
      </c>
      <c r="H6" s="20" t="s">
        <v>290</v>
      </c>
      <c r="I6" s="20" t="s">
        <v>291</v>
      </c>
    </row>
    <row r="7" spans="2:10" x14ac:dyDescent="0.3">
      <c r="B7" s="18" t="s">
        <v>292</v>
      </c>
      <c r="C7" s="17">
        <v>0.30755974789039198</v>
      </c>
      <c r="D7" s="17">
        <v>0.29835988005017799</v>
      </c>
      <c r="E7" s="17">
        <v>0.38883388337991798</v>
      </c>
      <c r="F7" s="17">
        <v>0.29431577372769901</v>
      </c>
      <c r="G7" s="17">
        <v>0.301066950577078</v>
      </c>
      <c r="H7" s="17">
        <v>0.31205184423608701</v>
      </c>
      <c r="I7" s="17">
        <v>0.23840257718442801</v>
      </c>
    </row>
    <row r="8" spans="2:10" x14ac:dyDescent="0.3">
      <c r="B8" s="18" t="s">
        <v>293</v>
      </c>
      <c r="C8" s="17">
        <v>0.52017437203203998</v>
      </c>
      <c r="D8" s="17">
        <v>0.51317075628231901</v>
      </c>
      <c r="E8" s="17">
        <v>0.47793500380196302</v>
      </c>
      <c r="F8" s="17">
        <v>0.48590133957783599</v>
      </c>
      <c r="G8" s="17">
        <v>0.46735226436484001</v>
      </c>
      <c r="H8" s="17">
        <v>0.46971098872338701</v>
      </c>
      <c r="I8" s="17">
        <v>0.409341280605383</v>
      </c>
    </row>
    <row r="9" spans="2:10" x14ac:dyDescent="0.3">
      <c r="B9" s="18" t="s">
        <v>294</v>
      </c>
      <c r="C9" s="17">
        <v>0.125396977670198</v>
      </c>
      <c r="D9" s="17">
        <v>0.13762747334513101</v>
      </c>
      <c r="E9" s="17">
        <v>8.9027714758639201E-2</v>
      </c>
      <c r="F9" s="17">
        <v>0.156436182379149</v>
      </c>
      <c r="G9" s="17">
        <v>0.158699071784455</v>
      </c>
      <c r="H9" s="17">
        <v>0.15033106897642201</v>
      </c>
      <c r="I9" s="17">
        <v>0.22219099459098199</v>
      </c>
    </row>
    <row r="10" spans="2:10" x14ac:dyDescent="0.3">
      <c r="B10" s="18" t="s">
        <v>295</v>
      </c>
      <c r="C10" s="17">
        <v>2.0613688504425302E-2</v>
      </c>
      <c r="D10" s="17">
        <v>2.4631715267049801E-2</v>
      </c>
      <c r="E10" s="17">
        <v>2.2106366500897801E-2</v>
      </c>
      <c r="F10" s="17">
        <v>2.75026792419171E-2</v>
      </c>
      <c r="G10" s="17">
        <v>2.86788517149822E-2</v>
      </c>
      <c r="H10" s="17">
        <v>3.3366098671909199E-2</v>
      </c>
      <c r="I10" s="17">
        <v>6.4737241310532004E-2</v>
      </c>
    </row>
    <row r="11" spans="2:10" x14ac:dyDescent="0.3">
      <c r="B11" s="18" t="s">
        <v>296</v>
      </c>
      <c r="C11" s="17">
        <v>6.9503535542247896E-3</v>
      </c>
      <c r="D11" s="17">
        <v>7.0034976147868404E-3</v>
      </c>
      <c r="E11" s="17">
        <v>1.0087116065322701E-2</v>
      </c>
      <c r="F11" s="17">
        <v>8.9669142627565104E-3</v>
      </c>
      <c r="G11" s="17">
        <v>1.06092875644666E-2</v>
      </c>
      <c r="H11" s="17">
        <v>1.0165765479936299E-2</v>
      </c>
      <c r="I11" s="17">
        <v>1.6343569293423801E-2</v>
      </c>
    </row>
    <row r="12" spans="2:10" x14ac:dyDescent="0.3">
      <c r="B12" s="18" t="s">
        <v>101</v>
      </c>
      <c r="C12" s="17">
        <v>1.93048603487193E-2</v>
      </c>
      <c r="D12" s="17">
        <v>1.9206677440535499E-2</v>
      </c>
      <c r="E12" s="17">
        <v>1.2009915493259001E-2</v>
      </c>
      <c r="F12" s="17">
        <v>2.6877110810641799E-2</v>
      </c>
      <c r="G12" s="17">
        <v>3.3593573994178699E-2</v>
      </c>
      <c r="H12" s="17">
        <v>2.43742339122591E-2</v>
      </c>
      <c r="I12" s="17">
        <v>4.89843370152514E-2</v>
      </c>
    </row>
    <row r="13" spans="2:10" x14ac:dyDescent="0.3">
      <c r="B13" s="23" t="s">
        <v>297</v>
      </c>
      <c r="C13" s="21">
        <v>0.82773411992243195</v>
      </c>
      <c r="D13" s="21">
        <v>0.811530636332497</v>
      </c>
      <c r="E13" s="21">
        <v>0.86676888718188105</v>
      </c>
      <c r="F13" s="21">
        <v>0.780217113305535</v>
      </c>
      <c r="G13" s="21">
        <v>0.76841921494191801</v>
      </c>
      <c r="H13" s="21">
        <v>0.78176283295947302</v>
      </c>
      <c r="I13" s="21">
        <v>0.64774385778981003</v>
      </c>
    </row>
    <row r="14" spans="2:10" x14ac:dyDescent="0.3">
      <c r="B14" s="23" t="s">
        <v>298</v>
      </c>
      <c r="C14" s="21">
        <v>2.7564042058650099E-2</v>
      </c>
      <c r="D14" s="21">
        <v>3.1635212881836697E-2</v>
      </c>
      <c r="E14" s="21">
        <v>3.2193482566220497E-2</v>
      </c>
      <c r="F14" s="21">
        <v>3.6469593504673603E-2</v>
      </c>
      <c r="G14" s="21">
        <v>3.9288139279448797E-2</v>
      </c>
      <c r="H14" s="21">
        <v>4.3531864151845498E-2</v>
      </c>
      <c r="I14" s="21">
        <v>8.1080810603955805E-2</v>
      </c>
    </row>
    <row r="15" spans="2:10" hidden="1" x14ac:dyDescent="0.3">
      <c r="B15" s="23" t="s">
        <v>299</v>
      </c>
      <c r="C15" s="22">
        <v>0.80017007786378203</v>
      </c>
      <c r="D15" s="22">
        <v>0.77989542345065999</v>
      </c>
      <c r="E15" s="22">
        <v>0.83457540461566104</v>
      </c>
      <c r="F15" s="22">
        <v>0.74374751980086196</v>
      </c>
      <c r="G15" s="22">
        <v>0.72913107566246904</v>
      </c>
      <c r="H15" s="22">
        <v>0.73823096880762795</v>
      </c>
      <c r="I15" s="22">
        <v>0.56666304718585503</v>
      </c>
    </row>
    <row r="16" spans="2:10" x14ac:dyDescent="0.3">
      <c r="B16" s="16"/>
      <c r="C16" s="16"/>
      <c r="D16" s="16"/>
      <c r="E16" s="16"/>
      <c r="F16" s="16"/>
      <c r="G16" s="16"/>
      <c r="H16" s="16"/>
      <c r="I16" s="16"/>
    </row>
    <row r="17" spans="2:2" x14ac:dyDescent="0.3">
      <c r="B17" t="s">
        <v>99</v>
      </c>
    </row>
    <row r="18" spans="2:2" x14ac:dyDescent="0.3">
      <c r="B18" t="s">
        <v>100</v>
      </c>
    </row>
    <row r="22" spans="2:2" x14ac:dyDescent="0.3">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301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0.29835988005017799</v>
      </c>
      <c r="D9" s="17">
        <v>0.25751159104347798</v>
      </c>
      <c r="E9" s="17">
        <v>0.33661366705833501</v>
      </c>
      <c r="F9" s="17"/>
      <c r="G9" s="17">
        <v>0.32595779559723598</v>
      </c>
      <c r="H9" s="17">
        <v>0.41609389661062202</v>
      </c>
      <c r="I9" s="17">
        <v>0.337753336457917</v>
      </c>
      <c r="J9" s="17">
        <v>0.28238096372865901</v>
      </c>
      <c r="K9" s="17">
        <v>0.25280852572268597</v>
      </c>
      <c r="L9" s="17">
        <v>0.19613337084894</v>
      </c>
      <c r="M9" s="17"/>
      <c r="N9" s="17">
        <v>0.31131523788889998</v>
      </c>
      <c r="O9" s="17">
        <v>0.272854063112207</v>
      </c>
      <c r="P9" s="17">
        <v>0.30452281544431098</v>
      </c>
      <c r="Q9" s="17">
        <v>0.310064356610532</v>
      </c>
      <c r="R9" s="17"/>
      <c r="S9" s="17">
        <v>0.3438022839407</v>
      </c>
      <c r="T9" s="17">
        <v>0.27244760834047999</v>
      </c>
      <c r="U9" s="17">
        <v>0.30938290563568699</v>
      </c>
      <c r="V9" s="17">
        <v>0.28206198245469799</v>
      </c>
      <c r="W9" s="17">
        <v>0.221949574578721</v>
      </c>
      <c r="X9" s="17">
        <v>0.27679871610059598</v>
      </c>
      <c r="Y9" s="17">
        <v>0.23896221172926699</v>
      </c>
      <c r="Z9" s="17">
        <v>0.36131436719298698</v>
      </c>
      <c r="AA9" s="17">
        <v>0.33506764985792198</v>
      </c>
      <c r="AB9" s="17">
        <v>0.28639395886899499</v>
      </c>
      <c r="AC9" s="17">
        <v>0.35004573543935102</v>
      </c>
      <c r="AD9" s="17">
        <v>0.35178169224890898</v>
      </c>
      <c r="AE9" s="17"/>
      <c r="AF9" s="17">
        <v>0.36658280776361701</v>
      </c>
      <c r="AG9" s="17">
        <v>0.26658131740408297</v>
      </c>
      <c r="AH9" s="17">
        <v>0.28651548469133797</v>
      </c>
      <c r="AI9" s="17">
        <v>0.26103517597779602</v>
      </c>
      <c r="AJ9" s="17">
        <v>0.26486500865323098</v>
      </c>
      <c r="AK9" s="17">
        <v>0.36826142378912402</v>
      </c>
      <c r="AL9" s="17"/>
      <c r="AM9" s="17">
        <v>0.25656605111126402</v>
      </c>
      <c r="AN9" s="17">
        <v>0.26879121872538903</v>
      </c>
      <c r="AO9" s="17">
        <v>0.33495856779041799</v>
      </c>
      <c r="AP9" s="17">
        <v>0.35800935442020898</v>
      </c>
      <c r="AQ9" s="17">
        <v>0.46842923538161901</v>
      </c>
      <c r="AR9" s="17"/>
      <c r="AS9" s="17">
        <v>0.30282799052601</v>
      </c>
      <c r="AT9" s="17">
        <v>0.34640674573645303</v>
      </c>
      <c r="AU9" s="17"/>
      <c r="AV9" s="17">
        <v>0.289931297366463</v>
      </c>
      <c r="AW9" s="17">
        <v>0.369520241377159</v>
      </c>
      <c r="AX9" s="17"/>
      <c r="AY9" s="17">
        <v>0.344411956475703</v>
      </c>
      <c r="AZ9" s="17">
        <v>0.28794001845558698</v>
      </c>
      <c r="BA9" s="17">
        <v>0.21477614125756</v>
      </c>
      <c r="BB9" s="17"/>
      <c r="BC9" s="17">
        <v>0.29405683087617901</v>
      </c>
      <c r="BD9" s="17">
        <v>0.27679289495090997</v>
      </c>
      <c r="BE9" s="17">
        <v>0.329643702326475</v>
      </c>
      <c r="BF9" s="17"/>
      <c r="BG9" s="17">
        <v>0.32473815977675402</v>
      </c>
      <c r="BH9" s="17">
        <v>0.29049387526402298</v>
      </c>
      <c r="BI9" s="17"/>
      <c r="BJ9" s="17">
        <v>0.34440241205949601</v>
      </c>
      <c r="BK9" s="17">
        <v>0.28851548007442901</v>
      </c>
      <c r="BL9" s="17"/>
      <c r="BM9" s="17">
        <v>0.32330529304053801</v>
      </c>
      <c r="BN9" s="17">
        <v>0.31558441627950901</v>
      </c>
      <c r="BO9" s="17">
        <v>0.28518064597975701</v>
      </c>
      <c r="BP9" s="17">
        <v>0.38657479873504802</v>
      </c>
      <c r="BQ9" s="17">
        <v>0.34341028673603602</v>
      </c>
      <c r="BR9" s="17">
        <v>0.208430964686799</v>
      </c>
      <c r="BS9" s="17">
        <v>0.28696403399100001</v>
      </c>
      <c r="BT9" s="17"/>
      <c r="BU9" s="17">
        <v>0.30340723102914702</v>
      </c>
      <c r="BV9" s="17">
        <v>0.38287226862158003</v>
      </c>
      <c r="BW9" s="17"/>
      <c r="BX9" s="17">
        <v>0.329367427638948</v>
      </c>
      <c r="BY9" s="17">
        <v>0.32305720705252999</v>
      </c>
      <c r="BZ9" s="17">
        <v>0.33565359019206198</v>
      </c>
      <c r="CA9" s="17">
        <v>0.28666460978747199</v>
      </c>
    </row>
    <row r="10" spans="2:79" x14ac:dyDescent="0.3">
      <c r="B10" s="18" t="s">
        <v>293</v>
      </c>
      <c r="C10" s="17">
        <v>0.51317075628231901</v>
      </c>
      <c r="D10" s="17">
        <v>0.52247617165320104</v>
      </c>
      <c r="E10" s="17">
        <v>0.50475577490243495</v>
      </c>
      <c r="F10" s="17"/>
      <c r="G10" s="17">
        <v>0.45768074609687098</v>
      </c>
      <c r="H10" s="17">
        <v>0.42475643195461399</v>
      </c>
      <c r="I10" s="17">
        <v>0.47181198306829197</v>
      </c>
      <c r="J10" s="17">
        <v>0.53650861089783297</v>
      </c>
      <c r="K10" s="17">
        <v>0.55816766677656104</v>
      </c>
      <c r="L10" s="17">
        <v>0.60616381466923996</v>
      </c>
      <c r="M10" s="17"/>
      <c r="N10" s="17">
        <v>0.52935667343426296</v>
      </c>
      <c r="O10" s="17">
        <v>0.54367606032536298</v>
      </c>
      <c r="P10" s="17">
        <v>0.50061799029390897</v>
      </c>
      <c r="Q10" s="17">
        <v>0.47186351834035201</v>
      </c>
      <c r="R10" s="17"/>
      <c r="S10" s="17">
        <v>0.434106144214853</v>
      </c>
      <c r="T10" s="17">
        <v>0.54051680429721605</v>
      </c>
      <c r="U10" s="17">
        <v>0.48825124512227902</v>
      </c>
      <c r="V10" s="17">
        <v>0.50852109260181699</v>
      </c>
      <c r="W10" s="17">
        <v>0.58153090383906103</v>
      </c>
      <c r="X10" s="17">
        <v>0.55503618557023104</v>
      </c>
      <c r="Y10" s="17">
        <v>0.59363170713384905</v>
      </c>
      <c r="Z10" s="17">
        <v>0.54428196378256499</v>
      </c>
      <c r="AA10" s="17">
        <v>0.430786705481563</v>
      </c>
      <c r="AB10" s="17">
        <v>0.56473602411298296</v>
      </c>
      <c r="AC10" s="17">
        <v>0.45847072567152702</v>
      </c>
      <c r="AD10" s="17">
        <v>0.54103442656727596</v>
      </c>
      <c r="AE10" s="17"/>
      <c r="AF10" s="17">
        <v>0.45665713127147201</v>
      </c>
      <c r="AG10" s="17">
        <v>0.53025181426865597</v>
      </c>
      <c r="AH10" s="17">
        <v>0.51423341871452399</v>
      </c>
      <c r="AI10" s="17">
        <v>0.55035851533841595</v>
      </c>
      <c r="AJ10" s="17">
        <v>0.55441221484297998</v>
      </c>
      <c r="AK10" s="17">
        <v>0.475967352093357</v>
      </c>
      <c r="AL10" s="17"/>
      <c r="AM10" s="17">
        <v>0.55712507270337497</v>
      </c>
      <c r="AN10" s="17">
        <v>0.511890879681697</v>
      </c>
      <c r="AO10" s="17">
        <v>0.47150722905850001</v>
      </c>
      <c r="AP10" s="17">
        <v>0.51712597344345501</v>
      </c>
      <c r="AQ10" s="17">
        <v>0.50913076193386397</v>
      </c>
      <c r="AR10" s="17"/>
      <c r="AS10" s="17">
        <v>0.532101824926275</v>
      </c>
      <c r="AT10" s="17">
        <v>0.46297960419074302</v>
      </c>
      <c r="AU10" s="17"/>
      <c r="AV10" s="17">
        <v>0.53030234509954599</v>
      </c>
      <c r="AW10" s="17">
        <v>0.43815731563743998</v>
      </c>
      <c r="AX10" s="17"/>
      <c r="AY10" s="17">
        <v>0.46675317947702699</v>
      </c>
      <c r="AZ10" s="17">
        <v>0.53077829444677305</v>
      </c>
      <c r="BA10" s="17">
        <v>0.54636160578688597</v>
      </c>
      <c r="BB10" s="17"/>
      <c r="BC10" s="17">
        <v>0.52084338367555205</v>
      </c>
      <c r="BD10" s="17">
        <v>0.52943516762774101</v>
      </c>
      <c r="BE10" s="17">
        <v>0.48322667014102699</v>
      </c>
      <c r="BF10" s="17"/>
      <c r="BG10" s="17">
        <v>0.49655324385218302</v>
      </c>
      <c r="BH10" s="17">
        <v>0.52725676190368198</v>
      </c>
      <c r="BI10" s="17"/>
      <c r="BJ10" s="17">
        <v>0.49575693992140102</v>
      </c>
      <c r="BK10" s="17">
        <v>0.52158158395866105</v>
      </c>
      <c r="BL10" s="17"/>
      <c r="BM10" s="17">
        <v>0.483037267766245</v>
      </c>
      <c r="BN10" s="17">
        <v>0.51679812894425103</v>
      </c>
      <c r="BO10" s="17">
        <v>0.48582963750699998</v>
      </c>
      <c r="BP10" s="17">
        <v>0.43107064259750399</v>
      </c>
      <c r="BQ10" s="17">
        <v>0.49262320405395499</v>
      </c>
      <c r="BR10" s="17">
        <v>0.60159132642096802</v>
      </c>
      <c r="BS10" s="17">
        <v>0.523565229379652</v>
      </c>
      <c r="BT10" s="17"/>
      <c r="BU10" s="17">
        <v>0.57449543138788295</v>
      </c>
      <c r="BV10" s="17">
        <v>0.44597509614052899</v>
      </c>
      <c r="BW10" s="17"/>
      <c r="BX10" s="17">
        <v>0.47023606048897898</v>
      </c>
      <c r="BY10" s="17">
        <v>0.476227905810859</v>
      </c>
      <c r="BZ10" s="17">
        <v>0.50954634958351397</v>
      </c>
      <c r="CA10" s="17">
        <v>0.53842680555404498</v>
      </c>
    </row>
    <row r="11" spans="2:79" x14ac:dyDescent="0.3">
      <c r="B11" s="18" t="s">
        <v>294</v>
      </c>
      <c r="C11" s="17">
        <v>0.13762747334513101</v>
      </c>
      <c r="D11" s="17">
        <v>0.169298482820118</v>
      </c>
      <c r="E11" s="17">
        <v>0.107413308086078</v>
      </c>
      <c r="F11" s="17"/>
      <c r="G11" s="17">
        <v>0.14696231009063199</v>
      </c>
      <c r="H11" s="17">
        <v>0.116157172288945</v>
      </c>
      <c r="I11" s="17">
        <v>0.13477055154053699</v>
      </c>
      <c r="J11" s="17">
        <v>0.13863997256873101</v>
      </c>
      <c r="K11" s="17">
        <v>0.14595506083891799</v>
      </c>
      <c r="L11" s="17">
        <v>0.14474540279230899</v>
      </c>
      <c r="M11" s="17"/>
      <c r="N11" s="17">
        <v>0.120768862109214</v>
      </c>
      <c r="O11" s="17">
        <v>0.13034250411934101</v>
      </c>
      <c r="P11" s="17">
        <v>0.15037322712246201</v>
      </c>
      <c r="Q11" s="17">
        <v>0.14932196361445399</v>
      </c>
      <c r="R11" s="17"/>
      <c r="S11" s="17">
        <v>0.17731814745174501</v>
      </c>
      <c r="T11" s="17">
        <v>0.14200192876870399</v>
      </c>
      <c r="U11" s="17">
        <v>0.14319186451622201</v>
      </c>
      <c r="V11" s="17">
        <v>0.14284584734997699</v>
      </c>
      <c r="W11" s="17">
        <v>0.14158418433900799</v>
      </c>
      <c r="X11" s="17">
        <v>0.112413113993713</v>
      </c>
      <c r="Y11" s="17">
        <v>0.11619598720869</v>
      </c>
      <c r="Z11" s="17">
        <v>7.2676127956813497E-2</v>
      </c>
      <c r="AA11" s="17">
        <v>0.174680751043612</v>
      </c>
      <c r="AB11" s="17">
        <v>0.120051740431212</v>
      </c>
      <c r="AC11" s="17">
        <v>0.11588604432992</v>
      </c>
      <c r="AD11" s="17">
        <v>6.6060297833058307E-2</v>
      </c>
      <c r="AE11" s="17"/>
      <c r="AF11" s="17">
        <v>0.13354105468112901</v>
      </c>
      <c r="AG11" s="17">
        <v>0.13967862237616299</v>
      </c>
      <c r="AH11" s="17">
        <v>0.15561551047625599</v>
      </c>
      <c r="AI11" s="17">
        <v>0.14745290071457801</v>
      </c>
      <c r="AJ11" s="17">
        <v>0.111415626837801</v>
      </c>
      <c r="AK11" s="17">
        <v>0.120342342492075</v>
      </c>
      <c r="AL11" s="17"/>
      <c r="AM11" s="17">
        <v>0.13418129533728801</v>
      </c>
      <c r="AN11" s="17">
        <v>0.15063016070421301</v>
      </c>
      <c r="AO11" s="17">
        <v>0.148877844134157</v>
      </c>
      <c r="AP11" s="17">
        <v>8.9617997903865307E-2</v>
      </c>
      <c r="AQ11" s="17">
        <v>2.24400026845172E-2</v>
      </c>
      <c r="AR11" s="17"/>
      <c r="AS11" s="17">
        <v>0.119210729958299</v>
      </c>
      <c r="AT11" s="17">
        <v>0.141434424911665</v>
      </c>
      <c r="AU11" s="17"/>
      <c r="AV11" s="17">
        <v>0.13170691469189599</v>
      </c>
      <c r="AW11" s="17">
        <v>0.15205436111078599</v>
      </c>
      <c r="AX11" s="17"/>
      <c r="AY11" s="17">
        <v>0.12988987383406</v>
      </c>
      <c r="AZ11" s="17">
        <v>0.136194442346359</v>
      </c>
      <c r="BA11" s="17">
        <v>0.173291392790101</v>
      </c>
      <c r="BB11" s="17"/>
      <c r="BC11" s="17">
        <v>0.12920879169789001</v>
      </c>
      <c r="BD11" s="17">
        <v>0.15260598312426599</v>
      </c>
      <c r="BE11" s="17">
        <v>0.140322868683568</v>
      </c>
      <c r="BF11" s="17"/>
      <c r="BG11" s="17">
        <v>0.13450780805788001</v>
      </c>
      <c r="BH11" s="17">
        <v>0.13818383481190699</v>
      </c>
      <c r="BI11" s="17"/>
      <c r="BJ11" s="17">
        <v>0.117418708820656</v>
      </c>
      <c r="BK11" s="17">
        <v>0.140022944538503</v>
      </c>
      <c r="BL11" s="17"/>
      <c r="BM11" s="17">
        <v>0.145878171695867</v>
      </c>
      <c r="BN11" s="17">
        <v>0.11794156429499</v>
      </c>
      <c r="BO11" s="17">
        <v>0.159358546123749</v>
      </c>
      <c r="BP11" s="17">
        <v>0.13249270809833599</v>
      </c>
      <c r="BQ11" s="17">
        <v>0.10577968109242999</v>
      </c>
      <c r="BR11" s="17">
        <v>0.14441001998104899</v>
      </c>
      <c r="BS11" s="17">
        <v>0.11750617623989799</v>
      </c>
      <c r="BT11" s="17"/>
      <c r="BU11" s="17">
        <v>0.102887713426494</v>
      </c>
      <c r="BV11" s="17">
        <v>0.14915400381448399</v>
      </c>
      <c r="BW11" s="17"/>
      <c r="BX11" s="17">
        <v>0.139124433323429</v>
      </c>
      <c r="BY11" s="17">
        <v>0.15693554871712601</v>
      </c>
      <c r="BZ11" s="17">
        <v>0.116358922448239</v>
      </c>
      <c r="CA11" s="17">
        <v>0.13558798448656401</v>
      </c>
    </row>
    <row r="12" spans="2:79" x14ac:dyDescent="0.3">
      <c r="B12" s="18" t="s">
        <v>295</v>
      </c>
      <c r="C12" s="17">
        <v>2.4631715267049801E-2</v>
      </c>
      <c r="D12" s="17">
        <v>2.6771889840781601E-2</v>
      </c>
      <c r="E12" s="17">
        <v>2.26654887477474E-2</v>
      </c>
      <c r="F12" s="17"/>
      <c r="G12" s="17">
        <v>2.5540617815570099E-2</v>
      </c>
      <c r="H12" s="17">
        <v>2.5507496837696101E-2</v>
      </c>
      <c r="I12" s="17">
        <v>3.3547906698432099E-2</v>
      </c>
      <c r="J12" s="17">
        <v>2.5382165407266101E-2</v>
      </c>
      <c r="K12" s="17">
        <v>2.1857274867730599E-2</v>
      </c>
      <c r="L12" s="17">
        <v>1.7341234395966802E-2</v>
      </c>
      <c r="M12" s="17"/>
      <c r="N12" s="17">
        <v>2.3726941181987E-2</v>
      </c>
      <c r="O12" s="17">
        <v>2.7887401776811101E-2</v>
      </c>
      <c r="P12" s="17">
        <v>2.57733256274481E-2</v>
      </c>
      <c r="Q12" s="17">
        <v>2.1909568972073201E-2</v>
      </c>
      <c r="R12" s="17"/>
      <c r="S12" s="17">
        <v>2.0928865996931501E-2</v>
      </c>
      <c r="T12" s="17">
        <v>3.4262014330111501E-2</v>
      </c>
      <c r="U12" s="17">
        <v>3.6366406277668198E-2</v>
      </c>
      <c r="V12" s="17">
        <v>3.0354015104398599E-2</v>
      </c>
      <c r="W12" s="17">
        <v>2.0742421778631299E-2</v>
      </c>
      <c r="X12" s="17">
        <v>1.7361443513691E-2</v>
      </c>
      <c r="Y12" s="17">
        <v>1.09678978165759E-2</v>
      </c>
      <c r="Z12" s="17">
        <v>0</v>
      </c>
      <c r="AA12" s="17">
        <v>2.5180751664071702E-2</v>
      </c>
      <c r="AB12" s="17">
        <v>1.68293861083827E-2</v>
      </c>
      <c r="AC12" s="17">
        <v>4.3822338654623802E-2</v>
      </c>
      <c r="AD12" s="17">
        <v>4.1123583350756797E-2</v>
      </c>
      <c r="AE12" s="17"/>
      <c r="AF12" s="17">
        <v>2.3518069703807799E-2</v>
      </c>
      <c r="AG12" s="17">
        <v>2.9753361640174801E-2</v>
      </c>
      <c r="AH12" s="17">
        <v>3.0314298879423E-2</v>
      </c>
      <c r="AI12" s="17">
        <v>1.5871831821011099E-2</v>
      </c>
      <c r="AJ12" s="17">
        <v>3.0056351386321799E-2</v>
      </c>
      <c r="AK12" s="17">
        <v>8.0338110965406696E-3</v>
      </c>
      <c r="AL12" s="17"/>
      <c r="AM12" s="17">
        <v>2.3147039323824999E-2</v>
      </c>
      <c r="AN12" s="17">
        <v>2.5571848103597802E-2</v>
      </c>
      <c r="AO12" s="17">
        <v>2.5274724348487699E-2</v>
      </c>
      <c r="AP12" s="17">
        <v>3.10795147524245E-2</v>
      </c>
      <c r="AQ12" s="17">
        <v>0</v>
      </c>
      <c r="AR12" s="17"/>
      <c r="AS12" s="17">
        <v>2.6742631645576501E-2</v>
      </c>
      <c r="AT12" s="17">
        <v>8.7402475610803901E-3</v>
      </c>
      <c r="AU12" s="17"/>
      <c r="AV12" s="17">
        <v>2.5244453954020901E-2</v>
      </c>
      <c r="AW12" s="17">
        <v>2.0479242794991599E-2</v>
      </c>
      <c r="AX12" s="17"/>
      <c r="AY12" s="17">
        <v>2.8782496377780499E-2</v>
      </c>
      <c r="AZ12" s="17">
        <v>2.1419049705608401E-2</v>
      </c>
      <c r="BA12" s="17">
        <v>3.61688258088214E-2</v>
      </c>
      <c r="BB12" s="17"/>
      <c r="BC12" s="17">
        <v>2.4280452711475799E-2</v>
      </c>
      <c r="BD12" s="17">
        <v>2.2112204559189299E-2</v>
      </c>
      <c r="BE12" s="17">
        <v>2.8940331863331802E-2</v>
      </c>
      <c r="BF12" s="17"/>
      <c r="BG12" s="17">
        <v>1.7092789900199599E-2</v>
      </c>
      <c r="BH12" s="17">
        <v>2.5318506884413901E-2</v>
      </c>
      <c r="BI12" s="17"/>
      <c r="BJ12" s="17">
        <v>3.1492645225631603E-2</v>
      </c>
      <c r="BK12" s="17">
        <v>2.25313252332651E-2</v>
      </c>
      <c r="BL12" s="17"/>
      <c r="BM12" s="17">
        <v>3.0221761781063498E-2</v>
      </c>
      <c r="BN12" s="17">
        <v>2.5963398005744098E-2</v>
      </c>
      <c r="BO12" s="17">
        <v>1.9408013814855501E-2</v>
      </c>
      <c r="BP12" s="17">
        <v>0</v>
      </c>
      <c r="BQ12" s="17">
        <v>2.8250140073765501E-2</v>
      </c>
      <c r="BR12" s="17">
        <v>1.57941962671726E-2</v>
      </c>
      <c r="BS12" s="17">
        <v>3.0728128087482601E-2</v>
      </c>
      <c r="BT12" s="17"/>
      <c r="BU12" s="17">
        <v>8.1417211469684298E-3</v>
      </c>
      <c r="BV12" s="17">
        <v>1.5719254472094199E-2</v>
      </c>
      <c r="BW12" s="17"/>
      <c r="BX12" s="17">
        <v>2.2195085819815701E-2</v>
      </c>
      <c r="BY12" s="17">
        <v>3.2993531181336702E-2</v>
      </c>
      <c r="BZ12" s="17">
        <v>1.8423589087957298E-2</v>
      </c>
      <c r="CA12" s="17">
        <v>2.3486043143804598E-2</v>
      </c>
    </row>
    <row r="13" spans="2:79" x14ac:dyDescent="0.3">
      <c r="B13" s="18" t="s">
        <v>296</v>
      </c>
      <c r="C13" s="17">
        <v>7.0034976147868404E-3</v>
      </c>
      <c r="D13" s="17">
        <v>9.3363297172520902E-3</v>
      </c>
      <c r="E13" s="17">
        <v>4.7625409297260999E-3</v>
      </c>
      <c r="F13" s="17"/>
      <c r="G13" s="17">
        <v>1.3184261456837E-2</v>
      </c>
      <c r="H13" s="17">
        <v>2.8750120025513599E-3</v>
      </c>
      <c r="I13" s="17">
        <v>2.59759350965913E-3</v>
      </c>
      <c r="J13" s="17">
        <v>0</v>
      </c>
      <c r="K13" s="17">
        <v>7.5832101169409499E-3</v>
      </c>
      <c r="L13" s="17">
        <v>1.5093810577794299E-2</v>
      </c>
      <c r="M13" s="17"/>
      <c r="N13" s="17">
        <v>7.1459316124854299E-3</v>
      </c>
      <c r="O13" s="17">
        <v>1.2608973096322499E-2</v>
      </c>
      <c r="P13" s="17">
        <v>2.01351376197321E-3</v>
      </c>
      <c r="Q13" s="17">
        <v>5.6059789340566404E-3</v>
      </c>
      <c r="R13" s="17"/>
      <c r="S13" s="17">
        <v>9.9283083117016908E-3</v>
      </c>
      <c r="T13" s="17">
        <v>0</v>
      </c>
      <c r="U13" s="17">
        <v>5.3850535030167002E-3</v>
      </c>
      <c r="V13" s="17">
        <v>4.8834584190351896E-3</v>
      </c>
      <c r="W13" s="17">
        <v>6.2555719936933599E-3</v>
      </c>
      <c r="X13" s="17">
        <v>1.05200099433515E-2</v>
      </c>
      <c r="Y13" s="17">
        <v>1.7742054295125799E-2</v>
      </c>
      <c r="Z13" s="17">
        <v>0</v>
      </c>
      <c r="AA13" s="17">
        <v>1.2584142495459799E-2</v>
      </c>
      <c r="AB13" s="17">
        <v>6.1455973186559697E-3</v>
      </c>
      <c r="AC13" s="17">
        <v>0</v>
      </c>
      <c r="AD13" s="17">
        <v>0</v>
      </c>
      <c r="AE13" s="17"/>
      <c r="AF13" s="17">
        <v>5.7284866287468797E-3</v>
      </c>
      <c r="AG13" s="17">
        <v>7.0472508434902001E-3</v>
      </c>
      <c r="AH13" s="17">
        <v>6.7909791282836501E-3</v>
      </c>
      <c r="AI13" s="17">
        <v>9.9300738222262205E-3</v>
      </c>
      <c r="AJ13" s="17">
        <v>4.4741150009081198E-3</v>
      </c>
      <c r="AK13" s="17">
        <v>8.3331558399346705E-3</v>
      </c>
      <c r="AL13" s="17"/>
      <c r="AM13" s="17">
        <v>8.3358851370016005E-3</v>
      </c>
      <c r="AN13" s="17">
        <v>1.1427785177710099E-2</v>
      </c>
      <c r="AO13" s="17">
        <v>1.9457697966981601E-3</v>
      </c>
      <c r="AP13" s="17">
        <v>0</v>
      </c>
      <c r="AQ13" s="17">
        <v>0</v>
      </c>
      <c r="AR13" s="17"/>
      <c r="AS13" s="17">
        <v>5.79624300905801E-3</v>
      </c>
      <c r="AT13" s="17">
        <v>1.9907193413398201E-2</v>
      </c>
      <c r="AU13" s="17"/>
      <c r="AV13" s="17">
        <v>7.5288207794221799E-3</v>
      </c>
      <c r="AW13" s="17">
        <v>3.12710323067259E-3</v>
      </c>
      <c r="AX13" s="17"/>
      <c r="AY13" s="17">
        <v>6.8539808710340799E-3</v>
      </c>
      <c r="AZ13" s="17">
        <v>6.10135646756083E-3</v>
      </c>
      <c r="BA13" s="17">
        <v>9.3469821963222694E-3</v>
      </c>
      <c r="BB13" s="17"/>
      <c r="BC13" s="17">
        <v>7.73190195697051E-3</v>
      </c>
      <c r="BD13" s="17">
        <v>6.0407797630552002E-3</v>
      </c>
      <c r="BE13" s="17">
        <v>6.2736610050526803E-3</v>
      </c>
      <c r="BF13" s="17"/>
      <c r="BG13" s="17">
        <v>9.5300923229789999E-3</v>
      </c>
      <c r="BH13" s="17">
        <v>5.5297671269777804E-3</v>
      </c>
      <c r="BI13" s="17"/>
      <c r="BJ13" s="17">
        <v>2.0566159393552701E-3</v>
      </c>
      <c r="BK13" s="17">
        <v>8.1494309024376099E-3</v>
      </c>
      <c r="BL13" s="17"/>
      <c r="BM13" s="17">
        <v>4.1980403643365896E-3</v>
      </c>
      <c r="BN13" s="17">
        <v>9.9609864535762007E-3</v>
      </c>
      <c r="BO13" s="17">
        <v>0</v>
      </c>
      <c r="BP13" s="17">
        <v>9.6076045598983105E-3</v>
      </c>
      <c r="BQ13" s="17">
        <v>9.87445343350234E-3</v>
      </c>
      <c r="BR13" s="17">
        <v>1.35401036694305E-2</v>
      </c>
      <c r="BS13" s="17">
        <v>0</v>
      </c>
      <c r="BT13" s="17"/>
      <c r="BU13" s="17">
        <v>0</v>
      </c>
      <c r="BV13" s="17">
        <v>0</v>
      </c>
      <c r="BW13" s="17"/>
      <c r="BX13" s="17">
        <v>3.4476204083380198E-3</v>
      </c>
      <c r="BY13" s="17">
        <v>4.6032199032404898E-3</v>
      </c>
      <c r="BZ13" s="17">
        <v>5.92043971823178E-3</v>
      </c>
      <c r="CA13" s="17">
        <v>9.3621091721277794E-3</v>
      </c>
    </row>
    <row r="14" spans="2:79" x14ac:dyDescent="0.3">
      <c r="B14" s="18" t="s">
        <v>101</v>
      </c>
      <c r="C14" s="17">
        <v>1.9206677440535499E-2</v>
      </c>
      <c r="D14" s="17">
        <v>1.4605534925169E-2</v>
      </c>
      <c r="E14" s="17">
        <v>2.3789220275678501E-2</v>
      </c>
      <c r="F14" s="17"/>
      <c r="G14" s="17">
        <v>3.0674268942854299E-2</v>
      </c>
      <c r="H14" s="17">
        <v>1.4609990305571301E-2</v>
      </c>
      <c r="I14" s="17">
        <v>1.9518628725162801E-2</v>
      </c>
      <c r="J14" s="17">
        <v>1.70882873975104E-2</v>
      </c>
      <c r="K14" s="17">
        <v>1.36282616771636E-2</v>
      </c>
      <c r="L14" s="17">
        <v>2.0522366715749401E-2</v>
      </c>
      <c r="M14" s="17"/>
      <c r="N14" s="17">
        <v>7.6863537731495998E-3</v>
      </c>
      <c r="O14" s="17">
        <v>1.26309975699553E-2</v>
      </c>
      <c r="P14" s="17">
        <v>1.6699127749896701E-2</v>
      </c>
      <c r="Q14" s="17">
        <v>4.1234613528531597E-2</v>
      </c>
      <c r="R14" s="17"/>
      <c r="S14" s="17">
        <v>1.39162500840688E-2</v>
      </c>
      <c r="T14" s="17">
        <v>1.07716442634893E-2</v>
      </c>
      <c r="U14" s="17">
        <v>1.7422524945127499E-2</v>
      </c>
      <c r="V14" s="17">
        <v>3.1333604070074302E-2</v>
      </c>
      <c r="W14" s="17">
        <v>2.7937343470885601E-2</v>
      </c>
      <c r="X14" s="17">
        <v>2.7870530878417201E-2</v>
      </c>
      <c r="Y14" s="17">
        <v>2.2500141816491299E-2</v>
      </c>
      <c r="Z14" s="17">
        <v>2.1727541067634401E-2</v>
      </c>
      <c r="AA14" s="17">
        <v>2.1699999457371701E-2</v>
      </c>
      <c r="AB14" s="17">
        <v>5.8432931597712902E-3</v>
      </c>
      <c r="AC14" s="17">
        <v>3.1775155904577898E-2</v>
      </c>
      <c r="AD14" s="17">
        <v>0</v>
      </c>
      <c r="AE14" s="17"/>
      <c r="AF14" s="17">
        <v>1.3972449951226901E-2</v>
      </c>
      <c r="AG14" s="17">
        <v>2.6687633467432598E-2</v>
      </c>
      <c r="AH14" s="17">
        <v>6.5303081101758696E-3</v>
      </c>
      <c r="AI14" s="17">
        <v>1.53515023259719E-2</v>
      </c>
      <c r="AJ14" s="17">
        <v>3.4776683278757603E-2</v>
      </c>
      <c r="AK14" s="17">
        <v>1.9061914688968E-2</v>
      </c>
      <c r="AL14" s="17"/>
      <c r="AM14" s="17">
        <v>2.0644656387246E-2</v>
      </c>
      <c r="AN14" s="17">
        <v>3.1688107607393601E-2</v>
      </c>
      <c r="AO14" s="17">
        <v>1.7435864871739301E-2</v>
      </c>
      <c r="AP14" s="17">
        <v>4.1671594800456397E-3</v>
      </c>
      <c r="AQ14" s="17">
        <v>0</v>
      </c>
      <c r="AR14" s="17"/>
      <c r="AS14" s="17">
        <v>1.3320579934781701E-2</v>
      </c>
      <c r="AT14" s="17">
        <v>2.0531784186661101E-2</v>
      </c>
      <c r="AU14" s="17"/>
      <c r="AV14" s="17">
        <v>1.5286168108652E-2</v>
      </c>
      <c r="AW14" s="17">
        <v>1.6661735848951399E-2</v>
      </c>
      <c r="AX14" s="17"/>
      <c r="AY14" s="17">
        <v>2.3308512964396299E-2</v>
      </c>
      <c r="AZ14" s="17">
        <v>1.7566838578111699E-2</v>
      </c>
      <c r="BA14" s="17">
        <v>2.0055052160310401E-2</v>
      </c>
      <c r="BB14" s="17"/>
      <c r="BC14" s="17">
        <v>2.3878639081931601E-2</v>
      </c>
      <c r="BD14" s="17">
        <v>1.30129699748378E-2</v>
      </c>
      <c r="BE14" s="17">
        <v>1.1592765980545899E-2</v>
      </c>
      <c r="BF14" s="17"/>
      <c r="BG14" s="17">
        <v>1.75779060900049E-2</v>
      </c>
      <c r="BH14" s="17">
        <v>1.32172540089972E-2</v>
      </c>
      <c r="BI14" s="17"/>
      <c r="BJ14" s="17">
        <v>8.8726780334600699E-3</v>
      </c>
      <c r="BK14" s="17">
        <v>1.9199235292704699E-2</v>
      </c>
      <c r="BL14" s="17"/>
      <c r="BM14" s="17">
        <v>1.335946535195E-2</v>
      </c>
      <c r="BN14" s="17">
        <v>1.37515060219295E-2</v>
      </c>
      <c r="BO14" s="17">
        <v>5.0223156574638599E-2</v>
      </c>
      <c r="BP14" s="17">
        <v>4.0254246009213401E-2</v>
      </c>
      <c r="BQ14" s="17">
        <v>2.0062234610310301E-2</v>
      </c>
      <c r="BR14" s="17">
        <v>1.6233388974581101E-2</v>
      </c>
      <c r="BS14" s="17">
        <v>4.12364323019681E-2</v>
      </c>
      <c r="BT14" s="17"/>
      <c r="BU14" s="17">
        <v>1.1067903009508001E-2</v>
      </c>
      <c r="BV14" s="17">
        <v>6.2793769513126499E-3</v>
      </c>
      <c r="BW14" s="17"/>
      <c r="BX14" s="17">
        <v>3.5629372320490099E-2</v>
      </c>
      <c r="BY14" s="17">
        <v>6.1825873349078599E-3</v>
      </c>
      <c r="BZ14" s="17">
        <v>1.40971089699958E-2</v>
      </c>
      <c r="CA14" s="17">
        <v>6.4724478559866896E-3</v>
      </c>
    </row>
    <row r="15" spans="2:79" x14ac:dyDescent="0.3">
      <c r="B15" s="18" t="s">
        <v>297</v>
      </c>
      <c r="C15" s="21">
        <v>0.811530636332497</v>
      </c>
      <c r="D15" s="21">
        <v>0.77998776269667902</v>
      </c>
      <c r="E15" s="21">
        <v>0.84136944196077001</v>
      </c>
      <c r="F15" s="21"/>
      <c r="G15" s="21">
        <v>0.78363854169410596</v>
      </c>
      <c r="H15" s="21">
        <v>0.840850328565236</v>
      </c>
      <c r="I15" s="21">
        <v>0.80956531952620903</v>
      </c>
      <c r="J15" s="21">
        <v>0.81888957462649203</v>
      </c>
      <c r="K15" s="21">
        <v>0.81097619249924702</v>
      </c>
      <c r="L15" s="21">
        <v>0.80229718551817997</v>
      </c>
      <c r="M15" s="21"/>
      <c r="N15" s="21">
        <v>0.84067191132316399</v>
      </c>
      <c r="O15" s="21">
        <v>0.81653012343757003</v>
      </c>
      <c r="P15" s="21">
        <v>0.80514080573822</v>
      </c>
      <c r="Q15" s="21">
        <v>0.78192787495088401</v>
      </c>
      <c r="R15" s="21"/>
      <c r="S15" s="21">
        <v>0.77790842815555294</v>
      </c>
      <c r="T15" s="21">
        <v>0.81296441263769503</v>
      </c>
      <c r="U15" s="21">
        <v>0.79763415075796595</v>
      </c>
      <c r="V15" s="21">
        <v>0.79058307505651504</v>
      </c>
      <c r="W15" s="21">
        <v>0.80348047841778203</v>
      </c>
      <c r="X15" s="21">
        <v>0.83183490167082796</v>
      </c>
      <c r="Y15" s="21">
        <v>0.83259391886311696</v>
      </c>
      <c r="Z15" s="21">
        <v>0.90559633097555203</v>
      </c>
      <c r="AA15" s="21">
        <v>0.76585435533948498</v>
      </c>
      <c r="AB15" s="21">
        <v>0.85112998298197795</v>
      </c>
      <c r="AC15" s="21">
        <v>0.80851646111087905</v>
      </c>
      <c r="AD15" s="21">
        <v>0.89281611881618494</v>
      </c>
      <c r="AE15" s="21"/>
      <c r="AF15" s="21">
        <v>0.82323993903508896</v>
      </c>
      <c r="AG15" s="21">
        <v>0.79683313167273895</v>
      </c>
      <c r="AH15" s="21">
        <v>0.80074890340586202</v>
      </c>
      <c r="AI15" s="21">
        <v>0.81139369131621297</v>
      </c>
      <c r="AJ15" s="21">
        <v>0.81927722349621102</v>
      </c>
      <c r="AK15" s="21">
        <v>0.84422877588248102</v>
      </c>
      <c r="AL15" s="21"/>
      <c r="AM15" s="21">
        <v>0.81369112381463904</v>
      </c>
      <c r="AN15" s="21">
        <v>0.78068209840708602</v>
      </c>
      <c r="AO15" s="21">
        <v>0.80646579684891795</v>
      </c>
      <c r="AP15" s="21">
        <v>0.87513532786366499</v>
      </c>
      <c r="AQ15" s="21">
        <v>0.97755999731548304</v>
      </c>
      <c r="AR15" s="21"/>
      <c r="AS15" s="21">
        <v>0.83492981545228495</v>
      </c>
      <c r="AT15" s="21">
        <v>0.80938634992719505</v>
      </c>
      <c r="AU15" s="21"/>
      <c r="AV15" s="21">
        <v>0.82023364246600905</v>
      </c>
      <c r="AW15" s="21">
        <v>0.80767755701459898</v>
      </c>
      <c r="AX15" s="21"/>
      <c r="AY15" s="21">
        <v>0.81116513595272899</v>
      </c>
      <c r="AZ15" s="21">
        <v>0.81871831290235997</v>
      </c>
      <c r="BA15" s="21">
        <v>0.76113774704444503</v>
      </c>
      <c r="BB15" s="21"/>
      <c r="BC15" s="21">
        <v>0.81490021455173201</v>
      </c>
      <c r="BD15" s="21">
        <v>0.80622806257865098</v>
      </c>
      <c r="BE15" s="21">
        <v>0.81287037246750105</v>
      </c>
      <c r="BF15" s="21"/>
      <c r="BG15" s="21">
        <v>0.82129140362893704</v>
      </c>
      <c r="BH15" s="21">
        <v>0.81775063716770402</v>
      </c>
      <c r="BI15" s="21"/>
      <c r="BJ15" s="21">
        <v>0.84015935198089697</v>
      </c>
      <c r="BK15" s="21">
        <v>0.81009706403308901</v>
      </c>
      <c r="BL15" s="21"/>
      <c r="BM15" s="21">
        <v>0.80634256080678302</v>
      </c>
      <c r="BN15" s="21">
        <v>0.83238254522375998</v>
      </c>
      <c r="BO15" s="21">
        <v>0.77101028348675704</v>
      </c>
      <c r="BP15" s="21">
        <v>0.81764544133255201</v>
      </c>
      <c r="BQ15" s="21">
        <v>0.83603349078999101</v>
      </c>
      <c r="BR15" s="21">
        <v>0.81002229110776702</v>
      </c>
      <c r="BS15" s="21">
        <v>0.81052926337065101</v>
      </c>
      <c r="BT15" s="21"/>
      <c r="BU15" s="21">
        <v>0.87790266241702997</v>
      </c>
      <c r="BV15" s="21">
        <v>0.82884736476210896</v>
      </c>
      <c r="BW15" s="21"/>
      <c r="BX15" s="21">
        <v>0.79960348812792703</v>
      </c>
      <c r="BY15" s="21">
        <v>0.79928511286338899</v>
      </c>
      <c r="BZ15" s="21">
        <v>0.84519993977557595</v>
      </c>
      <c r="CA15" s="21">
        <v>0.82509141534151698</v>
      </c>
    </row>
    <row r="16" spans="2:79" x14ac:dyDescent="0.3">
      <c r="B16" s="18" t="s">
        <v>298</v>
      </c>
      <c r="C16" s="21">
        <v>3.1635212881836697E-2</v>
      </c>
      <c r="D16" s="21">
        <v>3.6108219558033602E-2</v>
      </c>
      <c r="E16" s="21">
        <v>2.7428029677473501E-2</v>
      </c>
      <c r="F16" s="21"/>
      <c r="G16" s="21">
        <v>3.8724879272407101E-2</v>
      </c>
      <c r="H16" s="21">
        <v>2.8382508840247501E-2</v>
      </c>
      <c r="I16" s="21">
        <v>3.6145500208091201E-2</v>
      </c>
      <c r="J16" s="21">
        <v>2.5382165407266101E-2</v>
      </c>
      <c r="K16" s="21">
        <v>2.9440484984671601E-2</v>
      </c>
      <c r="L16" s="21">
        <v>3.2435044973761103E-2</v>
      </c>
      <c r="M16" s="21"/>
      <c r="N16" s="21">
        <v>3.08728727944724E-2</v>
      </c>
      <c r="O16" s="21">
        <v>4.0496374873133602E-2</v>
      </c>
      <c r="P16" s="21">
        <v>2.7786839389421301E-2</v>
      </c>
      <c r="Q16" s="21">
        <v>2.7515547906129801E-2</v>
      </c>
      <c r="R16" s="21"/>
      <c r="S16" s="21">
        <v>3.08571743086332E-2</v>
      </c>
      <c r="T16" s="21">
        <v>3.4262014330111501E-2</v>
      </c>
      <c r="U16" s="21">
        <v>4.1751459780684903E-2</v>
      </c>
      <c r="V16" s="21">
        <v>3.5237473523433802E-2</v>
      </c>
      <c r="W16" s="21">
        <v>2.6997993772324699E-2</v>
      </c>
      <c r="X16" s="21">
        <v>2.7881453457042502E-2</v>
      </c>
      <c r="Y16" s="21">
        <v>2.87099521117017E-2</v>
      </c>
      <c r="Z16" s="21">
        <v>0</v>
      </c>
      <c r="AA16" s="21">
        <v>3.7764894159531499E-2</v>
      </c>
      <c r="AB16" s="21">
        <v>2.29749834270387E-2</v>
      </c>
      <c r="AC16" s="21">
        <v>4.3822338654623802E-2</v>
      </c>
      <c r="AD16" s="21">
        <v>4.1123583350756797E-2</v>
      </c>
      <c r="AE16" s="21"/>
      <c r="AF16" s="21">
        <v>2.9246556332554699E-2</v>
      </c>
      <c r="AG16" s="21">
        <v>3.6800612483665E-2</v>
      </c>
      <c r="AH16" s="21">
        <v>3.7105278007706702E-2</v>
      </c>
      <c r="AI16" s="21">
        <v>2.58019056432373E-2</v>
      </c>
      <c r="AJ16" s="21">
        <v>3.4530466387229897E-2</v>
      </c>
      <c r="AK16" s="21">
        <v>1.63669669364753E-2</v>
      </c>
      <c r="AL16" s="21"/>
      <c r="AM16" s="21">
        <v>3.1482924460826602E-2</v>
      </c>
      <c r="AN16" s="21">
        <v>3.6999633281307898E-2</v>
      </c>
      <c r="AO16" s="21">
        <v>2.7220494145185799E-2</v>
      </c>
      <c r="AP16" s="21">
        <v>3.10795147524245E-2</v>
      </c>
      <c r="AQ16" s="21">
        <v>0</v>
      </c>
      <c r="AR16" s="21"/>
      <c r="AS16" s="21">
        <v>3.2538874654634502E-2</v>
      </c>
      <c r="AT16" s="21">
        <v>2.8647440974478602E-2</v>
      </c>
      <c r="AU16" s="21"/>
      <c r="AV16" s="21">
        <v>3.2773274733442999E-2</v>
      </c>
      <c r="AW16" s="21">
        <v>2.36063460256642E-2</v>
      </c>
      <c r="AX16" s="21"/>
      <c r="AY16" s="21">
        <v>3.5636477248814601E-2</v>
      </c>
      <c r="AZ16" s="21">
        <v>2.7520406173169299E-2</v>
      </c>
      <c r="BA16" s="21">
        <v>4.5515808005143599E-2</v>
      </c>
      <c r="BB16" s="21"/>
      <c r="BC16" s="21">
        <v>3.2012354668446298E-2</v>
      </c>
      <c r="BD16" s="21">
        <v>2.8152984322244501E-2</v>
      </c>
      <c r="BE16" s="21">
        <v>3.5213992868384503E-2</v>
      </c>
      <c r="BF16" s="21"/>
      <c r="BG16" s="21">
        <v>2.6622882223178601E-2</v>
      </c>
      <c r="BH16" s="21">
        <v>3.0848274011391699E-2</v>
      </c>
      <c r="BI16" s="21"/>
      <c r="BJ16" s="21">
        <v>3.3549261164986903E-2</v>
      </c>
      <c r="BK16" s="21">
        <v>3.0680756135702699E-2</v>
      </c>
      <c r="BL16" s="21"/>
      <c r="BM16" s="21">
        <v>3.4419802145400101E-2</v>
      </c>
      <c r="BN16" s="21">
        <v>3.5924384459320301E-2</v>
      </c>
      <c r="BO16" s="21">
        <v>1.9408013814855501E-2</v>
      </c>
      <c r="BP16" s="21">
        <v>9.6076045598983105E-3</v>
      </c>
      <c r="BQ16" s="21">
        <v>3.8124593507267802E-2</v>
      </c>
      <c r="BR16" s="21">
        <v>2.9334299936603098E-2</v>
      </c>
      <c r="BS16" s="21">
        <v>3.0728128087482601E-2</v>
      </c>
      <c r="BT16" s="21"/>
      <c r="BU16" s="21">
        <v>8.1417211469684298E-3</v>
      </c>
      <c r="BV16" s="21">
        <v>1.5719254472094199E-2</v>
      </c>
      <c r="BW16" s="21"/>
      <c r="BX16" s="21">
        <v>2.5642706228153699E-2</v>
      </c>
      <c r="BY16" s="21">
        <v>3.7596751084577197E-2</v>
      </c>
      <c r="BZ16" s="21">
        <v>2.4344028806189098E-2</v>
      </c>
      <c r="CA16" s="21">
        <v>3.28481523159323E-2</v>
      </c>
    </row>
    <row r="17" spans="2:79" hidden="1" x14ac:dyDescent="0.3">
      <c r="B17" s="18" t="s">
        <v>299</v>
      </c>
      <c r="C17" s="22">
        <v>0.77989542345065999</v>
      </c>
      <c r="D17" s="22">
        <v>0.74387954313864502</v>
      </c>
      <c r="E17" s="22">
        <v>0.81394141228329697</v>
      </c>
      <c r="F17" s="22"/>
      <c r="G17" s="22">
        <v>0.74491366242169899</v>
      </c>
      <c r="H17" s="22">
        <v>0.81246781972498905</v>
      </c>
      <c r="I17" s="22">
        <v>0.77341981931811798</v>
      </c>
      <c r="J17" s="22">
        <v>0.79350740921922602</v>
      </c>
      <c r="K17" s="22">
        <v>0.78153570751457502</v>
      </c>
      <c r="L17" s="22">
        <v>0.76986214054441904</v>
      </c>
      <c r="M17" s="22"/>
      <c r="N17" s="22">
        <v>0.80979903852869095</v>
      </c>
      <c r="O17" s="22">
        <v>0.77603374856443696</v>
      </c>
      <c r="P17" s="22">
        <v>0.77735396634879905</v>
      </c>
      <c r="Q17" s="22">
        <v>0.75441232704475403</v>
      </c>
      <c r="R17" s="22"/>
      <c r="S17" s="22">
        <v>0.74705125384691995</v>
      </c>
      <c r="T17" s="22">
        <v>0.77870239830758403</v>
      </c>
      <c r="U17" s="22">
        <v>0.755882690977281</v>
      </c>
      <c r="V17" s="22">
        <v>0.75534560153308095</v>
      </c>
      <c r="W17" s="22">
        <v>0.77648248464545699</v>
      </c>
      <c r="X17" s="22">
        <v>0.803953448213785</v>
      </c>
      <c r="Y17" s="22">
        <v>0.80388396675141505</v>
      </c>
      <c r="Z17" s="22">
        <v>0.90559633097555203</v>
      </c>
      <c r="AA17" s="22">
        <v>0.72808946117995399</v>
      </c>
      <c r="AB17" s="22">
        <v>0.82815499955493899</v>
      </c>
      <c r="AC17" s="22">
        <v>0.76469412245625501</v>
      </c>
      <c r="AD17" s="22">
        <v>0.851692535465428</v>
      </c>
      <c r="AE17" s="22"/>
      <c r="AF17" s="22">
        <v>0.79399338270253395</v>
      </c>
      <c r="AG17" s="22">
        <v>0.760032519189074</v>
      </c>
      <c r="AH17" s="22">
        <v>0.763643625398155</v>
      </c>
      <c r="AI17" s="22">
        <v>0.78559178567297505</v>
      </c>
      <c r="AJ17" s="22">
        <v>0.78474675710898201</v>
      </c>
      <c r="AK17" s="22">
        <v>0.82786180894600603</v>
      </c>
      <c r="AL17" s="22"/>
      <c r="AM17" s="22">
        <v>0.78220819935381203</v>
      </c>
      <c r="AN17" s="22">
        <v>0.74368246512577796</v>
      </c>
      <c r="AO17" s="22">
        <v>0.77924530270373205</v>
      </c>
      <c r="AP17" s="22">
        <v>0.84405581311124001</v>
      </c>
      <c r="AQ17" s="22">
        <v>0.97755999731548304</v>
      </c>
      <c r="AR17" s="22"/>
      <c r="AS17" s="22">
        <v>0.80239094079765005</v>
      </c>
      <c r="AT17" s="22">
        <v>0.78073890895271703</v>
      </c>
      <c r="AU17" s="22"/>
      <c r="AV17" s="22">
        <v>0.787460367732566</v>
      </c>
      <c r="AW17" s="22">
        <v>0.78407121098893495</v>
      </c>
      <c r="AX17" s="22"/>
      <c r="AY17" s="22">
        <v>0.77552865870391496</v>
      </c>
      <c r="AZ17" s="22">
        <v>0.79119790672919099</v>
      </c>
      <c r="BA17" s="22">
        <v>0.71562193903930105</v>
      </c>
      <c r="BB17" s="22"/>
      <c r="BC17" s="22">
        <v>0.78288785988328502</v>
      </c>
      <c r="BD17" s="22">
        <v>0.77807507825640698</v>
      </c>
      <c r="BE17" s="22">
        <v>0.77765637959911704</v>
      </c>
      <c r="BF17" s="22"/>
      <c r="BG17" s="22">
        <v>0.79466852140575805</v>
      </c>
      <c r="BH17" s="22">
        <v>0.78690236315631201</v>
      </c>
      <c r="BI17" s="22"/>
      <c r="BJ17" s="22">
        <v>0.80661009081591095</v>
      </c>
      <c r="BK17" s="22">
        <v>0.77941630789738703</v>
      </c>
      <c r="BL17" s="22"/>
      <c r="BM17" s="22">
        <v>0.77192275866138305</v>
      </c>
      <c r="BN17" s="22">
        <v>0.79645816076443998</v>
      </c>
      <c r="BO17" s="22">
        <v>0.75160226967190202</v>
      </c>
      <c r="BP17" s="22">
        <v>0.80803783677265395</v>
      </c>
      <c r="BQ17" s="22">
        <v>0.79790889728272396</v>
      </c>
      <c r="BR17" s="22">
        <v>0.78068799117116405</v>
      </c>
      <c r="BS17" s="22">
        <v>0.77980113528316897</v>
      </c>
      <c r="BT17" s="22"/>
      <c r="BU17" s="22">
        <v>0.86976094127006098</v>
      </c>
      <c r="BV17" s="22">
        <v>0.81312811029001497</v>
      </c>
      <c r="BW17" s="22"/>
      <c r="BX17" s="22">
        <v>0.77396078189977402</v>
      </c>
      <c r="BY17" s="22">
        <v>0.76168836177881205</v>
      </c>
      <c r="BZ17" s="22">
        <v>0.82085591096938604</v>
      </c>
      <c r="CA17" s="22">
        <v>0.79224326302558501</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302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0.301066950577078</v>
      </c>
      <c r="D9" s="17">
        <v>0.28406367294702001</v>
      </c>
      <c r="E9" s="17">
        <v>0.31706477660868798</v>
      </c>
      <c r="F9" s="17"/>
      <c r="G9" s="17">
        <v>0.30037486218190901</v>
      </c>
      <c r="H9" s="17">
        <v>0.40981696771203002</v>
      </c>
      <c r="I9" s="17">
        <v>0.36276802218024501</v>
      </c>
      <c r="J9" s="17">
        <v>0.25752196474890499</v>
      </c>
      <c r="K9" s="17">
        <v>0.25448098879324599</v>
      </c>
      <c r="L9" s="17">
        <v>0.22979070781980801</v>
      </c>
      <c r="M9" s="17"/>
      <c r="N9" s="17">
        <v>0.37071322158166298</v>
      </c>
      <c r="O9" s="17">
        <v>0.27292792872218102</v>
      </c>
      <c r="P9" s="17">
        <v>0.29743230035740997</v>
      </c>
      <c r="Q9" s="17">
        <v>0.25926869549728399</v>
      </c>
      <c r="R9" s="17"/>
      <c r="S9" s="17">
        <v>0.37270814957852</v>
      </c>
      <c r="T9" s="17">
        <v>0.29027270434173502</v>
      </c>
      <c r="U9" s="17">
        <v>0.29241209724133999</v>
      </c>
      <c r="V9" s="17">
        <v>0.27843957175017903</v>
      </c>
      <c r="W9" s="17">
        <v>0.26397656078169501</v>
      </c>
      <c r="X9" s="17">
        <v>0.23751126147200199</v>
      </c>
      <c r="Y9" s="17">
        <v>0.25184119492997997</v>
      </c>
      <c r="Z9" s="17">
        <v>0.37062305658101702</v>
      </c>
      <c r="AA9" s="17">
        <v>0.31887536355014301</v>
      </c>
      <c r="AB9" s="17">
        <v>0.26575855157948403</v>
      </c>
      <c r="AC9" s="17">
        <v>0.30622430112801602</v>
      </c>
      <c r="AD9" s="17">
        <v>0.45447879312769202</v>
      </c>
      <c r="AE9" s="17"/>
      <c r="AF9" s="17">
        <v>0.41225755681716703</v>
      </c>
      <c r="AG9" s="17">
        <v>0.25816586731449997</v>
      </c>
      <c r="AH9" s="17">
        <v>0.28617647391094803</v>
      </c>
      <c r="AI9" s="17">
        <v>0.22421785164142699</v>
      </c>
      <c r="AJ9" s="17">
        <v>0.27980551978419199</v>
      </c>
      <c r="AK9" s="17">
        <v>0.358916694978758</v>
      </c>
      <c r="AL9" s="17"/>
      <c r="AM9" s="17">
        <v>0.24421991166590401</v>
      </c>
      <c r="AN9" s="17">
        <v>0.25005083271734801</v>
      </c>
      <c r="AO9" s="17">
        <v>0.37013209700355298</v>
      </c>
      <c r="AP9" s="17">
        <v>0.42859845074020703</v>
      </c>
      <c r="AQ9" s="17">
        <v>0.49618354257227698</v>
      </c>
      <c r="AR9" s="17"/>
      <c r="AS9" s="17">
        <v>0.32182632229678199</v>
      </c>
      <c r="AT9" s="17">
        <v>0.32199907520606003</v>
      </c>
      <c r="AU9" s="17"/>
      <c r="AV9" s="17">
        <v>0.31460278783523299</v>
      </c>
      <c r="AW9" s="17">
        <v>0.32464628853148098</v>
      </c>
      <c r="AX9" s="17"/>
      <c r="AY9" s="17">
        <v>0.32028163885135702</v>
      </c>
      <c r="AZ9" s="17">
        <v>0.30032442401207299</v>
      </c>
      <c r="BA9" s="17">
        <v>0.24130760176937599</v>
      </c>
      <c r="BB9" s="17"/>
      <c r="BC9" s="17">
        <v>0.29502069484544502</v>
      </c>
      <c r="BD9" s="17">
        <v>0.29806148158759899</v>
      </c>
      <c r="BE9" s="17">
        <v>0.31802696449343898</v>
      </c>
      <c r="BF9" s="17"/>
      <c r="BG9" s="17">
        <v>0.318821796313837</v>
      </c>
      <c r="BH9" s="17">
        <v>0.30170537418893001</v>
      </c>
      <c r="BI9" s="17"/>
      <c r="BJ9" s="17">
        <v>0.36691797328694897</v>
      </c>
      <c r="BK9" s="17">
        <v>0.28432207948187399</v>
      </c>
      <c r="BL9" s="17"/>
      <c r="BM9" s="17">
        <v>0.34067942541950302</v>
      </c>
      <c r="BN9" s="17">
        <v>0.28630394400325299</v>
      </c>
      <c r="BO9" s="17">
        <v>0.282201162543468</v>
      </c>
      <c r="BP9" s="17">
        <v>0.32441554727591299</v>
      </c>
      <c r="BQ9" s="17">
        <v>0.25471849254697698</v>
      </c>
      <c r="BR9" s="17">
        <v>0.25524057550894502</v>
      </c>
      <c r="BS9" s="17">
        <v>0.24778986751821999</v>
      </c>
      <c r="BT9" s="17"/>
      <c r="BU9" s="17">
        <v>0.34183087324315797</v>
      </c>
      <c r="BV9" s="17">
        <v>0.41619875582698002</v>
      </c>
      <c r="BW9" s="17"/>
      <c r="BX9" s="17">
        <v>0.32320027433709397</v>
      </c>
      <c r="BY9" s="17">
        <v>0.323888084864143</v>
      </c>
      <c r="BZ9" s="17">
        <v>0.34767344786937998</v>
      </c>
      <c r="CA9" s="17">
        <v>0.312074299940586</v>
      </c>
    </row>
    <row r="10" spans="2:79" x14ac:dyDescent="0.3">
      <c r="B10" s="18" t="s">
        <v>293</v>
      </c>
      <c r="C10" s="17">
        <v>0.46735226436484001</v>
      </c>
      <c r="D10" s="17">
        <v>0.46831751015117301</v>
      </c>
      <c r="E10" s="17">
        <v>0.46675508760798001</v>
      </c>
      <c r="F10" s="17"/>
      <c r="G10" s="17">
        <v>0.40133730463002498</v>
      </c>
      <c r="H10" s="17">
        <v>0.38727661432556099</v>
      </c>
      <c r="I10" s="17">
        <v>0.41554692028274398</v>
      </c>
      <c r="J10" s="17">
        <v>0.51038170942912697</v>
      </c>
      <c r="K10" s="17">
        <v>0.471090337179011</v>
      </c>
      <c r="L10" s="17">
        <v>0.580808771430119</v>
      </c>
      <c r="M10" s="17"/>
      <c r="N10" s="17">
        <v>0.47651633883354999</v>
      </c>
      <c r="O10" s="17">
        <v>0.502396706231651</v>
      </c>
      <c r="P10" s="17">
        <v>0.45455324916495199</v>
      </c>
      <c r="Q10" s="17">
        <v>0.429977114247239</v>
      </c>
      <c r="R10" s="17"/>
      <c r="S10" s="17">
        <v>0.42319497468457901</v>
      </c>
      <c r="T10" s="17">
        <v>0.449634221664234</v>
      </c>
      <c r="U10" s="17">
        <v>0.49850165027865401</v>
      </c>
      <c r="V10" s="17">
        <v>0.42174741479019301</v>
      </c>
      <c r="W10" s="17">
        <v>0.41237142797665999</v>
      </c>
      <c r="X10" s="17">
        <v>0.52783973768058501</v>
      </c>
      <c r="Y10" s="17">
        <v>0.47792281736029502</v>
      </c>
      <c r="Z10" s="17">
        <v>0.45770991213248102</v>
      </c>
      <c r="AA10" s="17">
        <v>0.51664704678409201</v>
      </c>
      <c r="AB10" s="17">
        <v>0.49838420366787201</v>
      </c>
      <c r="AC10" s="17">
        <v>0.50049006328130796</v>
      </c>
      <c r="AD10" s="17">
        <v>0.405453385411154</v>
      </c>
      <c r="AE10" s="17"/>
      <c r="AF10" s="17">
        <v>0.40318009272977201</v>
      </c>
      <c r="AG10" s="17">
        <v>0.50760665632727298</v>
      </c>
      <c r="AH10" s="17">
        <v>0.44964173431750198</v>
      </c>
      <c r="AI10" s="17">
        <v>0.51130658211165403</v>
      </c>
      <c r="AJ10" s="17">
        <v>0.48509334084098599</v>
      </c>
      <c r="AK10" s="17">
        <v>0.40863763819263699</v>
      </c>
      <c r="AL10" s="17"/>
      <c r="AM10" s="17">
        <v>0.45705057516202102</v>
      </c>
      <c r="AN10" s="17">
        <v>0.51358230185902698</v>
      </c>
      <c r="AO10" s="17">
        <v>0.44911760176271098</v>
      </c>
      <c r="AP10" s="17">
        <v>0.41887110325174798</v>
      </c>
      <c r="AQ10" s="17">
        <v>0.32006202370711301</v>
      </c>
      <c r="AR10" s="17"/>
      <c r="AS10" s="17">
        <v>0.48812928831876301</v>
      </c>
      <c r="AT10" s="17">
        <v>0.42041911523827502</v>
      </c>
      <c r="AU10" s="17"/>
      <c r="AV10" s="17">
        <v>0.494444186334766</v>
      </c>
      <c r="AW10" s="17">
        <v>0.423457157098523</v>
      </c>
      <c r="AX10" s="17"/>
      <c r="AY10" s="17">
        <v>0.42557980887822</v>
      </c>
      <c r="AZ10" s="17">
        <v>0.48087800507579498</v>
      </c>
      <c r="BA10" s="17">
        <v>0.49473897392407101</v>
      </c>
      <c r="BB10" s="17"/>
      <c r="BC10" s="17">
        <v>0.48162134896846898</v>
      </c>
      <c r="BD10" s="17">
        <v>0.44646660466572202</v>
      </c>
      <c r="BE10" s="17">
        <v>0.45433622267997198</v>
      </c>
      <c r="BF10" s="17"/>
      <c r="BG10" s="17">
        <v>0.44777791450543297</v>
      </c>
      <c r="BH10" s="17">
        <v>0.48324831211824298</v>
      </c>
      <c r="BI10" s="17"/>
      <c r="BJ10" s="17">
        <v>0.438149654746464</v>
      </c>
      <c r="BK10" s="17">
        <v>0.48302780195317602</v>
      </c>
      <c r="BL10" s="17"/>
      <c r="BM10" s="17">
        <v>0.45346382754096698</v>
      </c>
      <c r="BN10" s="17">
        <v>0.453226097826401</v>
      </c>
      <c r="BO10" s="17">
        <v>0.46331844995249899</v>
      </c>
      <c r="BP10" s="17">
        <v>0.31646863905782902</v>
      </c>
      <c r="BQ10" s="17">
        <v>0.47591256374254898</v>
      </c>
      <c r="BR10" s="17">
        <v>0.53997016901885297</v>
      </c>
      <c r="BS10" s="17">
        <v>0.46393672502696298</v>
      </c>
      <c r="BT10" s="17"/>
      <c r="BU10" s="17">
        <v>0.48326775408045503</v>
      </c>
      <c r="BV10" s="17">
        <v>0.36604936089296503</v>
      </c>
      <c r="BW10" s="17"/>
      <c r="BX10" s="17">
        <v>0.41348127444889998</v>
      </c>
      <c r="BY10" s="17">
        <v>0.42871797205148499</v>
      </c>
      <c r="BZ10" s="17">
        <v>0.47167854167002898</v>
      </c>
      <c r="CA10" s="17">
        <v>0.47647630695714999</v>
      </c>
    </row>
    <row r="11" spans="2:79" x14ac:dyDescent="0.3">
      <c r="B11" s="18" t="s">
        <v>294</v>
      </c>
      <c r="C11" s="17">
        <v>0.158699071784455</v>
      </c>
      <c r="D11" s="17">
        <v>0.16941376429615601</v>
      </c>
      <c r="E11" s="17">
        <v>0.14813189838153501</v>
      </c>
      <c r="F11" s="17"/>
      <c r="G11" s="17">
        <v>0.19237876468630899</v>
      </c>
      <c r="H11" s="17">
        <v>0.13270098414908299</v>
      </c>
      <c r="I11" s="17">
        <v>0.142053093840176</v>
      </c>
      <c r="J11" s="17">
        <v>0.165171035645193</v>
      </c>
      <c r="K11" s="17">
        <v>0.19126314662014099</v>
      </c>
      <c r="L11" s="17">
        <v>0.14383447116684001</v>
      </c>
      <c r="M11" s="17"/>
      <c r="N11" s="17">
        <v>0.117915866249459</v>
      </c>
      <c r="O11" s="17">
        <v>0.14581794725581301</v>
      </c>
      <c r="P11" s="17">
        <v>0.177780920109882</v>
      </c>
      <c r="Q11" s="17">
        <v>0.19863773937850299</v>
      </c>
      <c r="R11" s="17"/>
      <c r="S11" s="17">
        <v>0.14645196913352099</v>
      </c>
      <c r="T11" s="17">
        <v>0.18399213219649399</v>
      </c>
      <c r="U11" s="17">
        <v>0.14425916167740199</v>
      </c>
      <c r="V11" s="17">
        <v>0.21260225223917001</v>
      </c>
      <c r="W11" s="17">
        <v>0.21746092581526699</v>
      </c>
      <c r="X11" s="17">
        <v>0.15327951574565901</v>
      </c>
      <c r="Y11" s="17">
        <v>0.185493974883744</v>
      </c>
      <c r="Z11" s="17">
        <v>0.14047754353018099</v>
      </c>
      <c r="AA11" s="17">
        <v>0.12635367219161101</v>
      </c>
      <c r="AB11" s="17">
        <v>0.13087475509622901</v>
      </c>
      <c r="AC11" s="17">
        <v>0.108481022945265</v>
      </c>
      <c r="AD11" s="17">
        <v>0.10044745811514701</v>
      </c>
      <c r="AE11" s="17"/>
      <c r="AF11" s="17">
        <v>0.13201128093613099</v>
      </c>
      <c r="AG11" s="17">
        <v>0.14938059158255301</v>
      </c>
      <c r="AH11" s="17">
        <v>0.18206005567994099</v>
      </c>
      <c r="AI11" s="17">
        <v>0.18961638758337299</v>
      </c>
      <c r="AJ11" s="17">
        <v>0.15597298032135701</v>
      </c>
      <c r="AK11" s="17">
        <v>0.17041234180140499</v>
      </c>
      <c r="AL11" s="17"/>
      <c r="AM11" s="17">
        <v>0.221856275111245</v>
      </c>
      <c r="AN11" s="17">
        <v>0.17387092413681901</v>
      </c>
      <c r="AO11" s="17">
        <v>0.12234529545596699</v>
      </c>
      <c r="AP11" s="17">
        <v>0.10403232730695799</v>
      </c>
      <c r="AQ11" s="17">
        <v>6.2389016964676101E-2</v>
      </c>
      <c r="AR11" s="17"/>
      <c r="AS11" s="17">
        <v>0.13468599631955799</v>
      </c>
      <c r="AT11" s="17">
        <v>0.154058232016615</v>
      </c>
      <c r="AU11" s="17"/>
      <c r="AV11" s="17">
        <v>0.13762741129481301</v>
      </c>
      <c r="AW11" s="17">
        <v>0.13607960745846001</v>
      </c>
      <c r="AX11" s="17"/>
      <c r="AY11" s="17">
        <v>0.16585733118746299</v>
      </c>
      <c r="AZ11" s="17">
        <v>0.15229968878238401</v>
      </c>
      <c r="BA11" s="17">
        <v>0.18632213908564099</v>
      </c>
      <c r="BB11" s="17"/>
      <c r="BC11" s="17">
        <v>0.149276333316607</v>
      </c>
      <c r="BD11" s="17">
        <v>0.178174481998951</v>
      </c>
      <c r="BE11" s="17">
        <v>0.162294718361154</v>
      </c>
      <c r="BF11" s="17"/>
      <c r="BG11" s="17">
        <v>0.161691906715379</v>
      </c>
      <c r="BH11" s="17">
        <v>0.15158815110853399</v>
      </c>
      <c r="BI11" s="17"/>
      <c r="BJ11" s="17">
        <v>0.121939924201851</v>
      </c>
      <c r="BK11" s="17">
        <v>0.164276078620856</v>
      </c>
      <c r="BL11" s="17"/>
      <c r="BM11" s="17">
        <v>0.145012487302495</v>
      </c>
      <c r="BN11" s="17">
        <v>0.16236788435591401</v>
      </c>
      <c r="BO11" s="17">
        <v>0.17475705813640299</v>
      </c>
      <c r="BP11" s="17">
        <v>0.21998589747088301</v>
      </c>
      <c r="BQ11" s="17">
        <v>0.19499777557143599</v>
      </c>
      <c r="BR11" s="17">
        <v>0.150437129499045</v>
      </c>
      <c r="BS11" s="17">
        <v>0.18764636438062299</v>
      </c>
      <c r="BT11" s="17"/>
      <c r="BU11" s="17">
        <v>0.14582709015275</v>
      </c>
      <c r="BV11" s="17">
        <v>0.17439283264577299</v>
      </c>
      <c r="BW11" s="17"/>
      <c r="BX11" s="17">
        <v>0.17451339754657499</v>
      </c>
      <c r="BY11" s="17">
        <v>0.180530198082066</v>
      </c>
      <c r="BZ11" s="17">
        <v>0.13261413863416299</v>
      </c>
      <c r="CA11" s="17">
        <v>0.15558292103721799</v>
      </c>
    </row>
    <row r="12" spans="2:79" x14ac:dyDescent="0.3">
      <c r="B12" s="18" t="s">
        <v>295</v>
      </c>
      <c r="C12" s="17">
        <v>2.86788517149822E-2</v>
      </c>
      <c r="D12" s="17">
        <v>3.01697036526897E-2</v>
      </c>
      <c r="E12" s="17">
        <v>2.7365905474252501E-2</v>
      </c>
      <c r="F12" s="17"/>
      <c r="G12" s="17">
        <v>3.9817420798528402E-2</v>
      </c>
      <c r="H12" s="17">
        <v>2.1118591232575201E-2</v>
      </c>
      <c r="I12" s="17">
        <v>2.1690375996132698E-2</v>
      </c>
      <c r="J12" s="17">
        <v>3.0580033451335201E-2</v>
      </c>
      <c r="K12" s="17">
        <v>4.9655588287646803E-2</v>
      </c>
      <c r="L12" s="17">
        <v>1.7469570364419901E-2</v>
      </c>
      <c r="M12" s="17"/>
      <c r="N12" s="17">
        <v>1.71315534784372E-2</v>
      </c>
      <c r="O12" s="17">
        <v>2.8591161677381099E-2</v>
      </c>
      <c r="P12" s="17">
        <v>3.9483123199409602E-2</v>
      </c>
      <c r="Q12" s="17">
        <v>3.2542446146563202E-2</v>
      </c>
      <c r="R12" s="17"/>
      <c r="S12" s="17">
        <v>2.38669750128385E-2</v>
      </c>
      <c r="T12" s="17">
        <v>2.8684329140499398E-2</v>
      </c>
      <c r="U12" s="17">
        <v>2.9927169034859799E-2</v>
      </c>
      <c r="V12" s="17">
        <v>3.5413589794084301E-2</v>
      </c>
      <c r="W12" s="17">
        <v>2.6096475824658402E-2</v>
      </c>
      <c r="X12" s="17">
        <v>2.27782880633778E-2</v>
      </c>
      <c r="Y12" s="17">
        <v>2.1603789447682702E-2</v>
      </c>
      <c r="Z12" s="17">
        <v>2.1057483688832299E-2</v>
      </c>
      <c r="AA12" s="17">
        <v>2.18777619322051E-2</v>
      </c>
      <c r="AB12" s="17">
        <v>4.28095030184392E-2</v>
      </c>
      <c r="AC12" s="17">
        <v>4.25436137587447E-2</v>
      </c>
      <c r="AD12" s="17">
        <v>3.9620363346007E-2</v>
      </c>
      <c r="AE12" s="17"/>
      <c r="AF12" s="17">
        <v>1.54720504384834E-2</v>
      </c>
      <c r="AG12" s="17">
        <v>3.6628280718503499E-2</v>
      </c>
      <c r="AH12" s="17">
        <v>3.0168302095937599E-2</v>
      </c>
      <c r="AI12" s="17">
        <v>2.94507778148923E-2</v>
      </c>
      <c r="AJ12" s="17">
        <v>3.10476899671208E-2</v>
      </c>
      <c r="AK12" s="17">
        <v>3.72242738988122E-2</v>
      </c>
      <c r="AL12" s="17"/>
      <c r="AM12" s="17">
        <v>3.2159647624227003E-2</v>
      </c>
      <c r="AN12" s="17">
        <v>2.0363658423551499E-2</v>
      </c>
      <c r="AO12" s="17">
        <v>1.97565743006177E-2</v>
      </c>
      <c r="AP12" s="17">
        <v>2.4232238141575602E-2</v>
      </c>
      <c r="AQ12" s="17">
        <v>8.6874389546079706E-2</v>
      </c>
      <c r="AR12" s="17"/>
      <c r="AS12" s="17">
        <v>2.48392193694103E-2</v>
      </c>
      <c r="AT12" s="17">
        <v>4.5808220864672899E-2</v>
      </c>
      <c r="AU12" s="17"/>
      <c r="AV12" s="17">
        <v>1.90053753490508E-2</v>
      </c>
      <c r="AW12" s="17">
        <v>3.7328060680955198E-2</v>
      </c>
      <c r="AX12" s="17"/>
      <c r="AY12" s="17">
        <v>2.8785279649124602E-2</v>
      </c>
      <c r="AZ12" s="17">
        <v>2.8515584315628E-2</v>
      </c>
      <c r="BA12" s="17">
        <v>3.2052805326439802E-2</v>
      </c>
      <c r="BB12" s="17"/>
      <c r="BC12" s="17">
        <v>2.3009416758774801E-2</v>
      </c>
      <c r="BD12" s="17">
        <v>4.3521666203869901E-2</v>
      </c>
      <c r="BE12" s="17">
        <v>2.9466851762977201E-2</v>
      </c>
      <c r="BF12" s="17"/>
      <c r="BG12" s="17">
        <v>2.2141061276806599E-2</v>
      </c>
      <c r="BH12" s="17">
        <v>3.0186793392909798E-2</v>
      </c>
      <c r="BI12" s="17"/>
      <c r="BJ12" s="17">
        <v>4.1814637295765497E-2</v>
      </c>
      <c r="BK12" s="17">
        <v>2.3287155849020899E-2</v>
      </c>
      <c r="BL12" s="17"/>
      <c r="BM12" s="17">
        <v>2.2578904704244701E-2</v>
      </c>
      <c r="BN12" s="17">
        <v>4.9640916135124502E-2</v>
      </c>
      <c r="BO12" s="17">
        <v>2.7504239071977101E-2</v>
      </c>
      <c r="BP12" s="17">
        <v>2.9363657035969201E-2</v>
      </c>
      <c r="BQ12" s="17">
        <v>3.0881088519872198E-2</v>
      </c>
      <c r="BR12" s="17">
        <v>2.77467654492345E-2</v>
      </c>
      <c r="BS12" s="17">
        <v>2.3416508459241099E-2</v>
      </c>
      <c r="BT12" s="17"/>
      <c r="BU12" s="17">
        <v>0</v>
      </c>
      <c r="BV12" s="17">
        <v>1.7225393703078701E-2</v>
      </c>
      <c r="BW12" s="17"/>
      <c r="BX12" s="17">
        <v>2.8299609417868899E-2</v>
      </c>
      <c r="BY12" s="17">
        <v>3.5943835770266497E-2</v>
      </c>
      <c r="BZ12" s="17">
        <v>2.1953840639240399E-2</v>
      </c>
      <c r="CA12" s="17">
        <v>3.4313646236390397E-2</v>
      </c>
    </row>
    <row r="13" spans="2:79" x14ac:dyDescent="0.3">
      <c r="B13" s="18" t="s">
        <v>296</v>
      </c>
      <c r="C13" s="17">
        <v>1.06092875644666E-2</v>
      </c>
      <c r="D13" s="17">
        <v>1.8989941504572502E-2</v>
      </c>
      <c r="E13" s="17">
        <v>2.4870382228951299E-3</v>
      </c>
      <c r="F13" s="17"/>
      <c r="G13" s="17">
        <v>2.7382157692404999E-2</v>
      </c>
      <c r="H13" s="17">
        <v>1.0257544334468601E-2</v>
      </c>
      <c r="I13" s="17">
        <v>9.1849480478228308E-3</v>
      </c>
      <c r="J13" s="17">
        <v>2.5596630527291902E-3</v>
      </c>
      <c r="K13" s="17">
        <v>3.1246929329899601E-3</v>
      </c>
      <c r="L13" s="17">
        <v>1.2444690348199301E-2</v>
      </c>
      <c r="M13" s="17"/>
      <c r="N13" s="17">
        <v>8.2254951334876803E-3</v>
      </c>
      <c r="O13" s="17">
        <v>7.1296271047412403E-3</v>
      </c>
      <c r="P13" s="17">
        <v>1.0015009229396901E-2</v>
      </c>
      <c r="Q13" s="17">
        <v>1.76237687546335E-2</v>
      </c>
      <c r="R13" s="17"/>
      <c r="S13" s="17">
        <v>0</v>
      </c>
      <c r="T13" s="17">
        <v>9.0452865988977504E-3</v>
      </c>
      <c r="U13" s="17">
        <v>5.3850535030167002E-3</v>
      </c>
      <c r="V13" s="17">
        <v>1.4819908876120599E-2</v>
      </c>
      <c r="W13" s="17">
        <v>1.9676910538943999E-2</v>
      </c>
      <c r="X13" s="17">
        <v>2.0218186016465099E-2</v>
      </c>
      <c r="Y13" s="17">
        <v>3.4590734633613902E-2</v>
      </c>
      <c r="Z13" s="17">
        <v>0</v>
      </c>
      <c r="AA13" s="17">
        <v>0</v>
      </c>
      <c r="AB13" s="17">
        <v>6.7640135205294504E-3</v>
      </c>
      <c r="AC13" s="17">
        <v>2.1653215290334701E-2</v>
      </c>
      <c r="AD13" s="17">
        <v>0</v>
      </c>
      <c r="AE13" s="17"/>
      <c r="AF13" s="17">
        <v>3.4230123787724102E-3</v>
      </c>
      <c r="AG13" s="17">
        <v>1.3138750289714099E-2</v>
      </c>
      <c r="AH13" s="17">
        <v>1.6392660156231E-2</v>
      </c>
      <c r="AI13" s="17">
        <v>9.14345490756268E-3</v>
      </c>
      <c r="AJ13" s="17">
        <v>1.32174689717075E-2</v>
      </c>
      <c r="AK13" s="17">
        <v>1.54958970232544E-2</v>
      </c>
      <c r="AL13" s="17"/>
      <c r="AM13" s="17">
        <v>1.1882580932134099E-2</v>
      </c>
      <c r="AN13" s="17">
        <v>5.4649059881719904E-3</v>
      </c>
      <c r="AO13" s="17">
        <v>7.7468665537673304E-3</v>
      </c>
      <c r="AP13" s="17">
        <v>8.0872168362073199E-3</v>
      </c>
      <c r="AQ13" s="17">
        <v>1.49787493751714E-2</v>
      </c>
      <c r="AR13" s="17"/>
      <c r="AS13" s="17">
        <v>6.3426366892020804E-3</v>
      </c>
      <c r="AT13" s="17">
        <v>1.4954115714402199E-2</v>
      </c>
      <c r="AU13" s="17"/>
      <c r="AV13" s="17">
        <v>6.8441087354715298E-3</v>
      </c>
      <c r="AW13" s="17">
        <v>1.93744629192334E-2</v>
      </c>
      <c r="AX13" s="17"/>
      <c r="AY13" s="17">
        <v>1.0364464731532399E-2</v>
      </c>
      <c r="AZ13" s="17">
        <v>9.5517262648837295E-3</v>
      </c>
      <c r="BA13" s="17">
        <v>1.9218676638900301E-2</v>
      </c>
      <c r="BB13" s="17"/>
      <c r="BC13" s="17">
        <v>1.0378653488124501E-2</v>
      </c>
      <c r="BD13" s="17">
        <v>1.3022369449760599E-2</v>
      </c>
      <c r="BE13" s="17">
        <v>9.0849492596549002E-3</v>
      </c>
      <c r="BF13" s="17"/>
      <c r="BG13" s="17">
        <v>1.4291627981718E-2</v>
      </c>
      <c r="BH13" s="17">
        <v>6.4779397318296301E-3</v>
      </c>
      <c r="BI13" s="17"/>
      <c r="BJ13" s="17">
        <v>7.3841449868702596E-3</v>
      </c>
      <c r="BK13" s="17">
        <v>1.19103495393204E-2</v>
      </c>
      <c r="BL13" s="17"/>
      <c r="BM13" s="17">
        <v>1.1476042328839701E-2</v>
      </c>
      <c r="BN13" s="17">
        <v>0</v>
      </c>
      <c r="BO13" s="17">
        <v>4.1837987933234899E-2</v>
      </c>
      <c r="BP13" s="17">
        <v>3.0743395603973701E-2</v>
      </c>
      <c r="BQ13" s="17">
        <v>0</v>
      </c>
      <c r="BR13" s="17">
        <v>1.04745850474633E-2</v>
      </c>
      <c r="BS13" s="17">
        <v>0</v>
      </c>
      <c r="BT13" s="17"/>
      <c r="BU13" s="17">
        <v>8.1417211469684298E-3</v>
      </c>
      <c r="BV13" s="17">
        <v>1.98542799798904E-2</v>
      </c>
      <c r="BW13" s="17"/>
      <c r="BX13" s="17">
        <v>1.9187808411234099E-2</v>
      </c>
      <c r="BY13" s="17">
        <v>1.6602467156061701E-2</v>
      </c>
      <c r="BZ13" s="17">
        <v>2.1074833338086498E-3</v>
      </c>
      <c r="CA13" s="17">
        <v>7.7901895886635904E-3</v>
      </c>
    </row>
    <row r="14" spans="2:79" x14ac:dyDescent="0.3">
      <c r="B14" s="18" t="s">
        <v>101</v>
      </c>
      <c r="C14" s="17">
        <v>3.3593573994178699E-2</v>
      </c>
      <c r="D14" s="17">
        <v>2.9045407448388301E-2</v>
      </c>
      <c r="E14" s="17">
        <v>3.81952937046494E-2</v>
      </c>
      <c r="F14" s="17"/>
      <c r="G14" s="17">
        <v>3.8709490010824299E-2</v>
      </c>
      <c r="H14" s="17">
        <v>3.8829298246282201E-2</v>
      </c>
      <c r="I14" s="17">
        <v>4.8756639652879102E-2</v>
      </c>
      <c r="J14" s="17">
        <v>3.3785593672711001E-2</v>
      </c>
      <c r="K14" s="17">
        <v>3.0385246186964799E-2</v>
      </c>
      <c r="L14" s="17">
        <v>1.5651788870614101E-2</v>
      </c>
      <c r="M14" s="17"/>
      <c r="N14" s="17">
        <v>9.4975247234031397E-3</v>
      </c>
      <c r="O14" s="17">
        <v>4.3136629008232501E-2</v>
      </c>
      <c r="P14" s="17">
        <v>2.0735397938949799E-2</v>
      </c>
      <c r="Q14" s="17">
        <v>6.1950235975778097E-2</v>
      </c>
      <c r="R14" s="17"/>
      <c r="S14" s="17">
        <v>3.3777931590541301E-2</v>
      </c>
      <c r="T14" s="17">
        <v>3.8371326058139803E-2</v>
      </c>
      <c r="U14" s="17">
        <v>2.9514868264727701E-2</v>
      </c>
      <c r="V14" s="17">
        <v>3.69772625502525E-2</v>
      </c>
      <c r="W14" s="17">
        <v>6.0417699062775401E-2</v>
      </c>
      <c r="X14" s="17">
        <v>3.8373011021910798E-2</v>
      </c>
      <c r="Y14" s="17">
        <v>2.8547488744684199E-2</v>
      </c>
      <c r="Z14" s="17">
        <v>1.0132004067488799E-2</v>
      </c>
      <c r="AA14" s="17">
        <v>1.6246155541949501E-2</v>
      </c>
      <c r="AB14" s="17">
        <v>5.5408973117446698E-2</v>
      </c>
      <c r="AC14" s="17">
        <v>2.0607783596330899E-2</v>
      </c>
      <c r="AD14" s="17">
        <v>0</v>
      </c>
      <c r="AE14" s="17"/>
      <c r="AF14" s="17">
        <v>3.3656006699674203E-2</v>
      </c>
      <c r="AG14" s="17">
        <v>3.5079853767457099E-2</v>
      </c>
      <c r="AH14" s="17">
        <v>3.5560773839441097E-2</v>
      </c>
      <c r="AI14" s="17">
        <v>3.6264945941090997E-2</v>
      </c>
      <c r="AJ14" s="17">
        <v>3.4863000114637097E-2</v>
      </c>
      <c r="AK14" s="17">
        <v>9.3131541051334997E-3</v>
      </c>
      <c r="AL14" s="17"/>
      <c r="AM14" s="17">
        <v>3.2831009504469599E-2</v>
      </c>
      <c r="AN14" s="17">
        <v>3.6667376875083202E-2</v>
      </c>
      <c r="AO14" s="17">
        <v>3.09015649233834E-2</v>
      </c>
      <c r="AP14" s="17">
        <v>1.6178663723304398E-2</v>
      </c>
      <c r="AQ14" s="17">
        <v>1.9512277834682699E-2</v>
      </c>
      <c r="AR14" s="17"/>
      <c r="AS14" s="17">
        <v>2.4176537006284901E-2</v>
      </c>
      <c r="AT14" s="17">
        <v>4.27612409599748E-2</v>
      </c>
      <c r="AU14" s="17"/>
      <c r="AV14" s="17">
        <v>2.7476130450665302E-2</v>
      </c>
      <c r="AW14" s="17">
        <v>5.9114423311347399E-2</v>
      </c>
      <c r="AX14" s="17"/>
      <c r="AY14" s="17">
        <v>4.9131476702303001E-2</v>
      </c>
      <c r="AZ14" s="17">
        <v>2.8430571549236301E-2</v>
      </c>
      <c r="BA14" s="17">
        <v>2.6359803255572901E-2</v>
      </c>
      <c r="BB14" s="17"/>
      <c r="BC14" s="17">
        <v>4.0693552622579898E-2</v>
      </c>
      <c r="BD14" s="17">
        <v>2.0753396094098198E-2</v>
      </c>
      <c r="BE14" s="17">
        <v>2.6790293442803401E-2</v>
      </c>
      <c r="BF14" s="17"/>
      <c r="BG14" s="17">
        <v>3.5275693206826997E-2</v>
      </c>
      <c r="BH14" s="17">
        <v>2.6793429459553202E-2</v>
      </c>
      <c r="BI14" s="17"/>
      <c r="BJ14" s="17">
        <v>2.3793665482100702E-2</v>
      </c>
      <c r="BK14" s="17">
        <v>3.3176534555753097E-2</v>
      </c>
      <c r="BL14" s="17"/>
      <c r="BM14" s="17">
        <v>2.67893127039503E-2</v>
      </c>
      <c r="BN14" s="17">
        <v>4.8461157679307698E-2</v>
      </c>
      <c r="BO14" s="17">
        <v>1.03811023624175E-2</v>
      </c>
      <c r="BP14" s="17">
        <v>7.9022863555432296E-2</v>
      </c>
      <c r="BQ14" s="17">
        <v>4.3490079619164998E-2</v>
      </c>
      <c r="BR14" s="17">
        <v>1.6130775476459299E-2</v>
      </c>
      <c r="BS14" s="17">
        <v>7.7210534614951906E-2</v>
      </c>
      <c r="BT14" s="17"/>
      <c r="BU14" s="17">
        <v>2.0932561376669299E-2</v>
      </c>
      <c r="BV14" s="17">
        <v>6.2793769513126499E-3</v>
      </c>
      <c r="BW14" s="17"/>
      <c r="BX14" s="17">
        <v>4.1317635838327899E-2</v>
      </c>
      <c r="BY14" s="17">
        <v>1.43174420759772E-2</v>
      </c>
      <c r="BZ14" s="17">
        <v>2.3972547853378899E-2</v>
      </c>
      <c r="CA14" s="17">
        <v>1.37626362399925E-2</v>
      </c>
    </row>
    <row r="15" spans="2:79" x14ac:dyDescent="0.3">
      <c r="B15" s="18" t="s">
        <v>297</v>
      </c>
      <c r="C15" s="21">
        <v>0.76841921494191801</v>
      </c>
      <c r="D15" s="21">
        <v>0.75238118309819302</v>
      </c>
      <c r="E15" s="21">
        <v>0.78381986421666805</v>
      </c>
      <c r="F15" s="21"/>
      <c r="G15" s="21">
        <v>0.70171216681193305</v>
      </c>
      <c r="H15" s="21">
        <v>0.79709358203759095</v>
      </c>
      <c r="I15" s="21">
        <v>0.77831494246298905</v>
      </c>
      <c r="J15" s="21">
        <v>0.76790367417803096</v>
      </c>
      <c r="K15" s="21">
        <v>0.72557132597225804</v>
      </c>
      <c r="L15" s="21">
        <v>0.81059947924992604</v>
      </c>
      <c r="M15" s="21"/>
      <c r="N15" s="21">
        <v>0.84722956041521302</v>
      </c>
      <c r="O15" s="21">
        <v>0.77532463495383197</v>
      </c>
      <c r="P15" s="21">
        <v>0.75198554952236196</v>
      </c>
      <c r="Q15" s="21">
        <v>0.68924580974452199</v>
      </c>
      <c r="R15" s="21"/>
      <c r="S15" s="21">
        <v>0.79590312426309895</v>
      </c>
      <c r="T15" s="21">
        <v>0.73990692600596897</v>
      </c>
      <c r="U15" s="21">
        <v>0.79091374751999399</v>
      </c>
      <c r="V15" s="21">
        <v>0.70018698654037204</v>
      </c>
      <c r="W15" s="21">
        <v>0.676347988758356</v>
      </c>
      <c r="X15" s="21">
        <v>0.76535099915258797</v>
      </c>
      <c r="Y15" s="21">
        <v>0.72976401229027499</v>
      </c>
      <c r="Z15" s="21">
        <v>0.82833296871349804</v>
      </c>
      <c r="AA15" s="21">
        <v>0.83552241033423502</v>
      </c>
      <c r="AB15" s="21">
        <v>0.76414275524735498</v>
      </c>
      <c r="AC15" s="21">
        <v>0.80671436440932398</v>
      </c>
      <c r="AD15" s="21">
        <v>0.85993217853884596</v>
      </c>
      <c r="AE15" s="21"/>
      <c r="AF15" s="21">
        <v>0.81543764954693898</v>
      </c>
      <c r="AG15" s="21">
        <v>0.76577252364177195</v>
      </c>
      <c r="AH15" s="21">
        <v>0.73581820822845001</v>
      </c>
      <c r="AI15" s="21">
        <v>0.73552443375308096</v>
      </c>
      <c r="AJ15" s="21">
        <v>0.76489886062517798</v>
      </c>
      <c r="AK15" s="21">
        <v>0.76755433317139499</v>
      </c>
      <c r="AL15" s="21"/>
      <c r="AM15" s="21">
        <v>0.70127048682792503</v>
      </c>
      <c r="AN15" s="21">
        <v>0.76363313457637405</v>
      </c>
      <c r="AO15" s="21">
        <v>0.81924969876626497</v>
      </c>
      <c r="AP15" s="21">
        <v>0.847469553991955</v>
      </c>
      <c r="AQ15" s="21">
        <v>0.81624556627939004</v>
      </c>
      <c r="AR15" s="21"/>
      <c r="AS15" s="21">
        <v>0.809955610615544</v>
      </c>
      <c r="AT15" s="21">
        <v>0.74241819044433499</v>
      </c>
      <c r="AU15" s="21"/>
      <c r="AV15" s="21">
        <v>0.80904697416999904</v>
      </c>
      <c r="AW15" s="21">
        <v>0.74810344563000397</v>
      </c>
      <c r="AX15" s="21"/>
      <c r="AY15" s="21">
        <v>0.74586144772957697</v>
      </c>
      <c r="AZ15" s="21">
        <v>0.78120242908786797</v>
      </c>
      <c r="BA15" s="21">
        <v>0.736046575693446</v>
      </c>
      <c r="BB15" s="21"/>
      <c r="BC15" s="21">
        <v>0.776642043813914</v>
      </c>
      <c r="BD15" s="21">
        <v>0.74452808625332101</v>
      </c>
      <c r="BE15" s="21">
        <v>0.77236318717341101</v>
      </c>
      <c r="BF15" s="21"/>
      <c r="BG15" s="21">
        <v>0.76659971081927003</v>
      </c>
      <c r="BH15" s="21">
        <v>0.78495368630717299</v>
      </c>
      <c r="BI15" s="21"/>
      <c r="BJ15" s="21">
        <v>0.80506762803341303</v>
      </c>
      <c r="BK15" s="21">
        <v>0.76734988143505001</v>
      </c>
      <c r="BL15" s="21"/>
      <c r="BM15" s="21">
        <v>0.79414325296047095</v>
      </c>
      <c r="BN15" s="21">
        <v>0.73953004182965398</v>
      </c>
      <c r="BO15" s="21">
        <v>0.74551961249596699</v>
      </c>
      <c r="BP15" s="21">
        <v>0.640884186333742</v>
      </c>
      <c r="BQ15" s="21">
        <v>0.73063105628952696</v>
      </c>
      <c r="BR15" s="21">
        <v>0.79521074452779805</v>
      </c>
      <c r="BS15" s="21">
        <v>0.711726592545184</v>
      </c>
      <c r="BT15" s="21"/>
      <c r="BU15" s="21">
        <v>0.82509862732361305</v>
      </c>
      <c r="BV15" s="21">
        <v>0.78224811671994499</v>
      </c>
      <c r="BW15" s="21"/>
      <c r="BX15" s="21">
        <v>0.73668154878599501</v>
      </c>
      <c r="BY15" s="21">
        <v>0.75260605691562799</v>
      </c>
      <c r="BZ15" s="21">
        <v>0.81935198953940902</v>
      </c>
      <c r="CA15" s="21">
        <v>0.78855060689773504</v>
      </c>
    </row>
    <row r="16" spans="2:79" x14ac:dyDescent="0.3">
      <c r="B16" s="18" t="s">
        <v>298</v>
      </c>
      <c r="C16" s="21">
        <v>3.9288139279448797E-2</v>
      </c>
      <c r="D16" s="21">
        <v>4.9159645157262302E-2</v>
      </c>
      <c r="E16" s="21">
        <v>2.98529436971476E-2</v>
      </c>
      <c r="F16" s="21"/>
      <c r="G16" s="21">
        <v>6.7199578490933401E-2</v>
      </c>
      <c r="H16" s="21">
        <v>3.13761355670438E-2</v>
      </c>
      <c r="I16" s="21">
        <v>3.0875324043955502E-2</v>
      </c>
      <c r="J16" s="21">
        <v>3.3139696504064398E-2</v>
      </c>
      <c r="K16" s="21">
        <v>5.2780281220636702E-2</v>
      </c>
      <c r="L16" s="21">
        <v>2.9914260712619201E-2</v>
      </c>
      <c r="M16" s="21"/>
      <c r="N16" s="21">
        <v>2.53570486119249E-2</v>
      </c>
      <c r="O16" s="21">
        <v>3.5720788782122398E-2</v>
      </c>
      <c r="P16" s="21">
        <v>4.94981324288064E-2</v>
      </c>
      <c r="Q16" s="21">
        <v>5.0166214901196597E-2</v>
      </c>
      <c r="R16" s="21"/>
      <c r="S16" s="21">
        <v>2.38669750128385E-2</v>
      </c>
      <c r="T16" s="21">
        <v>3.7729615739397197E-2</v>
      </c>
      <c r="U16" s="21">
        <v>3.5312222537876498E-2</v>
      </c>
      <c r="V16" s="21">
        <v>5.02334986702049E-2</v>
      </c>
      <c r="W16" s="21">
        <v>4.5773386363602397E-2</v>
      </c>
      <c r="X16" s="21">
        <v>4.2996474079842903E-2</v>
      </c>
      <c r="Y16" s="21">
        <v>5.6194524081296597E-2</v>
      </c>
      <c r="Z16" s="21">
        <v>2.1057483688832299E-2</v>
      </c>
      <c r="AA16" s="21">
        <v>2.18777619322051E-2</v>
      </c>
      <c r="AB16" s="21">
        <v>4.9573516538968701E-2</v>
      </c>
      <c r="AC16" s="21">
        <v>6.4196829049079404E-2</v>
      </c>
      <c r="AD16" s="21">
        <v>3.9620363346007E-2</v>
      </c>
      <c r="AE16" s="21"/>
      <c r="AF16" s="21">
        <v>1.8895062817255798E-2</v>
      </c>
      <c r="AG16" s="21">
        <v>4.9767031008217603E-2</v>
      </c>
      <c r="AH16" s="21">
        <v>4.6560962252168603E-2</v>
      </c>
      <c r="AI16" s="21">
        <v>3.8594232722454998E-2</v>
      </c>
      <c r="AJ16" s="21">
        <v>4.4265158938828299E-2</v>
      </c>
      <c r="AK16" s="21">
        <v>5.27201709220666E-2</v>
      </c>
      <c r="AL16" s="21"/>
      <c r="AM16" s="21">
        <v>4.4042228556361099E-2</v>
      </c>
      <c r="AN16" s="21">
        <v>2.5828564411723501E-2</v>
      </c>
      <c r="AO16" s="21">
        <v>2.7503440854385001E-2</v>
      </c>
      <c r="AP16" s="21">
        <v>3.2319454977782998E-2</v>
      </c>
      <c r="AQ16" s="21">
        <v>0.101853138921251</v>
      </c>
      <c r="AR16" s="21"/>
      <c r="AS16" s="21">
        <v>3.11818560586123E-2</v>
      </c>
      <c r="AT16" s="21">
        <v>6.07623365790751E-2</v>
      </c>
      <c r="AU16" s="21"/>
      <c r="AV16" s="21">
        <v>2.5849484084522301E-2</v>
      </c>
      <c r="AW16" s="21">
        <v>5.6702523600188598E-2</v>
      </c>
      <c r="AX16" s="21"/>
      <c r="AY16" s="21">
        <v>3.9149744380656999E-2</v>
      </c>
      <c r="AZ16" s="21">
        <v>3.8067310580511701E-2</v>
      </c>
      <c r="BA16" s="21">
        <v>5.1271481965340003E-2</v>
      </c>
      <c r="BB16" s="21"/>
      <c r="BC16" s="21">
        <v>3.3388070246899298E-2</v>
      </c>
      <c r="BD16" s="21">
        <v>5.6544035653630503E-2</v>
      </c>
      <c r="BE16" s="21">
        <v>3.8551801022632101E-2</v>
      </c>
      <c r="BF16" s="21"/>
      <c r="BG16" s="21">
        <v>3.6432689258524602E-2</v>
      </c>
      <c r="BH16" s="21">
        <v>3.6664733124739397E-2</v>
      </c>
      <c r="BI16" s="21"/>
      <c r="BJ16" s="21">
        <v>4.9198782282635703E-2</v>
      </c>
      <c r="BK16" s="21">
        <v>3.5197505388341203E-2</v>
      </c>
      <c r="BL16" s="21"/>
      <c r="BM16" s="21">
        <v>3.4054947033084398E-2</v>
      </c>
      <c r="BN16" s="21">
        <v>4.9640916135124502E-2</v>
      </c>
      <c r="BO16" s="21">
        <v>6.9342227005212004E-2</v>
      </c>
      <c r="BP16" s="21">
        <v>6.0107052639942898E-2</v>
      </c>
      <c r="BQ16" s="21">
        <v>3.0881088519872198E-2</v>
      </c>
      <c r="BR16" s="21">
        <v>3.8221350496697802E-2</v>
      </c>
      <c r="BS16" s="21">
        <v>2.3416508459241099E-2</v>
      </c>
      <c r="BT16" s="21"/>
      <c r="BU16" s="21">
        <v>8.1417211469684298E-3</v>
      </c>
      <c r="BV16" s="21">
        <v>3.7079673682969001E-2</v>
      </c>
      <c r="BW16" s="21"/>
      <c r="BX16" s="21">
        <v>4.7487417829102999E-2</v>
      </c>
      <c r="BY16" s="21">
        <v>5.2546302926328302E-2</v>
      </c>
      <c r="BZ16" s="21">
        <v>2.4061323973049002E-2</v>
      </c>
      <c r="CA16" s="21">
        <v>4.2103835825054003E-2</v>
      </c>
    </row>
    <row r="17" spans="2:79" hidden="1" x14ac:dyDescent="0.3">
      <c r="B17" s="18" t="s">
        <v>299</v>
      </c>
      <c r="C17" s="22">
        <v>0.72913107566246904</v>
      </c>
      <c r="D17" s="22">
        <v>0.70322153794093101</v>
      </c>
      <c r="E17" s="22">
        <v>0.75396692051951997</v>
      </c>
      <c r="F17" s="22"/>
      <c r="G17" s="22">
        <v>0.63451258832099999</v>
      </c>
      <c r="H17" s="22">
        <v>0.76571744647054796</v>
      </c>
      <c r="I17" s="22">
        <v>0.74743961841903395</v>
      </c>
      <c r="J17" s="22">
        <v>0.73476397767396695</v>
      </c>
      <c r="K17" s="22">
        <v>0.67279104475162099</v>
      </c>
      <c r="L17" s="22">
        <v>0.78068521853730699</v>
      </c>
      <c r="M17" s="22"/>
      <c r="N17" s="22">
        <v>0.82187251180328802</v>
      </c>
      <c r="O17" s="22">
        <v>0.73960384617171004</v>
      </c>
      <c r="P17" s="22">
        <v>0.702487417093556</v>
      </c>
      <c r="Q17" s="22">
        <v>0.63907959484332599</v>
      </c>
      <c r="R17" s="22"/>
      <c r="S17" s="22">
        <v>0.77203614925025998</v>
      </c>
      <c r="T17" s="22">
        <v>0.70217731026657204</v>
      </c>
      <c r="U17" s="22">
        <v>0.75560152498211797</v>
      </c>
      <c r="V17" s="22">
        <v>0.64995348787016705</v>
      </c>
      <c r="W17" s="22">
        <v>0.63057460239475305</v>
      </c>
      <c r="X17" s="22">
        <v>0.722354525072745</v>
      </c>
      <c r="Y17" s="22">
        <v>0.673569488208978</v>
      </c>
      <c r="Z17" s="22">
        <v>0.80727548502466595</v>
      </c>
      <c r="AA17" s="22">
        <v>0.81364464840202999</v>
      </c>
      <c r="AB17" s="22">
        <v>0.71456923870838696</v>
      </c>
      <c r="AC17" s="22">
        <v>0.74251753536024501</v>
      </c>
      <c r="AD17" s="22">
        <v>0.82031181519283902</v>
      </c>
      <c r="AE17" s="22"/>
      <c r="AF17" s="22">
        <v>0.79654258672968303</v>
      </c>
      <c r="AG17" s="22">
        <v>0.71600549263355495</v>
      </c>
      <c r="AH17" s="22">
        <v>0.68925724597628102</v>
      </c>
      <c r="AI17" s="22">
        <v>0.69693020103062597</v>
      </c>
      <c r="AJ17" s="22">
        <v>0.72063370168634899</v>
      </c>
      <c r="AK17" s="22">
        <v>0.71483416224932805</v>
      </c>
      <c r="AL17" s="22"/>
      <c r="AM17" s="22">
        <v>0.65722825827156395</v>
      </c>
      <c r="AN17" s="22">
        <v>0.73780457016465095</v>
      </c>
      <c r="AO17" s="22">
        <v>0.79174625791188002</v>
      </c>
      <c r="AP17" s="22">
        <v>0.81515009901417201</v>
      </c>
      <c r="AQ17" s="22">
        <v>0.71439242735813901</v>
      </c>
      <c r="AR17" s="22"/>
      <c r="AS17" s="22">
        <v>0.77877375455693199</v>
      </c>
      <c r="AT17" s="22">
        <v>0.68165585386525995</v>
      </c>
      <c r="AU17" s="22"/>
      <c r="AV17" s="22">
        <v>0.78319749008547701</v>
      </c>
      <c r="AW17" s="22">
        <v>0.69140092202981596</v>
      </c>
      <c r="AX17" s="22"/>
      <c r="AY17" s="22">
        <v>0.70671170334891997</v>
      </c>
      <c r="AZ17" s="22">
        <v>0.74313511850735603</v>
      </c>
      <c r="BA17" s="22">
        <v>0.68477509372810597</v>
      </c>
      <c r="BB17" s="22"/>
      <c r="BC17" s="22">
        <v>0.74325397356701395</v>
      </c>
      <c r="BD17" s="22">
        <v>0.68798405059969003</v>
      </c>
      <c r="BE17" s="22">
        <v>0.73381138615077901</v>
      </c>
      <c r="BF17" s="22"/>
      <c r="BG17" s="22">
        <v>0.73016702156074498</v>
      </c>
      <c r="BH17" s="22">
        <v>0.74828895318243305</v>
      </c>
      <c r="BI17" s="22"/>
      <c r="BJ17" s="22">
        <v>0.75586884575077695</v>
      </c>
      <c r="BK17" s="22">
        <v>0.73215237604670902</v>
      </c>
      <c r="BL17" s="22"/>
      <c r="BM17" s="22">
        <v>0.76008830592738597</v>
      </c>
      <c r="BN17" s="22">
        <v>0.68988912569452898</v>
      </c>
      <c r="BO17" s="22">
        <v>0.67617738549075501</v>
      </c>
      <c r="BP17" s="22">
        <v>0.58077713369379902</v>
      </c>
      <c r="BQ17" s="22">
        <v>0.69974996776965404</v>
      </c>
      <c r="BR17" s="22">
        <v>0.75698939403109999</v>
      </c>
      <c r="BS17" s="22">
        <v>0.68831008408594296</v>
      </c>
      <c r="BT17" s="22"/>
      <c r="BU17" s="22">
        <v>0.81695690617664396</v>
      </c>
      <c r="BV17" s="22">
        <v>0.74516844303697605</v>
      </c>
      <c r="BW17" s="22"/>
      <c r="BX17" s="22">
        <v>0.68919413095689197</v>
      </c>
      <c r="BY17" s="22">
        <v>0.70005975398929998</v>
      </c>
      <c r="BZ17" s="22">
        <v>0.79529066556635997</v>
      </c>
      <c r="CA17" s="22">
        <v>0.74644677107268098</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303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0.23840257718442801</v>
      </c>
      <c r="D9" s="17">
        <v>0.21431687098541199</v>
      </c>
      <c r="E9" s="17">
        <v>0.26010242851682502</v>
      </c>
      <c r="F9" s="17"/>
      <c r="G9" s="17">
        <v>0.27123087006262703</v>
      </c>
      <c r="H9" s="17">
        <v>0.33080711729585199</v>
      </c>
      <c r="I9" s="17">
        <v>0.29552196898547001</v>
      </c>
      <c r="J9" s="17">
        <v>0.21191170066877699</v>
      </c>
      <c r="K9" s="17">
        <v>0.15782767956665</v>
      </c>
      <c r="L9" s="17">
        <v>0.17085617526203101</v>
      </c>
      <c r="M9" s="17"/>
      <c r="N9" s="17">
        <v>0.278629082943262</v>
      </c>
      <c r="O9" s="17">
        <v>0.247235837223997</v>
      </c>
      <c r="P9" s="17">
        <v>0.227181875223083</v>
      </c>
      <c r="Q9" s="17">
        <v>0.19851884111669901</v>
      </c>
      <c r="R9" s="17"/>
      <c r="S9" s="17">
        <v>0.28248833561828102</v>
      </c>
      <c r="T9" s="17">
        <v>0.24383797092373299</v>
      </c>
      <c r="U9" s="17">
        <v>0.25902452559730299</v>
      </c>
      <c r="V9" s="17">
        <v>0.18684267683386699</v>
      </c>
      <c r="W9" s="17">
        <v>0.25848510196275098</v>
      </c>
      <c r="X9" s="17">
        <v>0.20389197384239699</v>
      </c>
      <c r="Y9" s="17">
        <v>0.20090801177589401</v>
      </c>
      <c r="Z9" s="17">
        <v>0.24987586720761301</v>
      </c>
      <c r="AA9" s="17">
        <v>0.26198784113443502</v>
      </c>
      <c r="AB9" s="17">
        <v>0.19168021113859801</v>
      </c>
      <c r="AC9" s="17">
        <v>0.23953277677479801</v>
      </c>
      <c r="AD9" s="17">
        <v>0.30291699619960699</v>
      </c>
      <c r="AE9" s="17"/>
      <c r="AF9" s="17">
        <v>0.32839513037095203</v>
      </c>
      <c r="AG9" s="17">
        <v>0.20757386114247001</v>
      </c>
      <c r="AH9" s="17">
        <v>0.207723382305286</v>
      </c>
      <c r="AI9" s="17">
        <v>0.207561731092965</v>
      </c>
      <c r="AJ9" s="17">
        <v>0.18373624206292899</v>
      </c>
      <c r="AK9" s="17">
        <v>0.28137683388268703</v>
      </c>
      <c r="AL9" s="17"/>
      <c r="AM9" s="17">
        <v>0.184915164669888</v>
      </c>
      <c r="AN9" s="17">
        <v>0.21669998826549899</v>
      </c>
      <c r="AO9" s="17">
        <v>0.308283390799787</v>
      </c>
      <c r="AP9" s="17">
        <v>0.30858639841580998</v>
      </c>
      <c r="AQ9" s="17">
        <v>0.39012066599619</v>
      </c>
      <c r="AR9" s="17"/>
      <c r="AS9" s="17">
        <v>0.24543582618607601</v>
      </c>
      <c r="AT9" s="17">
        <v>0.28435385915703099</v>
      </c>
      <c r="AU9" s="17"/>
      <c r="AV9" s="17">
        <v>0.24298272035442101</v>
      </c>
      <c r="AW9" s="17">
        <v>0.25987830934272299</v>
      </c>
      <c r="AX9" s="17"/>
      <c r="AY9" s="17">
        <v>0.259466347042559</v>
      </c>
      <c r="AZ9" s="17">
        <v>0.24013785380636901</v>
      </c>
      <c r="BA9" s="17">
        <v>0.162453093837575</v>
      </c>
      <c r="BB9" s="17"/>
      <c r="BC9" s="17">
        <v>0.233769451730026</v>
      </c>
      <c r="BD9" s="17">
        <v>0.243941665423763</v>
      </c>
      <c r="BE9" s="17">
        <v>0.243210432479114</v>
      </c>
      <c r="BF9" s="17"/>
      <c r="BG9" s="17">
        <v>0.26678416578551201</v>
      </c>
      <c r="BH9" s="17">
        <v>0.230610927143101</v>
      </c>
      <c r="BI9" s="17"/>
      <c r="BJ9" s="17">
        <v>0.31066542776243899</v>
      </c>
      <c r="BK9" s="17">
        <v>0.220887558598898</v>
      </c>
      <c r="BL9" s="17"/>
      <c r="BM9" s="17">
        <v>0.28009493779612998</v>
      </c>
      <c r="BN9" s="17">
        <v>0.223961472002251</v>
      </c>
      <c r="BO9" s="17">
        <v>0.22640788637243101</v>
      </c>
      <c r="BP9" s="17">
        <v>0.28319688323837</v>
      </c>
      <c r="BQ9" s="17">
        <v>0.190351175611325</v>
      </c>
      <c r="BR9" s="17">
        <v>0.17968928224041</v>
      </c>
      <c r="BS9" s="17">
        <v>0.19141796606622899</v>
      </c>
      <c r="BT9" s="17"/>
      <c r="BU9" s="17">
        <v>0.241756729337152</v>
      </c>
      <c r="BV9" s="17">
        <v>0.34001135039340802</v>
      </c>
      <c r="BW9" s="17"/>
      <c r="BX9" s="17">
        <v>0.28887896419887099</v>
      </c>
      <c r="BY9" s="17">
        <v>0.236562541882475</v>
      </c>
      <c r="BZ9" s="17">
        <v>0.297065887930688</v>
      </c>
      <c r="CA9" s="17">
        <v>0.256398851554336</v>
      </c>
    </row>
    <row r="10" spans="2:79" x14ac:dyDescent="0.3">
      <c r="B10" s="18" t="s">
        <v>293</v>
      </c>
      <c r="C10" s="17">
        <v>0.409341280605383</v>
      </c>
      <c r="D10" s="17">
        <v>0.40747813034250602</v>
      </c>
      <c r="E10" s="17">
        <v>0.412168290691794</v>
      </c>
      <c r="F10" s="17"/>
      <c r="G10" s="17">
        <v>0.413669413684218</v>
      </c>
      <c r="H10" s="17">
        <v>0.39819327717756298</v>
      </c>
      <c r="I10" s="17">
        <v>0.40869587813036901</v>
      </c>
      <c r="J10" s="17">
        <v>0.396045503081775</v>
      </c>
      <c r="K10" s="17">
        <v>0.35042979717582801</v>
      </c>
      <c r="L10" s="17">
        <v>0.46630443391277399</v>
      </c>
      <c r="M10" s="17"/>
      <c r="N10" s="17">
        <v>0.45526942408371501</v>
      </c>
      <c r="O10" s="17">
        <v>0.39632218510035</v>
      </c>
      <c r="P10" s="17">
        <v>0.39988745844260998</v>
      </c>
      <c r="Q10" s="17">
        <v>0.38096056235440001</v>
      </c>
      <c r="R10" s="17"/>
      <c r="S10" s="17">
        <v>0.413954618273222</v>
      </c>
      <c r="T10" s="17">
        <v>0.39754429739290498</v>
      </c>
      <c r="U10" s="17">
        <v>0.39948447430881201</v>
      </c>
      <c r="V10" s="17">
        <v>0.41599196341368999</v>
      </c>
      <c r="W10" s="17">
        <v>0.33429926008569</v>
      </c>
      <c r="X10" s="17">
        <v>0.41078532145762903</v>
      </c>
      <c r="Y10" s="17">
        <v>0.386269092288825</v>
      </c>
      <c r="Z10" s="17">
        <v>0.47321835013268998</v>
      </c>
      <c r="AA10" s="17">
        <v>0.41742242337604801</v>
      </c>
      <c r="AB10" s="17">
        <v>0.45810187315753598</v>
      </c>
      <c r="AC10" s="17">
        <v>0.376180138821053</v>
      </c>
      <c r="AD10" s="17">
        <v>0.47311624113985401</v>
      </c>
      <c r="AE10" s="17"/>
      <c r="AF10" s="17">
        <v>0.40401610909195401</v>
      </c>
      <c r="AG10" s="17">
        <v>0.42765169605966302</v>
      </c>
      <c r="AH10" s="17">
        <v>0.41306259178634902</v>
      </c>
      <c r="AI10" s="17">
        <v>0.38980386340845702</v>
      </c>
      <c r="AJ10" s="17">
        <v>0.39979340206595398</v>
      </c>
      <c r="AK10" s="17">
        <v>0.410367420664564</v>
      </c>
      <c r="AL10" s="17"/>
      <c r="AM10" s="17">
        <v>0.37883395906432399</v>
      </c>
      <c r="AN10" s="17">
        <v>0.41719247758573202</v>
      </c>
      <c r="AO10" s="17">
        <v>0.40568866085960698</v>
      </c>
      <c r="AP10" s="17">
        <v>0.46698303633662303</v>
      </c>
      <c r="AQ10" s="17">
        <v>0.22414121615270499</v>
      </c>
      <c r="AR10" s="17"/>
      <c r="AS10" s="17">
        <v>0.43980900121293998</v>
      </c>
      <c r="AT10" s="17">
        <v>0.35564870825427403</v>
      </c>
      <c r="AU10" s="17"/>
      <c r="AV10" s="17">
        <v>0.43070720230561199</v>
      </c>
      <c r="AW10" s="17">
        <v>0.35807537627993202</v>
      </c>
      <c r="AX10" s="17"/>
      <c r="AY10" s="17">
        <v>0.39034304601310299</v>
      </c>
      <c r="AZ10" s="17">
        <v>0.42534446304140899</v>
      </c>
      <c r="BA10" s="17">
        <v>0.34940798689246599</v>
      </c>
      <c r="BB10" s="17"/>
      <c r="BC10" s="17">
        <v>0.42850073398675498</v>
      </c>
      <c r="BD10" s="17">
        <v>0.379353007611759</v>
      </c>
      <c r="BE10" s="17">
        <v>0.39278717864982399</v>
      </c>
      <c r="BF10" s="17"/>
      <c r="BG10" s="17">
        <v>0.35550423575926499</v>
      </c>
      <c r="BH10" s="17">
        <v>0.43742262764096301</v>
      </c>
      <c r="BI10" s="17"/>
      <c r="BJ10" s="17">
        <v>0.39609736343197199</v>
      </c>
      <c r="BK10" s="17">
        <v>0.41179526985825099</v>
      </c>
      <c r="BL10" s="17"/>
      <c r="BM10" s="17">
        <v>0.39956622161841099</v>
      </c>
      <c r="BN10" s="17">
        <v>0.42056148016497003</v>
      </c>
      <c r="BO10" s="17">
        <v>0.41217881505453802</v>
      </c>
      <c r="BP10" s="17">
        <v>0.30643629598988698</v>
      </c>
      <c r="BQ10" s="17">
        <v>0.47473884698011398</v>
      </c>
      <c r="BR10" s="17">
        <v>0.43964877691253801</v>
      </c>
      <c r="BS10" s="17">
        <v>0.38191787797083299</v>
      </c>
      <c r="BT10" s="17"/>
      <c r="BU10" s="17">
        <v>0.41298026462325099</v>
      </c>
      <c r="BV10" s="17">
        <v>0.41856532727647699</v>
      </c>
      <c r="BW10" s="17"/>
      <c r="BX10" s="17">
        <v>0.36965111661792699</v>
      </c>
      <c r="BY10" s="17">
        <v>0.38531001198089598</v>
      </c>
      <c r="BZ10" s="17">
        <v>0.43794521531707498</v>
      </c>
      <c r="CA10" s="17">
        <v>0.39974934271367901</v>
      </c>
    </row>
    <row r="11" spans="2:79" x14ac:dyDescent="0.3">
      <c r="B11" s="18" t="s">
        <v>294</v>
      </c>
      <c r="C11" s="17">
        <v>0.22219099459098199</v>
      </c>
      <c r="D11" s="17">
        <v>0.23460603114013401</v>
      </c>
      <c r="E11" s="17">
        <v>0.21117556031366</v>
      </c>
      <c r="F11" s="17"/>
      <c r="G11" s="17">
        <v>0.19291489479043</v>
      </c>
      <c r="H11" s="17">
        <v>0.167096689363294</v>
      </c>
      <c r="I11" s="17">
        <v>0.197764656588622</v>
      </c>
      <c r="J11" s="17">
        <v>0.23349011299087499</v>
      </c>
      <c r="K11" s="17">
        <v>0.32790646911993299</v>
      </c>
      <c r="L11" s="17">
        <v>0.22603236829586801</v>
      </c>
      <c r="M11" s="17"/>
      <c r="N11" s="17">
        <v>0.17449648943884499</v>
      </c>
      <c r="O11" s="17">
        <v>0.23956245081024</v>
      </c>
      <c r="P11" s="17">
        <v>0.23432989990307701</v>
      </c>
      <c r="Q11" s="17">
        <v>0.24440376047526799</v>
      </c>
      <c r="R11" s="17"/>
      <c r="S11" s="17">
        <v>0.174682196707304</v>
      </c>
      <c r="T11" s="17">
        <v>0.235307202475356</v>
      </c>
      <c r="U11" s="17">
        <v>0.22619003121662201</v>
      </c>
      <c r="V11" s="17">
        <v>0.233102580397099</v>
      </c>
      <c r="W11" s="17">
        <v>0.27551847691095799</v>
      </c>
      <c r="X11" s="17">
        <v>0.22106604536712701</v>
      </c>
      <c r="Y11" s="17">
        <v>0.29258034283908102</v>
      </c>
      <c r="Z11" s="17">
        <v>0.191017567230477</v>
      </c>
      <c r="AA11" s="17">
        <v>0.20845912067033501</v>
      </c>
      <c r="AB11" s="17">
        <v>0.19902030227784001</v>
      </c>
      <c r="AC11" s="17">
        <v>0.28909451618501403</v>
      </c>
      <c r="AD11" s="17">
        <v>8.2599698257139906E-2</v>
      </c>
      <c r="AE11" s="17"/>
      <c r="AF11" s="17">
        <v>0.17537027856972701</v>
      </c>
      <c r="AG11" s="17">
        <v>0.21275310251204099</v>
      </c>
      <c r="AH11" s="17">
        <v>0.23225673315760401</v>
      </c>
      <c r="AI11" s="17">
        <v>0.28884757127154997</v>
      </c>
      <c r="AJ11" s="17">
        <v>0.23374092512582101</v>
      </c>
      <c r="AK11" s="17">
        <v>0.21061539556866299</v>
      </c>
      <c r="AL11" s="17"/>
      <c r="AM11" s="17">
        <v>0.29211060591694898</v>
      </c>
      <c r="AN11" s="17">
        <v>0.22967721877539901</v>
      </c>
      <c r="AO11" s="17">
        <v>0.18800579885605201</v>
      </c>
      <c r="AP11" s="17">
        <v>0.130900472888826</v>
      </c>
      <c r="AQ11" s="17">
        <v>0.185103531993729</v>
      </c>
      <c r="AR11" s="17"/>
      <c r="AS11" s="17">
        <v>0.20550254161940701</v>
      </c>
      <c r="AT11" s="17">
        <v>0.20341587369054201</v>
      </c>
      <c r="AU11" s="17"/>
      <c r="AV11" s="17">
        <v>0.20786855738145901</v>
      </c>
      <c r="AW11" s="17">
        <v>0.24733589245188001</v>
      </c>
      <c r="AX11" s="17"/>
      <c r="AY11" s="17">
        <v>0.224483947827291</v>
      </c>
      <c r="AZ11" s="17">
        <v>0.210402871283561</v>
      </c>
      <c r="BA11" s="17">
        <v>0.30958052387663698</v>
      </c>
      <c r="BB11" s="17"/>
      <c r="BC11" s="17">
        <v>0.21121475262858899</v>
      </c>
      <c r="BD11" s="17">
        <v>0.24509416431950801</v>
      </c>
      <c r="BE11" s="17">
        <v>0.2240821559601</v>
      </c>
      <c r="BF11" s="17"/>
      <c r="BG11" s="17">
        <v>0.22912010406538899</v>
      </c>
      <c r="BH11" s="17">
        <v>0.215431600008225</v>
      </c>
      <c r="BI11" s="17"/>
      <c r="BJ11" s="17">
        <v>0.17323412016622</v>
      </c>
      <c r="BK11" s="17">
        <v>0.23623653663567201</v>
      </c>
      <c r="BL11" s="17"/>
      <c r="BM11" s="17">
        <v>0.210235432689657</v>
      </c>
      <c r="BN11" s="17">
        <v>0.215142655861535</v>
      </c>
      <c r="BO11" s="17">
        <v>0.190223163079831</v>
      </c>
      <c r="BP11" s="17">
        <v>0.19412074801142301</v>
      </c>
      <c r="BQ11" s="17">
        <v>0.23492318943639601</v>
      </c>
      <c r="BR11" s="17">
        <v>0.25517038760778099</v>
      </c>
      <c r="BS11" s="17">
        <v>0.24332217777006099</v>
      </c>
      <c r="BT11" s="17"/>
      <c r="BU11" s="17">
        <v>0.275917605515688</v>
      </c>
      <c r="BV11" s="17">
        <v>0.155730175889737</v>
      </c>
      <c r="BW11" s="17"/>
      <c r="BX11" s="17">
        <v>0.20929909612664199</v>
      </c>
      <c r="BY11" s="17">
        <v>0.23177791084275401</v>
      </c>
      <c r="BZ11" s="17">
        <v>0.17365336309632601</v>
      </c>
      <c r="CA11" s="17">
        <v>0.221287942517781</v>
      </c>
    </row>
    <row r="12" spans="2:79" x14ac:dyDescent="0.3">
      <c r="B12" s="18" t="s">
        <v>295</v>
      </c>
      <c r="C12" s="17">
        <v>6.4737241310532004E-2</v>
      </c>
      <c r="D12" s="17">
        <v>8.5302235357833794E-2</v>
      </c>
      <c r="E12" s="17">
        <v>4.4996936347009901E-2</v>
      </c>
      <c r="F12" s="17"/>
      <c r="G12" s="17">
        <v>8.3792272460092701E-2</v>
      </c>
      <c r="H12" s="17">
        <v>5.3149086998584699E-2</v>
      </c>
      <c r="I12" s="17">
        <v>4.68123737481956E-2</v>
      </c>
      <c r="J12" s="17">
        <v>6.0316422681134498E-2</v>
      </c>
      <c r="K12" s="17">
        <v>9.7452461936100299E-2</v>
      </c>
      <c r="L12" s="17">
        <v>5.7643380336317197E-2</v>
      </c>
      <c r="M12" s="17"/>
      <c r="N12" s="17">
        <v>4.9334207990181497E-2</v>
      </c>
      <c r="O12" s="17">
        <v>5.9650028937103597E-2</v>
      </c>
      <c r="P12" s="17">
        <v>6.9132460065421203E-2</v>
      </c>
      <c r="Q12" s="17">
        <v>8.1194153732599E-2</v>
      </c>
      <c r="R12" s="17"/>
      <c r="S12" s="17">
        <v>6.3174338736807806E-2</v>
      </c>
      <c r="T12" s="17">
        <v>5.7512047074584099E-2</v>
      </c>
      <c r="U12" s="17">
        <v>4.8031736250512103E-2</v>
      </c>
      <c r="V12" s="17">
        <v>9.1129299115264906E-2</v>
      </c>
      <c r="W12" s="17">
        <v>6.4991092621050101E-2</v>
      </c>
      <c r="X12" s="17">
        <v>7.1967419529267093E-2</v>
      </c>
      <c r="Y12" s="17">
        <v>5.8264226050038399E-2</v>
      </c>
      <c r="Z12" s="17">
        <v>6.3350013076921896E-2</v>
      </c>
      <c r="AA12" s="17">
        <v>4.3628585129090403E-2</v>
      </c>
      <c r="AB12" s="17">
        <v>7.2158318124902796E-2</v>
      </c>
      <c r="AC12" s="17">
        <v>7.60973288229429E-2</v>
      </c>
      <c r="AD12" s="17">
        <v>0.101746701057392</v>
      </c>
      <c r="AE12" s="17"/>
      <c r="AF12" s="17">
        <v>4.5307279278678302E-2</v>
      </c>
      <c r="AG12" s="17">
        <v>7.6896581027041097E-2</v>
      </c>
      <c r="AH12" s="17">
        <v>8.2933154217445501E-2</v>
      </c>
      <c r="AI12" s="17">
        <v>4.5268628970363399E-2</v>
      </c>
      <c r="AJ12" s="17">
        <v>0.107626607859236</v>
      </c>
      <c r="AK12" s="17">
        <v>2.5120400194027701E-2</v>
      </c>
      <c r="AL12" s="17"/>
      <c r="AM12" s="17">
        <v>7.9089203588366602E-2</v>
      </c>
      <c r="AN12" s="17">
        <v>5.6748813777918003E-2</v>
      </c>
      <c r="AO12" s="17">
        <v>5.2131621298218099E-2</v>
      </c>
      <c r="AP12" s="17">
        <v>5.3336816894407099E-2</v>
      </c>
      <c r="AQ12" s="17">
        <v>0.14464343638315899</v>
      </c>
      <c r="AR12" s="17"/>
      <c r="AS12" s="17">
        <v>6.3186883115321002E-2</v>
      </c>
      <c r="AT12" s="17">
        <v>5.5004019758998199E-2</v>
      </c>
      <c r="AU12" s="17"/>
      <c r="AV12" s="17">
        <v>5.7980023194592702E-2</v>
      </c>
      <c r="AW12" s="17">
        <v>6.5193751797436902E-2</v>
      </c>
      <c r="AX12" s="17"/>
      <c r="AY12" s="17">
        <v>5.9134092617214098E-2</v>
      </c>
      <c r="AZ12" s="17">
        <v>6.4505232380369995E-2</v>
      </c>
      <c r="BA12" s="17">
        <v>8.3752151550509704E-2</v>
      </c>
      <c r="BB12" s="17"/>
      <c r="BC12" s="17">
        <v>5.99069658936928E-2</v>
      </c>
      <c r="BD12" s="17">
        <v>6.9303338108071003E-2</v>
      </c>
      <c r="BE12" s="17">
        <v>7.4989328211900005E-2</v>
      </c>
      <c r="BF12" s="17"/>
      <c r="BG12" s="17">
        <v>7.0982529296790595E-2</v>
      </c>
      <c r="BH12" s="17">
        <v>6.0747859073290701E-2</v>
      </c>
      <c r="BI12" s="17"/>
      <c r="BJ12" s="17">
        <v>7.0057838254484597E-2</v>
      </c>
      <c r="BK12" s="17">
        <v>6.2375832051323098E-2</v>
      </c>
      <c r="BL12" s="17"/>
      <c r="BM12" s="17">
        <v>6.3571325425852296E-2</v>
      </c>
      <c r="BN12" s="17">
        <v>7.1820901784662397E-2</v>
      </c>
      <c r="BO12" s="17">
        <v>0.11214712424414</v>
      </c>
      <c r="BP12" s="17">
        <v>9.6383334913954094E-2</v>
      </c>
      <c r="BQ12" s="17">
        <v>3.86772699152758E-2</v>
      </c>
      <c r="BR12" s="17">
        <v>5.3950963434820198E-2</v>
      </c>
      <c r="BS12" s="17">
        <v>5.1644032719852503E-2</v>
      </c>
      <c r="BT12" s="17"/>
      <c r="BU12" s="17">
        <v>3.7908139094428903E-2</v>
      </c>
      <c r="BV12" s="17">
        <v>6.6747905243926695E-2</v>
      </c>
      <c r="BW12" s="17"/>
      <c r="BX12" s="17">
        <v>5.7641265043520497E-2</v>
      </c>
      <c r="BY12" s="17">
        <v>9.3696395357976206E-2</v>
      </c>
      <c r="BZ12" s="17">
        <v>4.33031447061809E-2</v>
      </c>
      <c r="CA12" s="17">
        <v>6.9231811297585794E-2</v>
      </c>
    </row>
    <row r="13" spans="2:79" x14ac:dyDescent="0.3">
      <c r="B13" s="18" t="s">
        <v>296</v>
      </c>
      <c r="C13" s="17">
        <v>1.6343569293423801E-2</v>
      </c>
      <c r="D13" s="17">
        <v>2.2151037657081998E-2</v>
      </c>
      <c r="E13" s="17">
        <v>1.07594460216788E-2</v>
      </c>
      <c r="F13" s="17"/>
      <c r="G13" s="17">
        <v>1.2781071250703499E-2</v>
      </c>
      <c r="H13" s="17">
        <v>1.81540187412556E-2</v>
      </c>
      <c r="I13" s="17">
        <v>5.6216786350291896E-3</v>
      </c>
      <c r="J13" s="17">
        <v>2.3853909210308701E-2</v>
      </c>
      <c r="K13" s="17">
        <v>1.39130831996778E-2</v>
      </c>
      <c r="L13" s="17">
        <v>2.14963408112833E-2</v>
      </c>
      <c r="M13" s="17"/>
      <c r="N13" s="17">
        <v>8.9336461755899592E-3</v>
      </c>
      <c r="O13" s="17">
        <v>1.7800618923892501E-2</v>
      </c>
      <c r="P13" s="17">
        <v>2.23638044916196E-2</v>
      </c>
      <c r="Q13" s="17">
        <v>1.6070318864073702E-2</v>
      </c>
      <c r="R13" s="17"/>
      <c r="S13" s="17">
        <v>1.05522973939269E-2</v>
      </c>
      <c r="T13" s="17">
        <v>1.2432606634834101E-2</v>
      </c>
      <c r="U13" s="17">
        <v>1.09101064344102E-2</v>
      </c>
      <c r="V13" s="17">
        <v>2.4895502741648201E-2</v>
      </c>
      <c r="W13" s="17">
        <v>3.2242991385137101E-2</v>
      </c>
      <c r="X13" s="17">
        <v>2.79364570370676E-2</v>
      </c>
      <c r="Y13" s="17">
        <v>2.2382862990203901E-2</v>
      </c>
      <c r="Z13" s="17">
        <v>0</v>
      </c>
      <c r="AA13" s="17">
        <v>1.6933732581282099E-2</v>
      </c>
      <c r="AB13" s="17">
        <v>5.8113558099453797E-3</v>
      </c>
      <c r="AC13" s="17">
        <v>0</v>
      </c>
      <c r="AD13" s="17">
        <v>3.9620363346007E-2</v>
      </c>
      <c r="AE13" s="17"/>
      <c r="AF13" s="17">
        <v>1.2867433122254E-2</v>
      </c>
      <c r="AG13" s="17">
        <v>1.37321202737756E-2</v>
      </c>
      <c r="AH13" s="17">
        <v>2.225465524985E-2</v>
      </c>
      <c r="AI13" s="17">
        <v>1.7040670662795299E-2</v>
      </c>
      <c r="AJ13" s="17">
        <v>1.2444086841479801E-2</v>
      </c>
      <c r="AK13" s="17">
        <v>3.6143587538173198E-2</v>
      </c>
      <c r="AL13" s="17"/>
      <c r="AM13" s="17">
        <v>1.9451359411922001E-2</v>
      </c>
      <c r="AN13" s="17">
        <v>1.3496239493977E-2</v>
      </c>
      <c r="AO13" s="17">
        <v>1.0921044707607099E-2</v>
      </c>
      <c r="AP13" s="17">
        <v>1.27622350248702E-2</v>
      </c>
      <c r="AQ13" s="17">
        <v>3.6478871639533401E-2</v>
      </c>
      <c r="AR13" s="17"/>
      <c r="AS13" s="17">
        <v>8.6126431085923397E-3</v>
      </c>
      <c r="AT13" s="17">
        <v>3.6437683257996303E-2</v>
      </c>
      <c r="AU13" s="17"/>
      <c r="AV13" s="17">
        <v>1.20232343868838E-2</v>
      </c>
      <c r="AW13" s="17">
        <v>1.9394669736689699E-2</v>
      </c>
      <c r="AX13" s="17"/>
      <c r="AY13" s="17">
        <v>1.1041447687212699E-2</v>
      </c>
      <c r="AZ13" s="17">
        <v>1.51823172522213E-2</v>
      </c>
      <c r="BA13" s="17">
        <v>3.5898909094934602E-2</v>
      </c>
      <c r="BB13" s="17"/>
      <c r="BC13" s="17">
        <v>9.1547192839158808E-3</v>
      </c>
      <c r="BD13" s="17">
        <v>2.3779347762072502E-2</v>
      </c>
      <c r="BE13" s="17">
        <v>2.8392910546875701E-2</v>
      </c>
      <c r="BF13" s="17"/>
      <c r="BG13" s="17">
        <v>1.6272645401120701E-2</v>
      </c>
      <c r="BH13" s="17">
        <v>1.6229284776717499E-2</v>
      </c>
      <c r="BI13" s="17"/>
      <c r="BJ13" s="17">
        <v>1.6606454647050201E-2</v>
      </c>
      <c r="BK13" s="17">
        <v>1.60915567958257E-2</v>
      </c>
      <c r="BL13" s="17"/>
      <c r="BM13" s="17">
        <v>1.7277630866054799E-2</v>
      </c>
      <c r="BN13" s="17">
        <v>7.0644006453297803E-3</v>
      </c>
      <c r="BO13" s="17">
        <v>3.8761722965460897E-2</v>
      </c>
      <c r="BP13" s="17">
        <v>3.8058124627014703E-2</v>
      </c>
      <c r="BQ13" s="17">
        <v>9.87445343350234E-3</v>
      </c>
      <c r="BR13" s="17">
        <v>1.2649547882633399E-2</v>
      </c>
      <c r="BS13" s="17">
        <v>1.5733946402087098E-2</v>
      </c>
      <c r="BT13" s="17"/>
      <c r="BU13" s="17">
        <v>1.1261101043186599E-2</v>
      </c>
      <c r="BV13" s="17">
        <v>1.26658642451392E-2</v>
      </c>
      <c r="BW13" s="17"/>
      <c r="BX13" s="17">
        <v>2.00209818489628E-2</v>
      </c>
      <c r="BY13" s="17">
        <v>2.3281213747458101E-2</v>
      </c>
      <c r="BZ13" s="17">
        <v>1.30320462912136E-2</v>
      </c>
      <c r="CA13" s="17">
        <v>1.92514254053988E-2</v>
      </c>
    </row>
    <row r="14" spans="2:79" x14ac:dyDescent="0.3">
      <c r="B14" s="18" t="s">
        <v>101</v>
      </c>
      <c r="C14" s="17">
        <v>4.89843370152514E-2</v>
      </c>
      <c r="D14" s="17">
        <v>3.6145694517032402E-2</v>
      </c>
      <c r="E14" s="17">
        <v>6.0797338109032102E-2</v>
      </c>
      <c r="F14" s="17"/>
      <c r="G14" s="17">
        <v>2.5611477751928999E-2</v>
      </c>
      <c r="H14" s="17">
        <v>3.2599810423450302E-2</v>
      </c>
      <c r="I14" s="17">
        <v>4.5583443912314198E-2</v>
      </c>
      <c r="J14" s="17">
        <v>7.4382351367130201E-2</v>
      </c>
      <c r="K14" s="17">
        <v>5.2470509001811501E-2</v>
      </c>
      <c r="L14" s="17">
        <v>5.7667301381726002E-2</v>
      </c>
      <c r="M14" s="17"/>
      <c r="N14" s="17">
        <v>3.3337149368406101E-2</v>
      </c>
      <c r="O14" s="17">
        <v>3.9428879004416197E-2</v>
      </c>
      <c r="P14" s="17">
        <v>4.71045018741897E-2</v>
      </c>
      <c r="Q14" s="17">
        <v>7.8852363456960103E-2</v>
      </c>
      <c r="R14" s="17"/>
      <c r="S14" s="17">
        <v>5.51482132704584E-2</v>
      </c>
      <c r="T14" s="17">
        <v>5.3365875498586998E-2</v>
      </c>
      <c r="U14" s="17">
        <v>5.6359126192341798E-2</v>
      </c>
      <c r="V14" s="17">
        <v>4.8037977498430501E-2</v>
      </c>
      <c r="W14" s="17">
        <v>3.4463077034414903E-2</v>
      </c>
      <c r="X14" s="17">
        <v>6.4352782766511907E-2</v>
      </c>
      <c r="Y14" s="17">
        <v>3.9595464055957201E-2</v>
      </c>
      <c r="Z14" s="17">
        <v>2.2538202352297899E-2</v>
      </c>
      <c r="AA14" s="17">
        <v>5.1568297108808801E-2</v>
      </c>
      <c r="AB14" s="17">
        <v>7.3227939491177896E-2</v>
      </c>
      <c r="AC14" s="17">
        <v>1.90952393961927E-2</v>
      </c>
      <c r="AD14" s="17">
        <v>0</v>
      </c>
      <c r="AE14" s="17"/>
      <c r="AF14" s="17">
        <v>3.4043769566435497E-2</v>
      </c>
      <c r="AG14" s="17">
        <v>6.1392638985009601E-2</v>
      </c>
      <c r="AH14" s="17">
        <v>4.1769483283465698E-2</v>
      </c>
      <c r="AI14" s="17">
        <v>5.1477534593868897E-2</v>
      </c>
      <c r="AJ14" s="17">
        <v>6.2658736044579694E-2</v>
      </c>
      <c r="AK14" s="17">
        <v>3.6376362151885902E-2</v>
      </c>
      <c r="AL14" s="17"/>
      <c r="AM14" s="17">
        <v>4.55997073485509E-2</v>
      </c>
      <c r="AN14" s="17">
        <v>6.6185262101475198E-2</v>
      </c>
      <c r="AO14" s="17">
        <v>3.4969483478728199E-2</v>
      </c>
      <c r="AP14" s="17">
        <v>2.7431040439464101E-2</v>
      </c>
      <c r="AQ14" s="17">
        <v>1.9512277834682699E-2</v>
      </c>
      <c r="AR14" s="17"/>
      <c r="AS14" s="17">
        <v>3.74531047576626E-2</v>
      </c>
      <c r="AT14" s="17">
        <v>6.5139855881158906E-2</v>
      </c>
      <c r="AU14" s="17"/>
      <c r="AV14" s="17">
        <v>4.8438262377031201E-2</v>
      </c>
      <c r="AW14" s="17">
        <v>5.0122000391338802E-2</v>
      </c>
      <c r="AX14" s="17"/>
      <c r="AY14" s="17">
        <v>5.5531118812619899E-2</v>
      </c>
      <c r="AZ14" s="17">
        <v>4.4427262236069499E-2</v>
      </c>
      <c r="BA14" s="17">
        <v>5.89073347478773E-2</v>
      </c>
      <c r="BB14" s="17"/>
      <c r="BC14" s="17">
        <v>5.7453376477021298E-2</v>
      </c>
      <c r="BD14" s="17">
        <v>3.8528476774825897E-2</v>
      </c>
      <c r="BE14" s="17">
        <v>3.6537994152187003E-2</v>
      </c>
      <c r="BF14" s="17"/>
      <c r="BG14" s="17">
        <v>6.13363196919222E-2</v>
      </c>
      <c r="BH14" s="17">
        <v>3.9557701357702001E-2</v>
      </c>
      <c r="BI14" s="17"/>
      <c r="BJ14" s="17">
        <v>3.3338795737834097E-2</v>
      </c>
      <c r="BK14" s="17">
        <v>5.2613246060030601E-2</v>
      </c>
      <c r="BL14" s="17"/>
      <c r="BM14" s="17">
        <v>2.9254451603895601E-2</v>
      </c>
      <c r="BN14" s="17">
        <v>6.1449089541251001E-2</v>
      </c>
      <c r="BO14" s="17">
        <v>2.0281288283598702E-2</v>
      </c>
      <c r="BP14" s="17">
        <v>8.1804613219350703E-2</v>
      </c>
      <c r="BQ14" s="17">
        <v>5.1435064623387601E-2</v>
      </c>
      <c r="BR14" s="17">
        <v>5.8891041921817502E-2</v>
      </c>
      <c r="BS14" s="17">
        <v>0.115963999070938</v>
      </c>
      <c r="BT14" s="17"/>
      <c r="BU14" s="17">
        <v>2.0176160386292798E-2</v>
      </c>
      <c r="BV14" s="17">
        <v>6.2793769513126499E-3</v>
      </c>
      <c r="BW14" s="17"/>
      <c r="BX14" s="17">
        <v>5.4508576164075201E-2</v>
      </c>
      <c r="BY14" s="17">
        <v>2.9371926188440901E-2</v>
      </c>
      <c r="BZ14" s="17">
        <v>3.5000342658516301E-2</v>
      </c>
      <c r="CA14" s="17">
        <v>3.4080626511218799E-2</v>
      </c>
    </row>
    <row r="15" spans="2:79" x14ac:dyDescent="0.3">
      <c r="B15" s="18" t="s">
        <v>297</v>
      </c>
      <c r="C15" s="21">
        <v>0.64774385778981003</v>
      </c>
      <c r="D15" s="21">
        <v>0.62179500132791798</v>
      </c>
      <c r="E15" s="21">
        <v>0.67227071920861903</v>
      </c>
      <c r="F15" s="21"/>
      <c r="G15" s="21">
        <v>0.68490028374684497</v>
      </c>
      <c r="H15" s="21">
        <v>0.72900039447341503</v>
      </c>
      <c r="I15" s="21">
        <v>0.70421784711584001</v>
      </c>
      <c r="J15" s="21">
        <v>0.60795720375055196</v>
      </c>
      <c r="K15" s="21">
        <v>0.50825747674247801</v>
      </c>
      <c r="L15" s="21">
        <v>0.63716060917480499</v>
      </c>
      <c r="M15" s="21"/>
      <c r="N15" s="21">
        <v>0.73389850702697701</v>
      </c>
      <c r="O15" s="21">
        <v>0.643558022324347</v>
      </c>
      <c r="P15" s="21">
        <v>0.62706933366569195</v>
      </c>
      <c r="Q15" s="21">
        <v>0.57947940347109905</v>
      </c>
      <c r="R15" s="21"/>
      <c r="S15" s="21">
        <v>0.69644295389150301</v>
      </c>
      <c r="T15" s="21">
        <v>0.64138226831663803</v>
      </c>
      <c r="U15" s="21">
        <v>0.658508999906114</v>
      </c>
      <c r="V15" s="21">
        <v>0.60283464024755695</v>
      </c>
      <c r="W15" s="21">
        <v>0.59278436204843998</v>
      </c>
      <c r="X15" s="21">
        <v>0.61467729530002702</v>
      </c>
      <c r="Y15" s="21">
        <v>0.58717710406471901</v>
      </c>
      <c r="Z15" s="21">
        <v>0.72309421734030299</v>
      </c>
      <c r="AA15" s="21">
        <v>0.67941026451048303</v>
      </c>
      <c r="AB15" s="21">
        <v>0.64978208429613404</v>
      </c>
      <c r="AC15" s="21">
        <v>0.61571291559584995</v>
      </c>
      <c r="AD15" s="21">
        <v>0.77603323733946095</v>
      </c>
      <c r="AE15" s="21"/>
      <c r="AF15" s="21">
        <v>0.73241123946290598</v>
      </c>
      <c r="AG15" s="21">
        <v>0.63522555720213303</v>
      </c>
      <c r="AH15" s="21">
        <v>0.62078597409163505</v>
      </c>
      <c r="AI15" s="21">
        <v>0.59736559450142201</v>
      </c>
      <c r="AJ15" s="21">
        <v>0.58352964412888297</v>
      </c>
      <c r="AK15" s="21">
        <v>0.69174425454724997</v>
      </c>
      <c r="AL15" s="21"/>
      <c r="AM15" s="21">
        <v>0.56374912373421204</v>
      </c>
      <c r="AN15" s="21">
        <v>0.63389246585123105</v>
      </c>
      <c r="AO15" s="21">
        <v>0.71397205165939504</v>
      </c>
      <c r="AP15" s="21">
        <v>0.77556943475243301</v>
      </c>
      <c r="AQ15" s="21">
        <v>0.61426188214889499</v>
      </c>
      <c r="AR15" s="21"/>
      <c r="AS15" s="21">
        <v>0.68524482739901704</v>
      </c>
      <c r="AT15" s="21">
        <v>0.64000256741130501</v>
      </c>
      <c r="AU15" s="21"/>
      <c r="AV15" s="21">
        <v>0.67368992266003302</v>
      </c>
      <c r="AW15" s="21">
        <v>0.61795368562265496</v>
      </c>
      <c r="AX15" s="21"/>
      <c r="AY15" s="21">
        <v>0.64980939305566299</v>
      </c>
      <c r="AZ15" s="21">
        <v>0.66548231684777803</v>
      </c>
      <c r="BA15" s="21">
        <v>0.511861080730041</v>
      </c>
      <c r="BB15" s="21"/>
      <c r="BC15" s="21">
        <v>0.66227018571678098</v>
      </c>
      <c r="BD15" s="21">
        <v>0.62329467303552299</v>
      </c>
      <c r="BE15" s="21">
        <v>0.63599761112893805</v>
      </c>
      <c r="BF15" s="21"/>
      <c r="BG15" s="21">
        <v>0.62228840154477705</v>
      </c>
      <c r="BH15" s="21">
        <v>0.66803355478406501</v>
      </c>
      <c r="BI15" s="21"/>
      <c r="BJ15" s="21">
        <v>0.70676279119441099</v>
      </c>
      <c r="BK15" s="21">
        <v>0.63268282845714896</v>
      </c>
      <c r="BL15" s="21"/>
      <c r="BM15" s="21">
        <v>0.67966115941453997</v>
      </c>
      <c r="BN15" s="21">
        <v>0.644522952167221</v>
      </c>
      <c r="BO15" s="21">
        <v>0.63858670142696905</v>
      </c>
      <c r="BP15" s="21">
        <v>0.58963317922825798</v>
      </c>
      <c r="BQ15" s="21">
        <v>0.66509002259143901</v>
      </c>
      <c r="BR15" s="21">
        <v>0.61933805915294804</v>
      </c>
      <c r="BS15" s="21">
        <v>0.57333584403706195</v>
      </c>
      <c r="BT15" s="21"/>
      <c r="BU15" s="21">
        <v>0.65473699396040397</v>
      </c>
      <c r="BV15" s="21">
        <v>0.75857667766988501</v>
      </c>
      <c r="BW15" s="21"/>
      <c r="BX15" s="21">
        <v>0.65853008081679898</v>
      </c>
      <c r="BY15" s="21">
        <v>0.62187255386337104</v>
      </c>
      <c r="BZ15" s="21">
        <v>0.73501110324776298</v>
      </c>
      <c r="CA15" s="21">
        <v>0.65614819426801596</v>
      </c>
    </row>
    <row r="16" spans="2:79" x14ac:dyDescent="0.3">
      <c r="B16" s="18" t="s">
        <v>298</v>
      </c>
      <c r="C16" s="21">
        <v>8.1080810603955805E-2</v>
      </c>
      <c r="D16" s="21">
        <v>0.107453273014916</v>
      </c>
      <c r="E16" s="21">
        <v>5.5756382368688698E-2</v>
      </c>
      <c r="F16" s="21"/>
      <c r="G16" s="21">
        <v>9.6573343710796206E-2</v>
      </c>
      <c r="H16" s="21">
        <v>7.1303105739840306E-2</v>
      </c>
      <c r="I16" s="21">
        <v>5.2434052383224801E-2</v>
      </c>
      <c r="J16" s="21">
        <v>8.4170331891443295E-2</v>
      </c>
      <c r="K16" s="21">
        <v>0.111365545135778</v>
      </c>
      <c r="L16" s="21">
        <v>7.9139721147600497E-2</v>
      </c>
      <c r="M16" s="21"/>
      <c r="N16" s="21">
        <v>5.8267854165771502E-2</v>
      </c>
      <c r="O16" s="21">
        <v>7.7450647860996105E-2</v>
      </c>
      <c r="P16" s="21">
        <v>9.1496264557040893E-2</v>
      </c>
      <c r="Q16" s="21">
        <v>9.7264472596672702E-2</v>
      </c>
      <c r="R16" s="21"/>
      <c r="S16" s="21">
        <v>7.3726636130734699E-2</v>
      </c>
      <c r="T16" s="21">
        <v>6.9944653709418103E-2</v>
      </c>
      <c r="U16" s="21">
        <v>5.8941842684922301E-2</v>
      </c>
      <c r="V16" s="21">
        <v>0.116024801856913</v>
      </c>
      <c r="W16" s="21">
        <v>9.7234084006187202E-2</v>
      </c>
      <c r="X16" s="21">
        <v>9.9903876566334607E-2</v>
      </c>
      <c r="Y16" s="21">
        <v>8.0647089040242301E-2</v>
      </c>
      <c r="Z16" s="21">
        <v>6.3350013076921896E-2</v>
      </c>
      <c r="AA16" s="21">
        <v>6.0562317710372501E-2</v>
      </c>
      <c r="AB16" s="21">
        <v>7.7969673934848105E-2</v>
      </c>
      <c r="AC16" s="21">
        <v>7.60973288229429E-2</v>
      </c>
      <c r="AD16" s="21">
        <v>0.141367064403399</v>
      </c>
      <c r="AE16" s="21"/>
      <c r="AF16" s="21">
        <v>5.8174712400932298E-2</v>
      </c>
      <c r="AG16" s="21">
        <v>9.0628701300816697E-2</v>
      </c>
      <c r="AH16" s="21">
        <v>0.105187809467295</v>
      </c>
      <c r="AI16" s="21">
        <v>6.23092996331586E-2</v>
      </c>
      <c r="AJ16" s="21">
        <v>0.120070694700716</v>
      </c>
      <c r="AK16" s="21">
        <v>6.1263987732200903E-2</v>
      </c>
      <c r="AL16" s="21"/>
      <c r="AM16" s="21">
        <v>9.85405630002886E-2</v>
      </c>
      <c r="AN16" s="21">
        <v>7.0245053271894994E-2</v>
      </c>
      <c r="AO16" s="21">
        <v>6.3052666005825098E-2</v>
      </c>
      <c r="AP16" s="21">
        <v>6.6099051919277299E-2</v>
      </c>
      <c r="AQ16" s="21">
        <v>0.181122308022693</v>
      </c>
      <c r="AR16" s="21"/>
      <c r="AS16" s="21">
        <v>7.1799526223913293E-2</v>
      </c>
      <c r="AT16" s="21">
        <v>9.1441703016994502E-2</v>
      </c>
      <c r="AU16" s="21"/>
      <c r="AV16" s="21">
        <v>7.0003257581476505E-2</v>
      </c>
      <c r="AW16" s="21">
        <v>8.4588421534126601E-2</v>
      </c>
      <c r="AX16" s="21"/>
      <c r="AY16" s="21">
        <v>7.0175540304426895E-2</v>
      </c>
      <c r="AZ16" s="21">
        <v>7.9687549632591295E-2</v>
      </c>
      <c r="BA16" s="21">
        <v>0.11965106064544399</v>
      </c>
      <c r="BB16" s="21"/>
      <c r="BC16" s="21">
        <v>6.9061685177608606E-2</v>
      </c>
      <c r="BD16" s="21">
        <v>9.3082685870143497E-2</v>
      </c>
      <c r="BE16" s="21">
        <v>0.103382238758776</v>
      </c>
      <c r="BF16" s="21"/>
      <c r="BG16" s="21">
        <v>8.7255174697911303E-2</v>
      </c>
      <c r="BH16" s="21">
        <v>7.6977143850008201E-2</v>
      </c>
      <c r="BI16" s="21"/>
      <c r="BJ16" s="21">
        <v>8.6664292901534906E-2</v>
      </c>
      <c r="BK16" s="21">
        <v>7.8467388847148795E-2</v>
      </c>
      <c r="BL16" s="21"/>
      <c r="BM16" s="21">
        <v>8.0848956291907206E-2</v>
      </c>
      <c r="BN16" s="21">
        <v>7.8885302429992199E-2</v>
      </c>
      <c r="BO16" s="21">
        <v>0.15090884720960099</v>
      </c>
      <c r="BP16" s="21">
        <v>0.134441459540969</v>
      </c>
      <c r="BQ16" s="21">
        <v>4.8551723348778102E-2</v>
      </c>
      <c r="BR16" s="21">
        <v>6.6600511317453606E-2</v>
      </c>
      <c r="BS16" s="21">
        <v>6.7377979121939505E-2</v>
      </c>
      <c r="BT16" s="21"/>
      <c r="BU16" s="21">
        <v>4.9169240137615498E-2</v>
      </c>
      <c r="BV16" s="21">
        <v>7.9413769489065797E-2</v>
      </c>
      <c r="BW16" s="21"/>
      <c r="BX16" s="21">
        <v>7.7662246892483397E-2</v>
      </c>
      <c r="BY16" s="21">
        <v>0.11697760910543401</v>
      </c>
      <c r="BZ16" s="21">
        <v>5.6335190997394403E-2</v>
      </c>
      <c r="CA16" s="21">
        <v>8.8483236702984594E-2</v>
      </c>
    </row>
    <row r="17" spans="2:79" hidden="1" x14ac:dyDescent="0.3">
      <c r="B17" s="18" t="s">
        <v>299</v>
      </c>
      <c r="C17" s="22">
        <v>0.56666304718585503</v>
      </c>
      <c r="D17" s="22">
        <v>0.51434172831300196</v>
      </c>
      <c r="E17" s="22">
        <v>0.61651433683992996</v>
      </c>
      <c r="F17" s="22"/>
      <c r="G17" s="22">
        <v>0.58832694003604802</v>
      </c>
      <c r="H17" s="22">
        <v>0.65769728873357503</v>
      </c>
      <c r="I17" s="22">
        <v>0.65178379473261505</v>
      </c>
      <c r="J17" s="22">
        <v>0.52378687185910899</v>
      </c>
      <c r="K17" s="22">
        <v>0.3968919316067</v>
      </c>
      <c r="L17" s="22">
        <v>0.55802088802720495</v>
      </c>
      <c r="M17" s="22"/>
      <c r="N17" s="22">
        <v>0.67563065286120605</v>
      </c>
      <c r="O17" s="22">
        <v>0.56610737446335102</v>
      </c>
      <c r="P17" s="22">
        <v>0.53557306910865199</v>
      </c>
      <c r="Q17" s="22">
        <v>0.48221493087442602</v>
      </c>
      <c r="R17" s="22"/>
      <c r="S17" s="22">
        <v>0.62271631776076797</v>
      </c>
      <c r="T17" s="22">
        <v>0.57143761460721998</v>
      </c>
      <c r="U17" s="22">
        <v>0.59956715722119203</v>
      </c>
      <c r="V17" s="22">
        <v>0.48680983839064401</v>
      </c>
      <c r="W17" s="22">
        <v>0.49555027804225299</v>
      </c>
      <c r="X17" s="22">
        <v>0.51477341873369198</v>
      </c>
      <c r="Y17" s="22">
        <v>0.50653001502447703</v>
      </c>
      <c r="Z17" s="22">
        <v>0.65974420426338098</v>
      </c>
      <c r="AA17" s="22">
        <v>0.61884794680011102</v>
      </c>
      <c r="AB17" s="22">
        <v>0.57181241036128605</v>
      </c>
      <c r="AC17" s="22">
        <v>0.539615586772908</v>
      </c>
      <c r="AD17" s="22">
        <v>0.63466617293606198</v>
      </c>
      <c r="AE17" s="22"/>
      <c r="AF17" s="22">
        <v>0.67423652706197301</v>
      </c>
      <c r="AG17" s="22">
        <v>0.54459685590131601</v>
      </c>
      <c r="AH17" s="22">
        <v>0.51559816462433905</v>
      </c>
      <c r="AI17" s="22">
        <v>0.535056294868264</v>
      </c>
      <c r="AJ17" s="22">
        <v>0.46345894942816701</v>
      </c>
      <c r="AK17" s="22">
        <v>0.63048026681504898</v>
      </c>
      <c r="AL17" s="22"/>
      <c r="AM17" s="22">
        <v>0.46520856073392303</v>
      </c>
      <c r="AN17" s="22">
        <v>0.56364741257933604</v>
      </c>
      <c r="AO17" s="22">
        <v>0.65091938565356899</v>
      </c>
      <c r="AP17" s="22">
        <v>0.709470382833156</v>
      </c>
      <c r="AQ17" s="22">
        <v>0.43313957412620302</v>
      </c>
      <c r="AR17" s="22"/>
      <c r="AS17" s="22">
        <v>0.61344530117510299</v>
      </c>
      <c r="AT17" s="22">
        <v>0.54856086439430995</v>
      </c>
      <c r="AU17" s="22"/>
      <c r="AV17" s="22">
        <v>0.60368666507855695</v>
      </c>
      <c r="AW17" s="22">
        <v>0.53336526408852802</v>
      </c>
      <c r="AX17" s="22"/>
      <c r="AY17" s="22">
        <v>0.57963385275123602</v>
      </c>
      <c r="AZ17" s="22">
        <v>0.58579476721518697</v>
      </c>
      <c r="BA17" s="22">
        <v>0.39221002008459699</v>
      </c>
      <c r="BB17" s="22"/>
      <c r="BC17" s="22">
        <v>0.59320850053917296</v>
      </c>
      <c r="BD17" s="22">
        <v>0.53021198716537898</v>
      </c>
      <c r="BE17" s="22">
        <v>0.53261537237016199</v>
      </c>
      <c r="BF17" s="22"/>
      <c r="BG17" s="22">
        <v>0.53503322684686605</v>
      </c>
      <c r="BH17" s="22">
        <v>0.59105641093405603</v>
      </c>
      <c r="BI17" s="22"/>
      <c r="BJ17" s="22">
        <v>0.620098498292876</v>
      </c>
      <c r="BK17" s="22">
        <v>0.55421543960999997</v>
      </c>
      <c r="BL17" s="22"/>
      <c r="BM17" s="22">
        <v>0.59881220312263295</v>
      </c>
      <c r="BN17" s="22">
        <v>0.56563764973722896</v>
      </c>
      <c r="BO17" s="22">
        <v>0.48767785421736698</v>
      </c>
      <c r="BP17" s="22">
        <v>0.455191719687289</v>
      </c>
      <c r="BQ17" s="22">
        <v>0.61653829924266101</v>
      </c>
      <c r="BR17" s="22">
        <v>0.552737547835494</v>
      </c>
      <c r="BS17" s="22">
        <v>0.50595786491512196</v>
      </c>
      <c r="BT17" s="22"/>
      <c r="BU17" s="22">
        <v>0.60556775382278805</v>
      </c>
      <c r="BV17" s="22">
        <v>0.67916290818081904</v>
      </c>
      <c r="BW17" s="22"/>
      <c r="BX17" s="22">
        <v>0.58086783392431596</v>
      </c>
      <c r="BY17" s="22">
        <v>0.50489494475793695</v>
      </c>
      <c r="BZ17" s="22">
        <v>0.67867591225036905</v>
      </c>
      <c r="CA17" s="22">
        <v>0.56766495756503099</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304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0.38883388337991798</v>
      </c>
      <c r="D9" s="17">
        <v>0.37184090473303</v>
      </c>
      <c r="E9" s="17">
        <v>0.40340524877103801</v>
      </c>
      <c r="F9" s="17"/>
      <c r="G9" s="17">
        <v>0.34669217956624798</v>
      </c>
      <c r="H9" s="17">
        <v>0.459962601647389</v>
      </c>
      <c r="I9" s="17">
        <v>0.439702163747759</v>
      </c>
      <c r="J9" s="17">
        <v>0.36851901085002298</v>
      </c>
      <c r="K9" s="17">
        <v>0.38173592457693101</v>
      </c>
      <c r="L9" s="17">
        <v>0.33908071487733998</v>
      </c>
      <c r="M9" s="17"/>
      <c r="N9" s="17">
        <v>0.44465608700394399</v>
      </c>
      <c r="O9" s="17">
        <v>0.36976006698055902</v>
      </c>
      <c r="P9" s="17">
        <v>0.39547056787899099</v>
      </c>
      <c r="Q9" s="17">
        <v>0.342956160275455</v>
      </c>
      <c r="R9" s="17"/>
      <c r="S9" s="17">
        <v>0.41551388360095698</v>
      </c>
      <c r="T9" s="17">
        <v>0.37089165884276998</v>
      </c>
      <c r="U9" s="17">
        <v>0.38329865682922798</v>
      </c>
      <c r="V9" s="17">
        <v>0.321679171049225</v>
      </c>
      <c r="W9" s="17">
        <v>0.384357152901731</v>
      </c>
      <c r="X9" s="17">
        <v>0.36136266375548798</v>
      </c>
      <c r="Y9" s="17">
        <v>0.35924770567016001</v>
      </c>
      <c r="Z9" s="17">
        <v>0.53271009002902303</v>
      </c>
      <c r="AA9" s="17">
        <v>0.432065954273955</v>
      </c>
      <c r="AB9" s="17">
        <v>0.35888128721262402</v>
      </c>
      <c r="AC9" s="17">
        <v>0.40004965707064699</v>
      </c>
      <c r="AD9" s="17">
        <v>0.4525636239534</v>
      </c>
      <c r="AE9" s="17"/>
      <c r="AF9" s="17">
        <v>0.46640566866396199</v>
      </c>
      <c r="AG9" s="17">
        <v>0.36217187917958199</v>
      </c>
      <c r="AH9" s="17">
        <v>0.39844547685078502</v>
      </c>
      <c r="AI9" s="17">
        <v>0.315324225356371</v>
      </c>
      <c r="AJ9" s="17">
        <v>0.36007071484397202</v>
      </c>
      <c r="AK9" s="17">
        <v>0.44945758214241999</v>
      </c>
      <c r="AL9" s="17"/>
      <c r="AM9" s="17">
        <v>0.34014524362022702</v>
      </c>
      <c r="AN9" s="17">
        <v>0.36761641764545899</v>
      </c>
      <c r="AO9" s="17">
        <v>0.42112829230338</v>
      </c>
      <c r="AP9" s="17">
        <v>0.52199420228402305</v>
      </c>
      <c r="AQ9" s="17">
        <v>0.55837257134757801</v>
      </c>
      <c r="AR9" s="17"/>
      <c r="AS9" s="17">
        <v>0.40071748304059601</v>
      </c>
      <c r="AT9" s="17">
        <v>0.484527608247111</v>
      </c>
      <c r="AU9" s="17"/>
      <c r="AV9" s="17">
        <v>0.40159212926800097</v>
      </c>
      <c r="AW9" s="17">
        <v>0.42982750241331102</v>
      </c>
      <c r="AX9" s="17"/>
      <c r="AY9" s="17">
        <v>0.407159102121389</v>
      </c>
      <c r="AZ9" s="17">
        <v>0.386186678136762</v>
      </c>
      <c r="BA9" s="17">
        <v>0.34294827440739101</v>
      </c>
      <c r="BB9" s="17"/>
      <c r="BC9" s="17">
        <v>0.37640076024247698</v>
      </c>
      <c r="BD9" s="17">
        <v>0.39566513032498402</v>
      </c>
      <c r="BE9" s="17">
        <v>0.41313943738643</v>
      </c>
      <c r="BF9" s="17"/>
      <c r="BG9" s="17">
        <v>0.46957962379603302</v>
      </c>
      <c r="BH9" s="17">
        <v>0.36186788831351002</v>
      </c>
      <c r="BI9" s="17"/>
      <c r="BJ9" s="17">
        <v>0.41723897859520698</v>
      </c>
      <c r="BK9" s="17">
        <v>0.385159866900043</v>
      </c>
      <c r="BL9" s="17"/>
      <c r="BM9" s="17">
        <v>0.41768499899309203</v>
      </c>
      <c r="BN9" s="17">
        <v>0.37980661183708297</v>
      </c>
      <c r="BO9" s="17">
        <v>0.41683243633238698</v>
      </c>
      <c r="BP9" s="17">
        <v>0.42575441562567801</v>
      </c>
      <c r="BQ9" s="17">
        <v>0.36096588839674698</v>
      </c>
      <c r="BR9" s="17">
        <v>0.33909805411073002</v>
      </c>
      <c r="BS9" s="17">
        <v>0.34303890236131601</v>
      </c>
      <c r="BT9" s="17"/>
      <c r="BU9" s="17">
        <v>0.41498737490823601</v>
      </c>
      <c r="BV9" s="17">
        <v>0.427155634432412</v>
      </c>
      <c r="BW9" s="17"/>
      <c r="BX9" s="17">
        <v>0.44721856800772802</v>
      </c>
      <c r="BY9" s="17">
        <v>0.38471702000024999</v>
      </c>
      <c r="BZ9" s="17">
        <v>0.418693520317312</v>
      </c>
      <c r="CA9" s="17">
        <v>0.37483290258074398</v>
      </c>
    </row>
    <row r="10" spans="2:79" x14ac:dyDescent="0.3">
      <c r="B10" s="18" t="s">
        <v>293</v>
      </c>
      <c r="C10" s="17">
        <v>0.47793500380196302</v>
      </c>
      <c r="D10" s="17">
        <v>0.47682506759975102</v>
      </c>
      <c r="E10" s="17">
        <v>0.480365124830676</v>
      </c>
      <c r="F10" s="17"/>
      <c r="G10" s="17">
        <v>0.452764760886743</v>
      </c>
      <c r="H10" s="17">
        <v>0.38791401641756101</v>
      </c>
      <c r="I10" s="17">
        <v>0.42300125105971298</v>
      </c>
      <c r="J10" s="17">
        <v>0.52298854596209199</v>
      </c>
      <c r="K10" s="17">
        <v>0.499138591903245</v>
      </c>
      <c r="L10" s="17">
        <v>0.56152034406088902</v>
      </c>
      <c r="M10" s="17"/>
      <c r="N10" s="17">
        <v>0.46193172707765401</v>
      </c>
      <c r="O10" s="17">
        <v>0.49722601211530498</v>
      </c>
      <c r="P10" s="17">
        <v>0.46894361140027302</v>
      </c>
      <c r="Q10" s="17">
        <v>0.482602062258986</v>
      </c>
      <c r="R10" s="17"/>
      <c r="S10" s="17">
        <v>0.41054751961483099</v>
      </c>
      <c r="T10" s="17">
        <v>0.48368850343702502</v>
      </c>
      <c r="U10" s="17">
        <v>0.54235153594756302</v>
      </c>
      <c r="V10" s="17">
        <v>0.54159202870217704</v>
      </c>
      <c r="W10" s="17">
        <v>0.453512955844732</v>
      </c>
      <c r="X10" s="17">
        <v>0.47501999377027398</v>
      </c>
      <c r="Y10" s="17">
        <v>0.49736904456117798</v>
      </c>
      <c r="Z10" s="17">
        <v>0.35946615633580697</v>
      </c>
      <c r="AA10" s="17">
        <v>0.44064013166559102</v>
      </c>
      <c r="AB10" s="17">
        <v>0.53184908767787797</v>
      </c>
      <c r="AC10" s="17">
        <v>0.52700479278466195</v>
      </c>
      <c r="AD10" s="17">
        <v>0.46771648219863698</v>
      </c>
      <c r="AE10" s="17"/>
      <c r="AF10" s="17">
        <v>0.38811454965342501</v>
      </c>
      <c r="AG10" s="17">
        <v>0.51113876254492496</v>
      </c>
      <c r="AH10" s="17">
        <v>0.44211820505307697</v>
      </c>
      <c r="AI10" s="17">
        <v>0.54903217970429197</v>
      </c>
      <c r="AJ10" s="17">
        <v>0.54540530159822498</v>
      </c>
      <c r="AK10" s="17">
        <v>0.435719748681695</v>
      </c>
      <c r="AL10" s="17"/>
      <c r="AM10" s="17">
        <v>0.52848091145457698</v>
      </c>
      <c r="AN10" s="17">
        <v>0.49743390516163899</v>
      </c>
      <c r="AO10" s="17">
        <v>0.45332207307803601</v>
      </c>
      <c r="AP10" s="17">
        <v>0.36432070467114003</v>
      </c>
      <c r="AQ10" s="17">
        <v>0.34009085875511702</v>
      </c>
      <c r="AR10" s="17"/>
      <c r="AS10" s="17">
        <v>0.48201961843844499</v>
      </c>
      <c r="AT10" s="17">
        <v>0.37713329999900502</v>
      </c>
      <c r="AU10" s="17"/>
      <c r="AV10" s="17">
        <v>0.48364393609915701</v>
      </c>
      <c r="AW10" s="17">
        <v>0.43085066286781698</v>
      </c>
      <c r="AX10" s="17"/>
      <c r="AY10" s="17">
        <v>0.45089615367582098</v>
      </c>
      <c r="AZ10" s="17">
        <v>0.48120532755992401</v>
      </c>
      <c r="BA10" s="17">
        <v>0.53242278034426904</v>
      </c>
      <c r="BB10" s="17"/>
      <c r="BC10" s="17">
        <v>0.50242971154289295</v>
      </c>
      <c r="BD10" s="17">
        <v>0.45227183683023803</v>
      </c>
      <c r="BE10" s="17">
        <v>0.44537049069407197</v>
      </c>
      <c r="BF10" s="17"/>
      <c r="BG10" s="17">
        <v>0.40830017989623901</v>
      </c>
      <c r="BH10" s="17">
        <v>0.51058105992900005</v>
      </c>
      <c r="BI10" s="17"/>
      <c r="BJ10" s="17">
        <v>0.44156819634225197</v>
      </c>
      <c r="BK10" s="17">
        <v>0.49170361436431897</v>
      </c>
      <c r="BL10" s="17"/>
      <c r="BM10" s="17">
        <v>0.44076741058059099</v>
      </c>
      <c r="BN10" s="17">
        <v>0.46430082522620603</v>
      </c>
      <c r="BO10" s="17">
        <v>0.45301085555700099</v>
      </c>
      <c r="BP10" s="17">
        <v>0.45215536740574602</v>
      </c>
      <c r="BQ10" s="17">
        <v>0.48068306701661501</v>
      </c>
      <c r="BR10" s="17">
        <v>0.56117616914822199</v>
      </c>
      <c r="BS10" s="17">
        <v>0.53215437755296002</v>
      </c>
      <c r="BT10" s="17"/>
      <c r="BU10" s="17">
        <v>0.46190016461706301</v>
      </c>
      <c r="BV10" s="17">
        <v>0.41148830165440697</v>
      </c>
      <c r="BW10" s="17"/>
      <c r="BX10" s="17">
        <v>0.40314020952799801</v>
      </c>
      <c r="BY10" s="17">
        <v>0.47441491958557402</v>
      </c>
      <c r="BZ10" s="17">
        <v>0.44992073633852497</v>
      </c>
      <c r="CA10" s="17">
        <v>0.49394382914801699</v>
      </c>
    </row>
    <row r="11" spans="2:79" x14ac:dyDescent="0.3">
      <c r="B11" s="18" t="s">
        <v>294</v>
      </c>
      <c r="C11" s="17">
        <v>8.9027714758639201E-2</v>
      </c>
      <c r="D11" s="17">
        <v>0.106469239179329</v>
      </c>
      <c r="E11" s="17">
        <v>7.2453665092676506E-2</v>
      </c>
      <c r="F11" s="17"/>
      <c r="G11" s="17">
        <v>0.105175223630635</v>
      </c>
      <c r="H11" s="17">
        <v>0.11035304229635499</v>
      </c>
      <c r="I11" s="17">
        <v>9.0636148111385706E-2</v>
      </c>
      <c r="J11" s="17">
        <v>8.0574310453492795E-2</v>
      </c>
      <c r="K11" s="17">
        <v>8.1922840719693302E-2</v>
      </c>
      <c r="L11" s="17">
        <v>7.1318706312254093E-2</v>
      </c>
      <c r="M11" s="17"/>
      <c r="N11" s="17">
        <v>7.19620210547645E-2</v>
      </c>
      <c r="O11" s="17">
        <v>9.6997691460032898E-2</v>
      </c>
      <c r="P11" s="17">
        <v>8.5430817403190598E-2</v>
      </c>
      <c r="Q11" s="17">
        <v>0.101141733978262</v>
      </c>
      <c r="R11" s="17"/>
      <c r="S11" s="17">
        <v>0.12264987106369001</v>
      </c>
      <c r="T11" s="17">
        <v>0.10541816911361999</v>
      </c>
      <c r="U11" s="17">
        <v>4.5664647339353097E-2</v>
      </c>
      <c r="V11" s="17">
        <v>7.8231462552790398E-2</v>
      </c>
      <c r="W11" s="17">
        <v>0.126439259680039</v>
      </c>
      <c r="X11" s="17">
        <v>9.8510021882977694E-2</v>
      </c>
      <c r="Y11" s="17">
        <v>9.8694500277749495E-2</v>
      </c>
      <c r="Z11" s="17">
        <v>6.2988083308755202E-2</v>
      </c>
      <c r="AA11" s="17">
        <v>8.5027188521557495E-2</v>
      </c>
      <c r="AB11" s="17">
        <v>5.52622598676345E-2</v>
      </c>
      <c r="AC11" s="17">
        <v>5.24012400797755E-2</v>
      </c>
      <c r="AD11" s="17">
        <v>7.9719893847963394E-2</v>
      </c>
      <c r="AE11" s="17"/>
      <c r="AF11" s="17">
        <v>0.107221219831151</v>
      </c>
      <c r="AG11" s="17">
        <v>7.9340229604682094E-2</v>
      </c>
      <c r="AH11" s="17">
        <v>0.102552153277543</v>
      </c>
      <c r="AI11" s="17">
        <v>9.6326932216258002E-2</v>
      </c>
      <c r="AJ11" s="17">
        <v>5.16692502652445E-2</v>
      </c>
      <c r="AK11" s="17">
        <v>7.2273024585905399E-2</v>
      </c>
      <c r="AL11" s="17"/>
      <c r="AM11" s="17">
        <v>8.0918617952965899E-2</v>
      </c>
      <c r="AN11" s="17">
        <v>8.9719613905956702E-2</v>
      </c>
      <c r="AO11" s="17">
        <v>8.3447082377264004E-2</v>
      </c>
      <c r="AP11" s="17">
        <v>9.48557706927219E-2</v>
      </c>
      <c r="AQ11" s="17">
        <v>4.0603275126682603E-2</v>
      </c>
      <c r="AR11" s="17"/>
      <c r="AS11" s="17">
        <v>8.1702524739650895E-2</v>
      </c>
      <c r="AT11" s="17">
        <v>7.7905000224798002E-2</v>
      </c>
      <c r="AU11" s="17"/>
      <c r="AV11" s="17">
        <v>7.8887374028794893E-2</v>
      </c>
      <c r="AW11" s="17">
        <v>8.1697606497452196E-2</v>
      </c>
      <c r="AX11" s="17"/>
      <c r="AY11" s="17">
        <v>8.6437213082985895E-2</v>
      </c>
      <c r="AZ11" s="17">
        <v>9.1159962351085699E-2</v>
      </c>
      <c r="BA11" s="17">
        <v>9.04704730925497E-2</v>
      </c>
      <c r="BB11" s="17"/>
      <c r="BC11" s="17">
        <v>7.7582390264741605E-2</v>
      </c>
      <c r="BD11" s="17">
        <v>0.105717020650785</v>
      </c>
      <c r="BE11" s="17">
        <v>9.6434012153005302E-2</v>
      </c>
      <c r="BF11" s="17"/>
      <c r="BG11" s="17">
        <v>8.18602865380198E-2</v>
      </c>
      <c r="BH11" s="17">
        <v>8.7317988302078306E-2</v>
      </c>
      <c r="BI11" s="17"/>
      <c r="BJ11" s="17">
        <v>9.5166163730991502E-2</v>
      </c>
      <c r="BK11" s="17">
        <v>8.5092106657683103E-2</v>
      </c>
      <c r="BL11" s="17"/>
      <c r="BM11" s="17">
        <v>9.39642767752467E-2</v>
      </c>
      <c r="BN11" s="17">
        <v>0.106633756541634</v>
      </c>
      <c r="BO11" s="17">
        <v>8.3706640149653497E-2</v>
      </c>
      <c r="BP11" s="17">
        <v>7.0426602197580193E-2</v>
      </c>
      <c r="BQ11" s="17">
        <v>0.118539903109322</v>
      </c>
      <c r="BR11" s="17">
        <v>7.3565508775700103E-2</v>
      </c>
      <c r="BS11" s="17">
        <v>6.2116582513197301E-2</v>
      </c>
      <c r="BT11" s="17"/>
      <c r="BU11" s="17">
        <v>8.4765505045495904E-2</v>
      </c>
      <c r="BV11" s="17">
        <v>0.121668136243389</v>
      </c>
      <c r="BW11" s="17"/>
      <c r="BX11" s="17">
        <v>9.6863806959109205E-2</v>
      </c>
      <c r="BY11" s="17">
        <v>9.5232601851851895E-2</v>
      </c>
      <c r="BZ11" s="17">
        <v>8.9102029858227794E-2</v>
      </c>
      <c r="CA11" s="17">
        <v>8.6435392892175306E-2</v>
      </c>
    </row>
    <row r="12" spans="2:79" x14ac:dyDescent="0.3">
      <c r="B12" s="18" t="s">
        <v>295</v>
      </c>
      <c r="C12" s="17">
        <v>2.2106366500897801E-2</v>
      </c>
      <c r="D12" s="17">
        <v>2.4096372236901101E-2</v>
      </c>
      <c r="E12" s="17">
        <v>2.0274178446654599E-2</v>
      </c>
      <c r="F12" s="17"/>
      <c r="G12" s="17">
        <v>5.5363888582097599E-2</v>
      </c>
      <c r="H12" s="17">
        <v>1.13288731423483E-2</v>
      </c>
      <c r="I12" s="17">
        <v>2.6789985446140901E-2</v>
      </c>
      <c r="J12" s="17">
        <v>1.6590759282839498E-2</v>
      </c>
      <c r="K12" s="17">
        <v>1.9727889901827701E-2</v>
      </c>
      <c r="L12" s="17">
        <v>1.10203955759367E-2</v>
      </c>
      <c r="M12" s="17"/>
      <c r="N12" s="17">
        <v>1.1447705767983801E-2</v>
      </c>
      <c r="O12" s="17">
        <v>2.1718731340581901E-2</v>
      </c>
      <c r="P12" s="17">
        <v>2.5160706180485201E-2</v>
      </c>
      <c r="Q12" s="17">
        <v>3.1955734827387297E-2</v>
      </c>
      <c r="R12" s="17"/>
      <c r="S12" s="17">
        <v>1.7304424278671401E-2</v>
      </c>
      <c r="T12" s="17">
        <v>2.3990447104749499E-2</v>
      </c>
      <c r="U12" s="17">
        <v>1.12626349387288E-2</v>
      </c>
      <c r="V12" s="17">
        <v>2.6929756054433401E-2</v>
      </c>
      <c r="W12" s="17">
        <v>7.3210832333807097E-3</v>
      </c>
      <c r="X12" s="17">
        <v>4.3312253915357202E-2</v>
      </c>
      <c r="Y12" s="17">
        <v>2.2345234549186101E-2</v>
      </c>
      <c r="Z12" s="17">
        <v>2.1727541067634401E-2</v>
      </c>
      <c r="AA12" s="17">
        <v>1.6822306633711401E-2</v>
      </c>
      <c r="AB12" s="17">
        <v>4.2231648704016397E-2</v>
      </c>
      <c r="AC12" s="17">
        <v>1.04223694506725E-2</v>
      </c>
      <c r="AD12" s="17">
        <v>0</v>
      </c>
      <c r="AE12" s="17"/>
      <c r="AF12" s="17">
        <v>9.5154592335738499E-3</v>
      </c>
      <c r="AG12" s="17">
        <v>2.2871380745132501E-2</v>
      </c>
      <c r="AH12" s="17">
        <v>3.3217861173491202E-2</v>
      </c>
      <c r="AI12" s="17">
        <v>2.69797852707774E-2</v>
      </c>
      <c r="AJ12" s="17">
        <v>2.0938947075016898E-2</v>
      </c>
      <c r="AK12" s="17">
        <v>3.3236490484846198E-2</v>
      </c>
      <c r="AL12" s="17"/>
      <c r="AM12" s="17">
        <v>2.4138792884323301E-2</v>
      </c>
      <c r="AN12" s="17">
        <v>1.7410321477688399E-2</v>
      </c>
      <c r="AO12" s="17">
        <v>2.7015823685017301E-2</v>
      </c>
      <c r="AP12" s="17">
        <v>4.2522941467224001E-3</v>
      </c>
      <c r="AQ12" s="17">
        <v>4.5954545395450901E-2</v>
      </c>
      <c r="AR12" s="17"/>
      <c r="AS12" s="17">
        <v>2.0304506735283601E-2</v>
      </c>
      <c r="AT12" s="17">
        <v>2.3873555487001399E-2</v>
      </c>
      <c r="AU12" s="17"/>
      <c r="AV12" s="17">
        <v>1.75310036647729E-2</v>
      </c>
      <c r="AW12" s="17">
        <v>2.3720731485507601E-2</v>
      </c>
      <c r="AX12" s="17"/>
      <c r="AY12" s="17">
        <v>2.1387071924461501E-2</v>
      </c>
      <c r="AZ12" s="17">
        <v>2.4687128699961099E-2</v>
      </c>
      <c r="BA12" s="17">
        <v>9.2013636576500496E-3</v>
      </c>
      <c r="BB12" s="17"/>
      <c r="BC12" s="17">
        <v>1.9345553348358899E-2</v>
      </c>
      <c r="BD12" s="17">
        <v>2.7972837428211401E-2</v>
      </c>
      <c r="BE12" s="17">
        <v>2.4147503250535701E-2</v>
      </c>
      <c r="BF12" s="17"/>
      <c r="BG12" s="17">
        <v>2.1727245405860199E-2</v>
      </c>
      <c r="BH12" s="17">
        <v>2.2184276395742601E-2</v>
      </c>
      <c r="BI12" s="17"/>
      <c r="BJ12" s="17">
        <v>3.3783761227645003E-2</v>
      </c>
      <c r="BK12" s="17">
        <v>1.7174369489377998E-2</v>
      </c>
      <c r="BL12" s="17"/>
      <c r="BM12" s="17">
        <v>2.7285193616520102E-2</v>
      </c>
      <c r="BN12" s="17">
        <v>1.9468841933946299E-2</v>
      </c>
      <c r="BO12" s="17">
        <v>2.7042054146102602E-2</v>
      </c>
      <c r="BP12" s="17">
        <v>2.09329881454683E-2</v>
      </c>
      <c r="BQ12" s="17">
        <v>1.9748906867004701E-2</v>
      </c>
      <c r="BR12" s="17">
        <v>1.5477150990660601E-2</v>
      </c>
      <c r="BS12" s="17">
        <v>1.36063412161912E-2</v>
      </c>
      <c r="BT12" s="17"/>
      <c r="BU12" s="17">
        <v>1.9137331272728601E-2</v>
      </c>
      <c r="BV12" s="17">
        <v>2.8789343622937801E-2</v>
      </c>
      <c r="BW12" s="17"/>
      <c r="BX12" s="17">
        <v>2.2820449373224701E-2</v>
      </c>
      <c r="BY12" s="17">
        <v>2.54105622833663E-2</v>
      </c>
      <c r="BZ12" s="17">
        <v>2.2065979229747401E-2</v>
      </c>
      <c r="CA12" s="17">
        <v>2.4576404811880101E-2</v>
      </c>
    </row>
    <row r="13" spans="2:79" x14ac:dyDescent="0.3">
      <c r="B13" s="18" t="s">
        <v>296</v>
      </c>
      <c r="C13" s="17">
        <v>1.0087116065322701E-2</v>
      </c>
      <c r="D13" s="17">
        <v>1.3897474036262699E-2</v>
      </c>
      <c r="E13" s="17">
        <v>6.42016517711721E-3</v>
      </c>
      <c r="F13" s="17"/>
      <c r="G13" s="17">
        <v>2.3163263603714599E-2</v>
      </c>
      <c r="H13" s="17">
        <v>1.6183249210537199E-2</v>
      </c>
      <c r="I13" s="17">
        <v>3.02408512537006E-3</v>
      </c>
      <c r="J13" s="17">
        <v>2.6847378652308899E-3</v>
      </c>
      <c r="K13" s="17">
        <v>1.0189011797652E-2</v>
      </c>
      <c r="L13" s="17">
        <v>8.1101107653139895E-3</v>
      </c>
      <c r="M13" s="17"/>
      <c r="N13" s="17">
        <v>1.00024590956537E-2</v>
      </c>
      <c r="O13" s="17">
        <v>6.6907719965846497E-3</v>
      </c>
      <c r="P13" s="17">
        <v>1.24722665499501E-2</v>
      </c>
      <c r="Q13" s="17">
        <v>1.18956756655025E-2</v>
      </c>
      <c r="R13" s="17"/>
      <c r="S13" s="17">
        <v>2.6950403913756402E-2</v>
      </c>
      <c r="T13" s="17">
        <v>5.7004529714819998E-3</v>
      </c>
      <c r="U13" s="17">
        <v>0</v>
      </c>
      <c r="V13" s="17">
        <v>1.5320082726786101E-2</v>
      </c>
      <c r="W13" s="17">
        <v>1.34213385452506E-2</v>
      </c>
      <c r="X13" s="17">
        <v>5.08868812471556E-3</v>
      </c>
      <c r="Y13" s="17">
        <v>5.5207975468549103E-3</v>
      </c>
      <c r="Z13" s="17">
        <v>2.3108129258779801E-2</v>
      </c>
      <c r="AA13" s="17">
        <v>1.3079628321646899E-2</v>
      </c>
      <c r="AB13" s="17">
        <v>0</v>
      </c>
      <c r="AC13" s="17">
        <v>0</v>
      </c>
      <c r="AD13" s="17">
        <v>0</v>
      </c>
      <c r="AE13" s="17"/>
      <c r="AF13" s="17">
        <v>2.0463550490670501E-2</v>
      </c>
      <c r="AG13" s="17">
        <v>5.2336505323347503E-3</v>
      </c>
      <c r="AH13" s="17">
        <v>1.7135995534927999E-2</v>
      </c>
      <c r="AI13" s="17">
        <v>1.9852992582177799E-3</v>
      </c>
      <c r="AJ13" s="17">
        <v>8.7433539707993703E-3</v>
      </c>
      <c r="AK13" s="17">
        <v>0</v>
      </c>
      <c r="AL13" s="17"/>
      <c r="AM13" s="17">
        <v>1.40218794140376E-2</v>
      </c>
      <c r="AN13" s="17">
        <v>5.8199885561905501E-3</v>
      </c>
      <c r="AO13" s="17">
        <v>5.3157780756747496E-3</v>
      </c>
      <c r="AP13" s="17">
        <v>1.45770282053932E-2</v>
      </c>
      <c r="AQ13" s="17">
        <v>1.49787493751714E-2</v>
      </c>
      <c r="AR13" s="17"/>
      <c r="AS13" s="17">
        <v>7.9148385765664409E-3</v>
      </c>
      <c r="AT13" s="17">
        <v>1.9703373759843101E-2</v>
      </c>
      <c r="AU13" s="17"/>
      <c r="AV13" s="17">
        <v>9.8794890879993005E-3</v>
      </c>
      <c r="AW13" s="17">
        <v>1.724176088696E-2</v>
      </c>
      <c r="AX13" s="17"/>
      <c r="AY13" s="17">
        <v>1.4201538302467001E-2</v>
      </c>
      <c r="AZ13" s="17">
        <v>6.8923176905531696E-3</v>
      </c>
      <c r="BA13" s="17">
        <v>2.0289687404484402E-2</v>
      </c>
      <c r="BB13" s="17"/>
      <c r="BC13" s="17">
        <v>8.1226991364140595E-3</v>
      </c>
      <c r="BD13" s="17">
        <v>1.3911032149997799E-2</v>
      </c>
      <c r="BE13" s="17">
        <v>1.17191405084839E-2</v>
      </c>
      <c r="BF13" s="17"/>
      <c r="BG13" s="17">
        <v>6.8010613062722399E-3</v>
      </c>
      <c r="BH13" s="17">
        <v>9.7483173623734796E-3</v>
      </c>
      <c r="BI13" s="17"/>
      <c r="BJ13" s="17">
        <v>4.0121398714802201E-3</v>
      </c>
      <c r="BK13" s="17">
        <v>9.9623800171976997E-3</v>
      </c>
      <c r="BL13" s="17"/>
      <c r="BM13" s="17">
        <v>1.35893104343634E-2</v>
      </c>
      <c r="BN13" s="17">
        <v>1.6038458439201202E-2</v>
      </c>
      <c r="BO13" s="17">
        <v>1.9408013814855501E-2</v>
      </c>
      <c r="BP13" s="17">
        <v>0</v>
      </c>
      <c r="BQ13" s="17">
        <v>0</v>
      </c>
      <c r="BR13" s="17">
        <v>3.9104240355409296E-3</v>
      </c>
      <c r="BS13" s="17">
        <v>0</v>
      </c>
      <c r="BT13" s="17"/>
      <c r="BU13" s="17">
        <v>8.1417211469684298E-3</v>
      </c>
      <c r="BV13" s="17">
        <v>4.6192070955418498E-3</v>
      </c>
      <c r="BW13" s="17"/>
      <c r="BX13" s="17">
        <v>3.0243732097992898E-3</v>
      </c>
      <c r="BY13" s="17">
        <v>1.22653124854599E-2</v>
      </c>
      <c r="BZ13" s="17">
        <v>1.0112694833019501E-2</v>
      </c>
      <c r="CA13" s="17">
        <v>1.36905598708866E-2</v>
      </c>
    </row>
    <row r="14" spans="2:79" x14ac:dyDescent="0.3">
      <c r="B14" s="18" t="s">
        <v>101</v>
      </c>
      <c r="C14" s="17">
        <v>1.2009915493259001E-2</v>
      </c>
      <c r="D14" s="17">
        <v>6.8709422147261202E-3</v>
      </c>
      <c r="E14" s="17">
        <v>1.70816176818381E-2</v>
      </c>
      <c r="F14" s="17"/>
      <c r="G14" s="17">
        <v>1.6840683730562401E-2</v>
      </c>
      <c r="H14" s="17">
        <v>1.42582172858099E-2</v>
      </c>
      <c r="I14" s="17">
        <v>1.6846366509631599E-2</v>
      </c>
      <c r="J14" s="17">
        <v>8.6426355863224395E-3</v>
      </c>
      <c r="K14" s="17">
        <v>7.2857411006511602E-3</v>
      </c>
      <c r="L14" s="17">
        <v>8.9497284082652607E-3</v>
      </c>
      <c r="M14" s="17"/>
      <c r="N14" s="17">
        <v>0</v>
      </c>
      <c r="O14" s="17">
        <v>7.6067261069368303E-3</v>
      </c>
      <c r="P14" s="17">
        <v>1.25220305871101E-2</v>
      </c>
      <c r="Q14" s="17">
        <v>2.9448632994407E-2</v>
      </c>
      <c r="R14" s="17"/>
      <c r="S14" s="17">
        <v>7.0338975280940198E-3</v>
      </c>
      <c r="T14" s="17">
        <v>1.03107685303534E-2</v>
      </c>
      <c r="U14" s="17">
        <v>1.7422524945127499E-2</v>
      </c>
      <c r="V14" s="17">
        <v>1.6247498914588199E-2</v>
      </c>
      <c r="W14" s="17">
        <v>1.4948209794867001E-2</v>
      </c>
      <c r="X14" s="17">
        <v>1.6706378551187499E-2</v>
      </c>
      <c r="Y14" s="17">
        <v>1.68227173948714E-2</v>
      </c>
      <c r="Z14" s="17">
        <v>0</v>
      </c>
      <c r="AA14" s="17">
        <v>1.23647905835381E-2</v>
      </c>
      <c r="AB14" s="17">
        <v>1.1775716537846599E-2</v>
      </c>
      <c r="AC14" s="17">
        <v>1.01219406142433E-2</v>
      </c>
      <c r="AD14" s="17">
        <v>0</v>
      </c>
      <c r="AE14" s="17"/>
      <c r="AF14" s="17">
        <v>8.2795521272177406E-3</v>
      </c>
      <c r="AG14" s="17">
        <v>1.9244097393343498E-2</v>
      </c>
      <c r="AH14" s="17">
        <v>6.5303081101758696E-3</v>
      </c>
      <c r="AI14" s="17">
        <v>1.0351578194084001E-2</v>
      </c>
      <c r="AJ14" s="17">
        <v>1.31724322467423E-2</v>
      </c>
      <c r="AK14" s="17">
        <v>9.3131541051334997E-3</v>
      </c>
      <c r="AL14" s="17"/>
      <c r="AM14" s="17">
        <v>1.22945546738694E-2</v>
      </c>
      <c r="AN14" s="17">
        <v>2.1999753253067099E-2</v>
      </c>
      <c r="AO14" s="17">
        <v>9.7709504806283692E-3</v>
      </c>
      <c r="AP14" s="17">
        <v>0</v>
      </c>
      <c r="AQ14" s="17">
        <v>0</v>
      </c>
      <c r="AR14" s="17"/>
      <c r="AS14" s="17">
        <v>7.3410284694581697E-3</v>
      </c>
      <c r="AT14" s="17">
        <v>1.6857162282241E-2</v>
      </c>
      <c r="AU14" s="17"/>
      <c r="AV14" s="17">
        <v>8.4660678512750494E-3</v>
      </c>
      <c r="AW14" s="17">
        <v>1.6661735848951399E-2</v>
      </c>
      <c r="AX14" s="17"/>
      <c r="AY14" s="17">
        <v>1.9918920892875901E-2</v>
      </c>
      <c r="AZ14" s="17">
        <v>9.8685855617141501E-3</v>
      </c>
      <c r="BA14" s="17">
        <v>4.6674210936563602E-3</v>
      </c>
      <c r="BB14" s="17"/>
      <c r="BC14" s="17">
        <v>1.6118885465115501E-2</v>
      </c>
      <c r="BD14" s="17">
        <v>4.4621426157828697E-3</v>
      </c>
      <c r="BE14" s="17">
        <v>9.1894160074732605E-3</v>
      </c>
      <c r="BF14" s="17"/>
      <c r="BG14" s="17">
        <v>1.1731603057575099E-2</v>
      </c>
      <c r="BH14" s="17">
        <v>8.3004696972955299E-3</v>
      </c>
      <c r="BI14" s="17"/>
      <c r="BJ14" s="17">
        <v>8.2307602324238407E-3</v>
      </c>
      <c r="BK14" s="17">
        <v>1.0907662571379E-2</v>
      </c>
      <c r="BL14" s="17"/>
      <c r="BM14" s="17">
        <v>6.7088096001865398E-3</v>
      </c>
      <c r="BN14" s="17">
        <v>1.37515060219295E-2</v>
      </c>
      <c r="BO14" s="17">
        <v>0</v>
      </c>
      <c r="BP14" s="17">
        <v>3.0730626625528001E-2</v>
      </c>
      <c r="BQ14" s="17">
        <v>2.0062234610310301E-2</v>
      </c>
      <c r="BR14" s="17">
        <v>6.7726929391459002E-3</v>
      </c>
      <c r="BS14" s="17">
        <v>4.9083796356335502E-2</v>
      </c>
      <c r="BT14" s="17"/>
      <c r="BU14" s="17">
        <v>1.1067903009508001E-2</v>
      </c>
      <c r="BV14" s="17">
        <v>6.2793769513126499E-3</v>
      </c>
      <c r="BW14" s="17"/>
      <c r="BX14" s="17">
        <v>2.6932592922140199E-2</v>
      </c>
      <c r="BY14" s="17">
        <v>7.9595837934983201E-3</v>
      </c>
      <c r="BZ14" s="17">
        <v>1.0105039423167801E-2</v>
      </c>
      <c r="CA14" s="17">
        <v>6.5209106962976103E-3</v>
      </c>
    </row>
    <row r="15" spans="2:79" x14ac:dyDescent="0.3">
      <c r="B15" s="18" t="s">
        <v>297</v>
      </c>
      <c r="C15" s="21">
        <v>0.86676888718188105</v>
      </c>
      <c r="D15" s="21">
        <v>0.84866597233278096</v>
      </c>
      <c r="E15" s="21">
        <v>0.88377037360171395</v>
      </c>
      <c r="F15" s="21"/>
      <c r="G15" s="21">
        <v>0.79945694045299098</v>
      </c>
      <c r="H15" s="21">
        <v>0.84787661806494996</v>
      </c>
      <c r="I15" s="21">
        <v>0.86270341480747204</v>
      </c>
      <c r="J15" s="21">
        <v>0.89150755681211402</v>
      </c>
      <c r="K15" s="21">
        <v>0.88087451648017601</v>
      </c>
      <c r="L15" s="21">
        <v>0.90060105893822995</v>
      </c>
      <c r="M15" s="21"/>
      <c r="N15" s="21">
        <v>0.90658781408159805</v>
      </c>
      <c r="O15" s="21">
        <v>0.866986079095864</v>
      </c>
      <c r="P15" s="21">
        <v>0.86441417927926401</v>
      </c>
      <c r="Q15" s="21">
        <v>0.825558222534442</v>
      </c>
      <c r="R15" s="21"/>
      <c r="S15" s="21">
        <v>0.82606140321578803</v>
      </c>
      <c r="T15" s="21">
        <v>0.85458016227979505</v>
      </c>
      <c r="U15" s="21">
        <v>0.92565019277679095</v>
      </c>
      <c r="V15" s="21">
        <v>0.86327119975140199</v>
      </c>
      <c r="W15" s="21">
        <v>0.83787010874646295</v>
      </c>
      <c r="X15" s="21">
        <v>0.83638265752576202</v>
      </c>
      <c r="Y15" s="21">
        <v>0.85661675023133799</v>
      </c>
      <c r="Z15" s="21">
        <v>0.89217624636483095</v>
      </c>
      <c r="AA15" s="21">
        <v>0.87270608593954602</v>
      </c>
      <c r="AB15" s="21">
        <v>0.890730374890502</v>
      </c>
      <c r="AC15" s="21">
        <v>0.92705444985530905</v>
      </c>
      <c r="AD15" s="21">
        <v>0.92028010615203704</v>
      </c>
      <c r="AE15" s="21"/>
      <c r="AF15" s="21">
        <v>0.854520218317386</v>
      </c>
      <c r="AG15" s="21">
        <v>0.87331064172450701</v>
      </c>
      <c r="AH15" s="21">
        <v>0.84056368190386199</v>
      </c>
      <c r="AI15" s="21">
        <v>0.86435640506066302</v>
      </c>
      <c r="AJ15" s="21">
        <v>0.905476016442197</v>
      </c>
      <c r="AK15" s="21">
        <v>0.88517733082411498</v>
      </c>
      <c r="AL15" s="21"/>
      <c r="AM15" s="21">
        <v>0.86862615507480401</v>
      </c>
      <c r="AN15" s="21">
        <v>0.86505032280709704</v>
      </c>
      <c r="AO15" s="21">
        <v>0.87445036538141596</v>
      </c>
      <c r="AP15" s="21">
        <v>0.88631490695516302</v>
      </c>
      <c r="AQ15" s="21">
        <v>0.89846343010269503</v>
      </c>
      <c r="AR15" s="21"/>
      <c r="AS15" s="21">
        <v>0.88273710147904105</v>
      </c>
      <c r="AT15" s="21">
        <v>0.86166090824611696</v>
      </c>
      <c r="AU15" s="21"/>
      <c r="AV15" s="21">
        <v>0.88523606536715804</v>
      </c>
      <c r="AW15" s="21">
        <v>0.86067816528112895</v>
      </c>
      <c r="AX15" s="21"/>
      <c r="AY15" s="21">
        <v>0.85805525579720998</v>
      </c>
      <c r="AZ15" s="21">
        <v>0.86739200569668595</v>
      </c>
      <c r="BA15" s="21">
        <v>0.87537105475165899</v>
      </c>
      <c r="BB15" s="21"/>
      <c r="BC15" s="21">
        <v>0.87883047178536999</v>
      </c>
      <c r="BD15" s="21">
        <v>0.84793696715522204</v>
      </c>
      <c r="BE15" s="21">
        <v>0.85850992808050197</v>
      </c>
      <c r="BF15" s="21"/>
      <c r="BG15" s="21">
        <v>0.87787980369227303</v>
      </c>
      <c r="BH15" s="21">
        <v>0.87244894824250996</v>
      </c>
      <c r="BI15" s="21"/>
      <c r="BJ15" s="21">
        <v>0.85880717493745995</v>
      </c>
      <c r="BK15" s="21">
        <v>0.87686348126436198</v>
      </c>
      <c r="BL15" s="21"/>
      <c r="BM15" s="21">
        <v>0.85845240957368296</v>
      </c>
      <c r="BN15" s="21">
        <v>0.84410743706328994</v>
      </c>
      <c r="BO15" s="21">
        <v>0.86984329188938803</v>
      </c>
      <c r="BP15" s="21">
        <v>0.87790978303142397</v>
      </c>
      <c r="BQ15" s="21">
        <v>0.84164895541336204</v>
      </c>
      <c r="BR15" s="21">
        <v>0.90027422325895201</v>
      </c>
      <c r="BS15" s="21">
        <v>0.87519327991427598</v>
      </c>
      <c r="BT15" s="21"/>
      <c r="BU15" s="21">
        <v>0.87688753952529896</v>
      </c>
      <c r="BV15" s="21">
        <v>0.83864393608681798</v>
      </c>
      <c r="BW15" s="21"/>
      <c r="BX15" s="21">
        <v>0.85035877753572697</v>
      </c>
      <c r="BY15" s="21">
        <v>0.85913193958582401</v>
      </c>
      <c r="BZ15" s="21">
        <v>0.86861425665583702</v>
      </c>
      <c r="CA15" s="21">
        <v>0.86877673172876102</v>
      </c>
    </row>
    <row r="16" spans="2:79" x14ac:dyDescent="0.3">
      <c r="B16" s="18" t="s">
        <v>298</v>
      </c>
      <c r="C16" s="21">
        <v>3.2193482566220497E-2</v>
      </c>
      <c r="D16" s="21">
        <v>3.7993846273163899E-2</v>
      </c>
      <c r="E16" s="21">
        <v>2.66943436237718E-2</v>
      </c>
      <c r="F16" s="21"/>
      <c r="G16" s="21">
        <v>7.8527152185812105E-2</v>
      </c>
      <c r="H16" s="21">
        <v>2.7512122352885401E-2</v>
      </c>
      <c r="I16" s="21">
        <v>2.9814070571510899E-2</v>
      </c>
      <c r="J16" s="21">
        <v>1.9275497148070399E-2</v>
      </c>
      <c r="K16" s="21">
        <v>2.9916901699479699E-2</v>
      </c>
      <c r="L16" s="21">
        <v>1.91305063412507E-2</v>
      </c>
      <c r="M16" s="21"/>
      <c r="N16" s="21">
        <v>2.1450164863637499E-2</v>
      </c>
      <c r="O16" s="21">
        <v>2.8409503337166499E-2</v>
      </c>
      <c r="P16" s="21">
        <v>3.7632972730435303E-2</v>
      </c>
      <c r="Q16" s="21">
        <v>4.3851410492889799E-2</v>
      </c>
      <c r="R16" s="21"/>
      <c r="S16" s="21">
        <v>4.4254828192427799E-2</v>
      </c>
      <c r="T16" s="21">
        <v>2.96909000762315E-2</v>
      </c>
      <c r="U16" s="21">
        <v>1.12626349387288E-2</v>
      </c>
      <c r="V16" s="21">
        <v>4.22498387812194E-2</v>
      </c>
      <c r="W16" s="21">
        <v>2.0742421778631299E-2</v>
      </c>
      <c r="X16" s="21">
        <v>4.8400942040072802E-2</v>
      </c>
      <c r="Y16" s="21">
        <v>2.7866032096041E-2</v>
      </c>
      <c r="Z16" s="21">
        <v>4.4835670326414202E-2</v>
      </c>
      <c r="AA16" s="21">
        <v>2.99019349553582E-2</v>
      </c>
      <c r="AB16" s="21">
        <v>4.2231648704016397E-2</v>
      </c>
      <c r="AC16" s="21">
        <v>1.04223694506725E-2</v>
      </c>
      <c r="AD16" s="21">
        <v>0</v>
      </c>
      <c r="AE16" s="21"/>
      <c r="AF16" s="21">
        <v>2.9979009724244301E-2</v>
      </c>
      <c r="AG16" s="21">
        <v>2.8105031277467302E-2</v>
      </c>
      <c r="AH16" s="21">
        <v>5.0353856708419201E-2</v>
      </c>
      <c r="AI16" s="21">
        <v>2.89650845289952E-2</v>
      </c>
      <c r="AJ16" s="21">
        <v>2.96823010458163E-2</v>
      </c>
      <c r="AK16" s="21">
        <v>3.3236490484846198E-2</v>
      </c>
      <c r="AL16" s="21"/>
      <c r="AM16" s="21">
        <v>3.8160672298360898E-2</v>
      </c>
      <c r="AN16" s="21">
        <v>2.32303100338789E-2</v>
      </c>
      <c r="AO16" s="21">
        <v>3.2331601760691997E-2</v>
      </c>
      <c r="AP16" s="21">
        <v>1.88293223521156E-2</v>
      </c>
      <c r="AQ16" s="21">
        <v>6.0933294770622301E-2</v>
      </c>
      <c r="AR16" s="21"/>
      <c r="AS16" s="21">
        <v>2.8219345311850101E-2</v>
      </c>
      <c r="AT16" s="21">
        <v>4.3576929246844399E-2</v>
      </c>
      <c r="AU16" s="21"/>
      <c r="AV16" s="21">
        <v>2.74104927527722E-2</v>
      </c>
      <c r="AW16" s="21">
        <v>4.0962492372467602E-2</v>
      </c>
      <c r="AX16" s="21"/>
      <c r="AY16" s="21">
        <v>3.5588610226928503E-2</v>
      </c>
      <c r="AZ16" s="21">
        <v>3.1579446390514299E-2</v>
      </c>
      <c r="BA16" s="21">
        <v>2.94910510621345E-2</v>
      </c>
      <c r="BB16" s="21"/>
      <c r="BC16" s="21">
        <v>2.7468252484773002E-2</v>
      </c>
      <c r="BD16" s="21">
        <v>4.18838695782092E-2</v>
      </c>
      <c r="BE16" s="21">
        <v>3.5866643759019601E-2</v>
      </c>
      <c r="BF16" s="21"/>
      <c r="BG16" s="21">
        <v>2.8528306712132499E-2</v>
      </c>
      <c r="BH16" s="21">
        <v>3.19325937581161E-2</v>
      </c>
      <c r="BI16" s="21"/>
      <c r="BJ16" s="21">
        <v>3.7795901099125201E-2</v>
      </c>
      <c r="BK16" s="21">
        <v>2.71367495065757E-2</v>
      </c>
      <c r="BL16" s="21"/>
      <c r="BM16" s="21">
        <v>4.0874504050883401E-2</v>
      </c>
      <c r="BN16" s="21">
        <v>3.5507300373147498E-2</v>
      </c>
      <c r="BO16" s="21">
        <v>4.64500679609582E-2</v>
      </c>
      <c r="BP16" s="21">
        <v>2.09329881454683E-2</v>
      </c>
      <c r="BQ16" s="21">
        <v>1.9748906867004701E-2</v>
      </c>
      <c r="BR16" s="21">
        <v>1.93875750262015E-2</v>
      </c>
      <c r="BS16" s="21">
        <v>1.36063412161912E-2</v>
      </c>
      <c r="BT16" s="21"/>
      <c r="BU16" s="21">
        <v>2.7279052419697001E-2</v>
      </c>
      <c r="BV16" s="21">
        <v>3.3408550718479701E-2</v>
      </c>
      <c r="BW16" s="21"/>
      <c r="BX16" s="21">
        <v>2.5844822583024001E-2</v>
      </c>
      <c r="BY16" s="21">
        <v>3.7675874768826299E-2</v>
      </c>
      <c r="BZ16" s="21">
        <v>3.21786740627669E-2</v>
      </c>
      <c r="CA16" s="21">
        <v>3.8266964682766698E-2</v>
      </c>
    </row>
    <row r="17" spans="2:79" hidden="1" x14ac:dyDescent="0.3">
      <c r="B17" s="18" t="s">
        <v>299</v>
      </c>
      <c r="C17" s="22">
        <v>0.83457540461566104</v>
      </c>
      <c r="D17" s="22">
        <v>0.81067212605961703</v>
      </c>
      <c r="E17" s="22">
        <v>0.85707602997794197</v>
      </c>
      <c r="F17" s="22"/>
      <c r="G17" s="22">
        <v>0.72092978826717902</v>
      </c>
      <c r="H17" s="22">
        <v>0.82036449571206405</v>
      </c>
      <c r="I17" s="22">
        <v>0.83288934423596095</v>
      </c>
      <c r="J17" s="22">
        <v>0.87223205966404405</v>
      </c>
      <c r="K17" s="22">
        <v>0.85095761478069598</v>
      </c>
      <c r="L17" s="22">
        <v>0.88147055259697904</v>
      </c>
      <c r="M17" s="22"/>
      <c r="N17" s="22">
        <v>0.88513764921796001</v>
      </c>
      <c r="O17" s="22">
        <v>0.83857657575869704</v>
      </c>
      <c r="P17" s="22">
        <v>0.82678120654882903</v>
      </c>
      <c r="Q17" s="22">
        <v>0.78170681204155201</v>
      </c>
      <c r="R17" s="22"/>
      <c r="S17" s="22">
        <v>0.78180657502336004</v>
      </c>
      <c r="T17" s="22">
        <v>0.82488926220356396</v>
      </c>
      <c r="U17" s="22">
        <v>0.91438755783806203</v>
      </c>
      <c r="V17" s="22">
        <v>0.82102136097018297</v>
      </c>
      <c r="W17" s="22">
        <v>0.817127686967831</v>
      </c>
      <c r="X17" s="22">
        <v>0.78798171548568896</v>
      </c>
      <c r="Y17" s="22">
        <v>0.82875071813529699</v>
      </c>
      <c r="Z17" s="22">
        <v>0.84734057603841595</v>
      </c>
      <c r="AA17" s="22">
        <v>0.84280415098418804</v>
      </c>
      <c r="AB17" s="22">
        <v>0.84849872618648603</v>
      </c>
      <c r="AC17" s="22">
        <v>0.91663208040463595</v>
      </c>
      <c r="AD17" s="22">
        <v>0.92028010615203704</v>
      </c>
      <c r="AE17" s="22"/>
      <c r="AF17" s="22">
        <v>0.82454120859314195</v>
      </c>
      <c r="AG17" s="22">
        <v>0.84520561044704001</v>
      </c>
      <c r="AH17" s="22">
        <v>0.79020982519544303</v>
      </c>
      <c r="AI17" s="22">
        <v>0.83539132053166798</v>
      </c>
      <c r="AJ17" s="22">
        <v>0.87579371539638096</v>
      </c>
      <c r="AK17" s="22">
        <v>0.85194084033926898</v>
      </c>
      <c r="AL17" s="22"/>
      <c r="AM17" s="22">
        <v>0.83046548277644305</v>
      </c>
      <c r="AN17" s="22">
        <v>0.84182001277321805</v>
      </c>
      <c r="AO17" s="22">
        <v>0.84211876362072302</v>
      </c>
      <c r="AP17" s="22">
        <v>0.86748558460304703</v>
      </c>
      <c r="AQ17" s="22">
        <v>0.83753013533207299</v>
      </c>
      <c r="AR17" s="22"/>
      <c r="AS17" s="22">
        <v>0.85451775616719094</v>
      </c>
      <c r="AT17" s="22">
        <v>0.81808397899927199</v>
      </c>
      <c r="AU17" s="22"/>
      <c r="AV17" s="22">
        <v>0.85782557261438597</v>
      </c>
      <c r="AW17" s="22">
        <v>0.81971567290866099</v>
      </c>
      <c r="AX17" s="22"/>
      <c r="AY17" s="22">
        <v>0.82246664557028104</v>
      </c>
      <c r="AZ17" s="22">
        <v>0.83581255930617204</v>
      </c>
      <c r="BA17" s="22">
        <v>0.84588000368952498</v>
      </c>
      <c r="BB17" s="22"/>
      <c r="BC17" s="22">
        <v>0.85136221930059697</v>
      </c>
      <c r="BD17" s="22">
        <v>0.80605309757701304</v>
      </c>
      <c r="BE17" s="22">
        <v>0.82264328432148204</v>
      </c>
      <c r="BF17" s="22"/>
      <c r="BG17" s="22">
        <v>0.84935149698014001</v>
      </c>
      <c r="BH17" s="22">
        <v>0.84051635448439399</v>
      </c>
      <c r="BI17" s="22"/>
      <c r="BJ17" s="22">
        <v>0.82101127383833405</v>
      </c>
      <c r="BK17" s="22">
        <v>0.84972673175778601</v>
      </c>
      <c r="BL17" s="22"/>
      <c r="BM17" s="22">
        <v>0.81757790552279996</v>
      </c>
      <c r="BN17" s="22">
        <v>0.80860013669014197</v>
      </c>
      <c r="BO17" s="22">
        <v>0.82339322392842995</v>
      </c>
      <c r="BP17" s="22">
        <v>0.85697679488595502</v>
      </c>
      <c r="BQ17" s="22">
        <v>0.82190004854635801</v>
      </c>
      <c r="BR17" s="22">
        <v>0.88088664823275098</v>
      </c>
      <c r="BS17" s="22">
        <v>0.861586938698085</v>
      </c>
      <c r="BT17" s="22"/>
      <c r="BU17" s="22">
        <v>0.84960848710560199</v>
      </c>
      <c r="BV17" s="22">
        <v>0.80523538536833905</v>
      </c>
      <c r="BW17" s="22"/>
      <c r="BX17" s="22">
        <v>0.82451395495270297</v>
      </c>
      <c r="BY17" s="22">
        <v>0.82145606481699696</v>
      </c>
      <c r="BZ17" s="22">
        <v>0.83643558259307105</v>
      </c>
      <c r="CA17" s="22">
        <v>0.830509767045994</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305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0.30755974789039198</v>
      </c>
      <c r="D9" s="17">
        <v>0.28264180269098199</v>
      </c>
      <c r="E9" s="17">
        <v>0.32935232362125699</v>
      </c>
      <c r="F9" s="17"/>
      <c r="G9" s="17">
        <v>0.356334612376913</v>
      </c>
      <c r="H9" s="17">
        <v>0.38510189218069202</v>
      </c>
      <c r="I9" s="17">
        <v>0.36514618016042899</v>
      </c>
      <c r="J9" s="17">
        <v>0.29492858551284601</v>
      </c>
      <c r="K9" s="17">
        <v>0.26165243518039</v>
      </c>
      <c r="L9" s="17">
        <v>0.20662978516710001</v>
      </c>
      <c r="M9" s="17"/>
      <c r="N9" s="17">
        <v>0.36514839258260501</v>
      </c>
      <c r="O9" s="17">
        <v>0.299667900962927</v>
      </c>
      <c r="P9" s="17">
        <v>0.29587398535923998</v>
      </c>
      <c r="Q9" s="17">
        <v>0.26577247275424898</v>
      </c>
      <c r="R9" s="17"/>
      <c r="S9" s="17">
        <v>0.36281301093079099</v>
      </c>
      <c r="T9" s="17">
        <v>0.35353010148033898</v>
      </c>
      <c r="U9" s="17">
        <v>0.31720210555892597</v>
      </c>
      <c r="V9" s="17">
        <v>0.237869439048354</v>
      </c>
      <c r="W9" s="17">
        <v>0.214581551992783</v>
      </c>
      <c r="X9" s="17">
        <v>0.26279394492484598</v>
      </c>
      <c r="Y9" s="17">
        <v>0.27947083858587701</v>
      </c>
      <c r="Z9" s="17">
        <v>0.37163118418414598</v>
      </c>
      <c r="AA9" s="17">
        <v>0.34014988407007501</v>
      </c>
      <c r="AB9" s="17">
        <v>0.287282949929408</v>
      </c>
      <c r="AC9" s="17">
        <v>0.31248290424696501</v>
      </c>
      <c r="AD9" s="17">
        <v>0.30952792301265802</v>
      </c>
      <c r="AE9" s="17"/>
      <c r="AF9" s="17">
        <v>0.40368240943897499</v>
      </c>
      <c r="AG9" s="17">
        <v>0.27434542711801302</v>
      </c>
      <c r="AH9" s="17">
        <v>0.26815475503981401</v>
      </c>
      <c r="AI9" s="17">
        <v>0.246813377237075</v>
      </c>
      <c r="AJ9" s="17">
        <v>0.32213559785421098</v>
      </c>
      <c r="AK9" s="17">
        <v>0.32025538887330901</v>
      </c>
      <c r="AL9" s="17"/>
      <c r="AM9" s="17">
        <v>0.232768412269233</v>
      </c>
      <c r="AN9" s="17">
        <v>0.275348951954554</v>
      </c>
      <c r="AO9" s="17">
        <v>0.38387992123519399</v>
      </c>
      <c r="AP9" s="17">
        <v>0.42260755850134102</v>
      </c>
      <c r="AQ9" s="17">
        <v>0.415992985562606</v>
      </c>
      <c r="AR9" s="17"/>
      <c r="AS9" s="17">
        <v>0.318182377124133</v>
      </c>
      <c r="AT9" s="17">
        <v>0.36181116501861899</v>
      </c>
      <c r="AU9" s="17"/>
      <c r="AV9" s="17">
        <v>0.30881057287129698</v>
      </c>
      <c r="AW9" s="17">
        <v>0.37206887837945302</v>
      </c>
      <c r="AX9" s="17"/>
      <c r="AY9" s="17">
        <v>0.35620280363643098</v>
      </c>
      <c r="AZ9" s="17">
        <v>0.29280439366202199</v>
      </c>
      <c r="BA9" s="17">
        <v>0.25236213144247199</v>
      </c>
      <c r="BB9" s="17"/>
      <c r="BC9" s="17">
        <v>0.31216780291051299</v>
      </c>
      <c r="BD9" s="17">
        <v>0.28731428759569</v>
      </c>
      <c r="BE9" s="17">
        <v>0.30962123043621997</v>
      </c>
      <c r="BF9" s="17"/>
      <c r="BG9" s="17">
        <v>0.352120984643705</v>
      </c>
      <c r="BH9" s="17">
        <v>0.29403452138571001</v>
      </c>
      <c r="BI9" s="17"/>
      <c r="BJ9" s="17">
        <v>0.36954242625167699</v>
      </c>
      <c r="BK9" s="17">
        <v>0.29387943340482198</v>
      </c>
      <c r="BL9" s="17"/>
      <c r="BM9" s="17">
        <v>0.33941950756385397</v>
      </c>
      <c r="BN9" s="17">
        <v>0.31075552466126499</v>
      </c>
      <c r="BO9" s="17">
        <v>0.29588661462790899</v>
      </c>
      <c r="BP9" s="17">
        <v>0.39600353416651801</v>
      </c>
      <c r="BQ9" s="17">
        <v>0.34711868718182998</v>
      </c>
      <c r="BR9" s="17">
        <v>0.20326414062445999</v>
      </c>
      <c r="BS9" s="17">
        <v>0.32907379774273798</v>
      </c>
      <c r="BT9" s="17"/>
      <c r="BU9" s="17">
        <v>0.31467426017143202</v>
      </c>
      <c r="BV9" s="17">
        <v>0.42674586354835597</v>
      </c>
      <c r="BW9" s="17"/>
      <c r="BX9" s="17">
        <v>0.30528633870483202</v>
      </c>
      <c r="BY9" s="17">
        <v>0.29879741144185901</v>
      </c>
      <c r="BZ9" s="17">
        <v>0.367849611062457</v>
      </c>
      <c r="CA9" s="17">
        <v>0.28796475633503699</v>
      </c>
    </row>
    <row r="10" spans="2:79" x14ac:dyDescent="0.3">
      <c r="B10" s="18" t="s">
        <v>293</v>
      </c>
      <c r="C10" s="17">
        <v>0.52017437203203998</v>
      </c>
      <c r="D10" s="17">
        <v>0.51343708881274297</v>
      </c>
      <c r="E10" s="17">
        <v>0.52840998849812104</v>
      </c>
      <c r="F10" s="17"/>
      <c r="G10" s="17">
        <v>0.40986849553124899</v>
      </c>
      <c r="H10" s="17">
        <v>0.46765240774324002</v>
      </c>
      <c r="I10" s="17">
        <v>0.47726962347875401</v>
      </c>
      <c r="J10" s="17">
        <v>0.55465560687012105</v>
      </c>
      <c r="K10" s="17">
        <v>0.55430922686560202</v>
      </c>
      <c r="L10" s="17">
        <v>0.61999599895802404</v>
      </c>
      <c r="M10" s="17"/>
      <c r="N10" s="17">
        <v>0.50120212063685698</v>
      </c>
      <c r="O10" s="17">
        <v>0.55764658819482005</v>
      </c>
      <c r="P10" s="17">
        <v>0.52665515814121699</v>
      </c>
      <c r="Q10" s="17">
        <v>0.49427871410598501</v>
      </c>
      <c r="R10" s="17"/>
      <c r="S10" s="17">
        <v>0.43944995390479402</v>
      </c>
      <c r="T10" s="17">
        <v>0.47461034525796503</v>
      </c>
      <c r="U10" s="17">
        <v>0.525626772247626</v>
      </c>
      <c r="V10" s="17">
        <v>0.50767215625996098</v>
      </c>
      <c r="W10" s="17">
        <v>0.59271666002484402</v>
      </c>
      <c r="X10" s="17">
        <v>0.53653072293650395</v>
      </c>
      <c r="Y10" s="17">
        <v>0.574344068107844</v>
      </c>
      <c r="Z10" s="17">
        <v>0.52347721398235403</v>
      </c>
      <c r="AA10" s="17">
        <v>0.51557506526516605</v>
      </c>
      <c r="AB10" s="17">
        <v>0.54323008546227602</v>
      </c>
      <c r="AC10" s="17">
        <v>0.56016225813737197</v>
      </c>
      <c r="AD10" s="17">
        <v>0.62998941742197301</v>
      </c>
      <c r="AE10" s="17"/>
      <c r="AF10" s="17">
        <v>0.44291960533531999</v>
      </c>
      <c r="AG10" s="17">
        <v>0.53871377635536599</v>
      </c>
      <c r="AH10" s="17">
        <v>0.55128530831823797</v>
      </c>
      <c r="AI10" s="17">
        <v>0.56484719537530004</v>
      </c>
      <c r="AJ10" s="17">
        <v>0.51681392669257997</v>
      </c>
      <c r="AK10" s="17">
        <v>0.54844528839138695</v>
      </c>
      <c r="AL10" s="17"/>
      <c r="AM10" s="17">
        <v>0.55519572457867905</v>
      </c>
      <c r="AN10" s="17">
        <v>0.52753373869559195</v>
      </c>
      <c r="AO10" s="17">
        <v>0.49009045090066899</v>
      </c>
      <c r="AP10" s="17">
        <v>0.47375039502882499</v>
      </c>
      <c r="AQ10" s="17">
        <v>0.450136946128327</v>
      </c>
      <c r="AR10" s="17"/>
      <c r="AS10" s="17">
        <v>0.52291103171759501</v>
      </c>
      <c r="AT10" s="17">
        <v>0.48775936661482</v>
      </c>
      <c r="AU10" s="17"/>
      <c r="AV10" s="17">
        <v>0.53613843808595796</v>
      </c>
      <c r="AW10" s="17">
        <v>0.44704344710148702</v>
      </c>
      <c r="AX10" s="17"/>
      <c r="AY10" s="17">
        <v>0.45464604968856398</v>
      </c>
      <c r="AZ10" s="17">
        <v>0.54421412616782205</v>
      </c>
      <c r="BA10" s="17">
        <v>0.56130845745951696</v>
      </c>
      <c r="BB10" s="17"/>
      <c r="BC10" s="17">
        <v>0.52260303641525996</v>
      </c>
      <c r="BD10" s="17">
        <v>0.52018263622045802</v>
      </c>
      <c r="BE10" s="17">
        <v>0.52141886161900797</v>
      </c>
      <c r="BF10" s="17"/>
      <c r="BG10" s="17">
        <v>0.48111936798127902</v>
      </c>
      <c r="BH10" s="17">
        <v>0.541327894042402</v>
      </c>
      <c r="BI10" s="17"/>
      <c r="BJ10" s="17">
        <v>0.49616687427448403</v>
      </c>
      <c r="BK10" s="17">
        <v>0.53015346216708403</v>
      </c>
      <c r="BL10" s="17"/>
      <c r="BM10" s="17">
        <v>0.502980356121004</v>
      </c>
      <c r="BN10" s="17">
        <v>0.52644974661373301</v>
      </c>
      <c r="BO10" s="17">
        <v>0.48518853894053099</v>
      </c>
      <c r="BP10" s="17">
        <v>0.38328583059233201</v>
      </c>
      <c r="BQ10" s="17">
        <v>0.45555068923022501</v>
      </c>
      <c r="BR10" s="17">
        <v>0.618673709590009</v>
      </c>
      <c r="BS10" s="17">
        <v>0.48262161309371998</v>
      </c>
      <c r="BT10" s="17"/>
      <c r="BU10" s="17">
        <v>0.55501081992808299</v>
      </c>
      <c r="BV10" s="17">
        <v>0.418827692212352</v>
      </c>
      <c r="BW10" s="17"/>
      <c r="BX10" s="17">
        <v>0.52346440876851796</v>
      </c>
      <c r="BY10" s="17">
        <v>0.50473924201765696</v>
      </c>
      <c r="BZ10" s="17">
        <v>0.49520535151721801</v>
      </c>
      <c r="CA10" s="17">
        <v>0.53765776923812103</v>
      </c>
    </row>
    <row r="11" spans="2:79" x14ac:dyDescent="0.3">
      <c r="B11" s="18" t="s">
        <v>294</v>
      </c>
      <c r="C11" s="17">
        <v>0.125396977670198</v>
      </c>
      <c r="D11" s="17">
        <v>0.159177344515046</v>
      </c>
      <c r="E11" s="17">
        <v>9.3065113465335206E-2</v>
      </c>
      <c r="F11" s="17"/>
      <c r="G11" s="17">
        <v>0.14873928701163799</v>
      </c>
      <c r="H11" s="17">
        <v>0.106334791920352</v>
      </c>
      <c r="I11" s="17">
        <v>0.115085223472602</v>
      </c>
      <c r="J11" s="17">
        <v>0.11085551594656499</v>
      </c>
      <c r="K11" s="17">
        <v>0.13759794790369601</v>
      </c>
      <c r="L11" s="17">
        <v>0.137286892140556</v>
      </c>
      <c r="M11" s="17"/>
      <c r="N11" s="17">
        <v>0.10375879293140799</v>
      </c>
      <c r="O11" s="17">
        <v>9.8177157511711799E-2</v>
      </c>
      <c r="P11" s="17">
        <v>0.13299620851632299</v>
      </c>
      <c r="Q11" s="17">
        <v>0.16886423596351899</v>
      </c>
      <c r="R11" s="17"/>
      <c r="S11" s="17">
        <v>0.141364779295889</v>
      </c>
      <c r="T11" s="17">
        <v>0.127291115333103</v>
      </c>
      <c r="U11" s="17">
        <v>0.11082047172778101</v>
      </c>
      <c r="V11" s="17">
        <v>0.185254101161514</v>
      </c>
      <c r="W11" s="17">
        <v>0.14304823414170501</v>
      </c>
      <c r="X11" s="17">
        <v>0.156708986642424</v>
      </c>
      <c r="Y11" s="17">
        <v>0.100411912012231</v>
      </c>
      <c r="Z11" s="17">
        <v>8.31640607658653E-2</v>
      </c>
      <c r="AA11" s="17">
        <v>0.10091831218075099</v>
      </c>
      <c r="AB11" s="17">
        <v>0.12864362989286299</v>
      </c>
      <c r="AC11" s="17">
        <v>0.10681052755074701</v>
      </c>
      <c r="AD11" s="17">
        <v>0</v>
      </c>
      <c r="AE11" s="17"/>
      <c r="AF11" s="17">
        <v>0.115551712698741</v>
      </c>
      <c r="AG11" s="17">
        <v>0.13246208247706601</v>
      </c>
      <c r="AH11" s="17">
        <v>0.148670875636951</v>
      </c>
      <c r="AI11" s="17">
        <v>0.136208793319708</v>
      </c>
      <c r="AJ11" s="17">
        <v>9.8106193532022004E-2</v>
      </c>
      <c r="AK11" s="17">
        <v>9.38512410974148E-2</v>
      </c>
      <c r="AL11" s="17"/>
      <c r="AM11" s="17">
        <v>0.16795485354737599</v>
      </c>
      <c r="AN11" s="17">
        <v>0.13354700072161099</v>
      </c>
      <c r="AO11" s="17">
        <v>9.38770102621833E-2</v>
      </c>
      <c r="AP11" s="17">
        <v>8.7648380263483705E-2</v>
      </c>
      <c r="AQ11" s="17">
        <v>8.9894670344330199E-2</v>
      </c>
      <c r="AR11" s="17"/>
      <c r="AS11" s="17">
        <v>0.116520689710388</v>
      </c>
      <c r="AT11" s="17">
        <v>0.113638266807136</v>
      </c>
      <c r="AU11" s="17"/>
      <c r="AV11" s="17">
        <v>0.117311755026341</v>
      </c>
      <c r="AW11" s="17">
        <v>0.12698680194714301</v>
      </c>
      <c r="AX11" s="17"/>
      <c r="AY11" s="17">
        <v>0.129180892019951</v>
      </c>
      <c r="AZ11" s="17">
        <v>0.122429248885554</v>
      </c>
      <c r="BA11" s="17">
        <v>0.14551745841533401</v>
      </c>
      <c r="BB11" s="17"/>
      <c r="BC11" s="17">
        <v>0.117160558210084</v>
      </c>
      <c r="BD11" s="17">
        <v>0.13877946330569901</v>
      </c>
      <c r="BE11" s="17">
        <v>0.13321065794225201</v>
      </c>
      <c r="BF11" s="17"/>
      <c r="BG11" s="17">
        <v>0.13092286656042601</v>
      </c>
      <c r="BH11" s="17">
        <v>0.118027145905827</v>
      </c>
      <c r="BI11" s="17"/>
      <c r="BJ11" s="17">
        <v>9.1845536099036604E-2</v>
      </c>
      <c r="BK11" s="17">
        <v>0.131590455318875</v>
      </c>
      <c r="BL11" s="17"/>
      <c r="BM11" s="17">
        <v>0.12220047645069999</v>
      </c>
      <c r="BN11" s="17">
        <v>9.2079484638748696E-2</v>
      </c>
      <c r="BO11" s="17">
        <v>0.16279130821278801</v>
      </c>
      <c r="BP11" s="17">
        <v>0.137870318147883</v>
      </c>
      <c r="BQ11" s="17">
        <v>0.115420419715534</v>
      </c>
      <c r="BR11" s="17">
        <v>0.14330167207885</v>
      </c>
      <c r="BS11" s="17">
        <v>0.13785128816672099</v>
      </c>
      <c r="BT11" s="17"/>
      <c r="BU11" s="17">
        <v>0.111105295744009</v>
      </c>
      <c r="BV11" s="17">
        <v>0.11964494861514299</v>
      </c>
      <c r="BW11" s="17"/>
      <c r="BX11" s="17">
        <v>8.89561587200461E-2</v>
      </c>
      <c r="BY11" s="17">
        <v>0.15751378441937799</v>
      </c>
      <c r="BZ11" s="17">
        <v>9.1441786626278498E-2</v>
      </c>
      <c r="CA11" s="17">
        <v>0.13394442769152101</v>
      </c>
    </row>
    <row r="12" spans="2:79" x14ac:dyDescent="0.3">
      <c r="B12" s="18" t="s">
        <v>295</v>
      </c>
      <c r="C12" s="17">
        <v>2.0613688504425302E-2</v>
      </c>
      <c r="D12" s="17">
        <v>2.1324069498289699E-2</v>
      </c>
      <c r="E12" s="17">
        <v>2.0022296495254999E-2</v>
      </c>
      <c r="F12" s="17"/>
      <c r="G12" s="17">
        <v>3.9930775661285799E-2</v>
      </c>
      <c r="H12" s="17">
        <v>1.41487610890461E-2</v>
      </c>
      <c r="I12" s="17">
        <v>1.12060632300217E-2</v>
      </c>
      <c r="J12" s="17">
        <v>2.8321369472026101E-2</v>
      </c>
      <c r="K12" s="17">
        <v>2.5489946311091499E-2</v>
      </c>
      <c r="L12" s="17">
        <v>1.1157505112929801E-2</v>
      </c>
      <c r="M12" s="17"/>
      <c r="N12" s="17">
        <v>1.57113108408449E-2</v>
      </c>
      <c r="O12" s="17">
        <v>2.28724266013073E-2</v>
      </c>
      <c r="P12" s="17">
        <v>2.55436446891475E-2</v>
      </c>
      <c r="Q12" s="17">
        <v>1.9800937727585601E-2</v>
      </c>
      <c r="R12" s="17"/>
      <c r="S12" s="17">
        <v>2.0682689750391101E-2</v>
      </c>
      <c r="T12" s="17">
        <v>3.3966828366067001E-2</v>
      </c>
      <c r="U12" s="17">
        <v>1.8043343054552002E-2</v>
      </c>
      <c r="V12" s="17">
        <v>3.1645287479062999E-2</v>
      </c>
      <c r="W12" s="17">
        <v>2.1284005500550499E-2</v>
      </c>
      <c r="X12" s="17">
        <v>5.2792698941166796E-3</v>
      </c>
      <c r="Y12" s="17">
        <v>1.174001320785E-2</v>
      </c>
      <c r="Z12" s="17">
        <v>2.1727541067634401E-2</v>
      </c>
      <c r="AA12" s="17">
        <v>1.27677355935619E-2</v>
      </c>
      <c r="AB12" s="17">
        <v>2.92526227626244E-2</v>
      </c>
      <c r="AC12" s="17">
        <v>0</v>
      </c>
      <c r="AD12" s="17">
        <v>4.0372906358672397E-2</v>
      </c>
      <c r="AE12" s="17"/>
      <c r="AF12" s="17">
        <v>1.72689693135974E-2</v>
      </c>
      <c r="AG12" s="17">
        <v>2.4508918929476299E-2</v>
      </c>
      <c r="AH12" s="17">
        <v>2.17829953248827E-2</v>
      </c>
      <c r="AI12" s="17">
        <v>1.5828632009743999E-2</v>
      </c>
      <c r="AJ12" s="17">
        <v>2.6805395991941001E-2</v>
      </c>
      <c r="AK12" s="17">
        <v>1.6920620055722899E-2</v>
      </c>
      <c r="AL12" s="17"/>
      <c r="AM12" s="17">
        <v>2.1530469690367499E-2</v>
      </c>
      <c r="AN12" s="17">
        <v>3.3358550841329299E-2</v>
      </c>
      <c r="AO12" s="17">
        <v>1.3000610808265201E-2</v>
      </c>
      <c r="AP12" s="17">
        <v>1.17371197006736E-2</v>
      </c>
      <c r="AQ12" s="17">
        <v>1.49787493751714E-2</v>
      </c>
      <c r="AR12" s="17"/>
      <c r="AS12" s="17">
        <v>2.0887869087550401E-2</v>
      </c>
      <c r="AT12" s="17">
        <v>1.9811496822856101E-2</v>
      </c>
      <c r="AU12" s="17"/>
      <c r="AV12" s="17">
        <v>1.6167414684289699E-2</v>
      </c>
      <c r="AW12" s="17">
        <v>2.6536568217308099E-2</v>
      </c>
      <c r="AX12" s="17"/>
      <c r="AY12" s="17">
        <v>1.7864826344379501E-2</v>
      </c>
      <c r="AZ12" s="17">
        <v>2.0532884403684001E-2</v>
      </c>
      <c r="BA12" s="17">
        <v>2.0941414173235501E-2</v>
      </c>
      <c r="BB12" s="17"/>
      <c r="BC12" s="17">
        <v>1.82652557897824E-2</v>
      </c>
      <c r="BD12" s="17">
        <v>3.5880768287803698E-2</v>
      </c>
      <c r="BE12" s="17">
        <v>1.18565701808598E-2</v>
      </c>
      <c r="BF12" s="17"/>
      <c r="BG12" s="17">
        <v>1.8083526684817299E-2</v>
      </c>
      <c r="BH12" s="17">
        <v>2.2317336866709999E-2</v>
      </c>
      <c r="BI12" s="17"/>
      <c r="BJ12" s="17">
        <v>2.3352321934765101E-2</v>
      </c>
      <c r="BK12" s="17">
        <v>1.9152287359324002E-2</v>
      </c>
      <c r="BL12" s="17"/>
      <c r="BM12" s="17">
        <v>1.85578456998148E-2</v>
      </c>
      <c r="BN12" s="17">
        <v>3.7137137456056603E-2</v>
      </c>
      <c r="BO12" s="17">
        <v>2.7042054146102602E-2</v>
      </c>
      <c r="BP12" s="17">
        <v>0</v>
      </c>
      <c r="BQ12" s="17">
        <v>6.1847969262100802E-2</v>
      </c>
      <c r="BR12" s="17">
        <v>1.1388345813470299E-2</v>
      </c>
      <c r="BS12" s="17">
        <v>6.9989942709016402E-3</v>
      </c>
      <c r="BT12" s="17"/>
      <c r="BU12" s="17">
        <v>8.1417211469684298E-3</v>
      </c>
      <c r="BV12" s="17">
        <v>2.2225242321450001E-2</v>
      </c>
      <c r="BW12" s="17"/>
      <c r="BX12" s="17">
        <v>2.3308817312735999E-2</v>
      </c>
      <c r="BY12" s="17">
        <v>2.33339909088239E-2</v>
      </c>
      <c r="BZ12" s="17">
        <v>2.38948245724857E-2</v>
      </c>
      <c r="CA12" s="17">
        <v>2.40248518674997E-2</v>
      </c>
    </row>
    <row r="13" spans="2:79" x14ac:dyDescent="0.3">
      <c r="B13" s="18" t="s">
        <v>296</v>
      </c>
      <c r="C13" s="17">
        <v>6.9503535542247896E-3</v>
      </c>
      <c r="D13" s="17">
        <v>7.8767796888044896E-3</v>
      </c>
      <c r="E13" s="17">
        <v>6.0809445370846697E-3</v>
      </c>
      <c r="F13" s="17"/>
      <c r="G13" s="17">
        <v>1.46647769194501E-2</v>
      </c>
      <c r="H13" s="17">
        <v>9.4262847533408706E-3</v>
      </c>
      <c r="I13" s="17">
        <v>8.6543705946569294E-3</v>
      </c>
      <c r="J13" s="17">
        <v>0</v>
      </c>
      <c r="K13" s="17">
        <v>3.4974476071655001E-3</v>
      </c>
      <c r="L13" s="17">
        <v>6.3759557695935902E-3</v>
      </c>
      <c r="M13" s="17"/>
      <c r="N13" s="17">
        <v>2.6117411747327299E-3</v>
      </c>
      <c r="O13" s="17">
        <v>1.03859052915432E-2</v>
      </c>
      <c r="P13" s="17">
        <v>2.25482091801714E-3</v>
      </c>
      <c r="Q13" s="17">
        <v>1.23894407244297E-2</v>
      </c>
      <c r="R13" s="17"/>
      <c r="S13" s="17">
        <v>1.8297305513673898E-2</v>
      </c>
      <c r="T13" s="17">
        <v>0</v>
      </c>
      <c r="U13" s="17">
        <v>5.3850535030167002E-3</v>
      </c>
      <c r="V13" s="17">
        <v>1.0642632555098E-2</v>
      </c>
      <c r="W13" s="17">
        <v>0</v>
      </c>
      <c r="X13" s="17">
        <v>1.5988983554650001E-2</v>
      </c>
      <c r="Y13" s="17">
        <v>5.5992523151941103E-3</v>
      </c>
      <c r="Z13" s="17">
        <v>0</v>
      </c>
      <c r="AA13" s="17">
        <v>4.6760962468310697E-3</v>
      </c>
      <c r="AB13" s="17">
        <v>0</v>
      </c>
      <c r="AC13" s="17">
        <v>0</v>
      </c>
      <c r="AD13" s="17">
        <v>2.01097532066958E-2</v>
      </c>
      <c r="AE13" s="17"/>
      <c r="AF13" s="17">
        <v>1.23404628181985E-2</v>
      </c>
      <c r="AG13" s="17">
        <v>3.5250999045411801E-3</v>
      </c>
      <c r="AH13" s="17">
        <v>3.5757575699376298E-3</v>
      </c>
      <c r="AI13" s="17">
        <v>5.1303278936744804E-3</v>
      </c>
      <c r="AJ13" s="17">
        <v>8.7389511664364202E-3</v>
      </c>
      <c r="AK13" s="17">
        <v>1.12143074770327E-2</v>
      </c>
      <c r="AL13" s="17"/>
      <c r="AM13" s="17">
        <v>2.1466431495477901E-3</v>
      </c>
      <c r="AN13" s="17">
        <v>1.9048016628698801E-3</v>
      </c>
      <c r="AO13" s="17">
        <v>7.3366573152491496E-3</v>
      </c>
      <c r="AP13" s="17">
        <v>0</v>
      </c>
      <c r="AQ13" s="17">
        <v>2.8996648589565799E-2</v>
      </c>
      <c r="AR13" s="17"/>
      <c r="AS13" s="17">
        <v>6.7450498858762304E-3</v>
      </c>
      <c r="AT13" s="17">
        <v>4.0037879436894798E-3</v>
      </c>
      <c r="AU13" s="17"/>
      <c r="AV13" s="17">
        <v>6.0860184653907098E-3</v>
      </c>
      <c r="AW13" s="17">
        <v>7.2412326273836401E-3</v>
      </c>
      <c r="AX13" s="17"/>
      <c r="AY13" s="17">
        <v>1.1567609091215601E-2</v>
      </c>
      <c r="AZ13" s="17">
        <v>3.8592704371599902E-3</v>
      </c>
      <c r="BA13" s="17">
        <v>1.4755828617599999E-2</v>
      </c>
      <c r="BB13" s="17"/>
      <c r="BC13" s="17">
        <v>5.6179669879531597E-3</v>
      </c>
      <c r="BD13" s="17">
        <v>4.8549646222929097E-3</v>
      </c>
      <c r="BE13" s="17">
        <v>1.04959014163412E-2</v>
      </c>
      <c r="BF13" s="17"/>
      <c r="BG13" s="17">
        <v>4.0351758878614799E-3</v>
      </c>
      <c r="BH13" s="17">
        <v>8.3815923121238305E-3</v>
      </c>
      <c r="BI13" s="17"/>
      <c r="BJ13" s="17">
        <v>1.0220163406577399E-2</v>
      </c>
      <c r="BK13" s="17">
        <v>5.4359853271949499E-3</v>
      </c>
      <c r="BL13" s="17"/>
      <c r="BM13" s="17">
        <v>6.7390155654977503E-3</v>
      </c>
      <c r="BN13" s="17">
        <v>1.35563655533226E-2</v>
      </c>
      <c r="BO13" s="17">
        <v>0</v>
      </c>
      <c r="BP13" s="17">
        <v>1.0700651578110201E-2</v>
      </c>
      <c r="BQ13" s="17">
        <v>0</v>
      </c>
      <c r="BR13" s="17">
        <v>4.2792406265765399E-3</v>
      </c>
      <c r="BS13" s="17">
        <v>8.9363762470254793E-3</v>
      </c>
      <c r="BT13" s="17"/>
      <c r="BU13" s="17">
        <v>0</v>
      </c>
      <c r="BV13" s="17">
        <v>6.2768763513852497E-3</v>
      </c>
      <c r="BW13" s="17"/>
      <c r="BX13" s="17">
        <v>1.9965536893619799E-2</v>
      </c>
      <c r="BY13" s="17">
        <v>6.5471288824071796E-3</v>
      </c>
      <c r="BZ13" s="17">
        <v>1.0320334190820299E-2</v>
      </c>
      <c r="CA13" s="17">
        <v>6.9529561714248003E-3</v>
      </c>
    </row>
    <row r="14" spans="2:79" x14ac:dyDescent="0.3">
      <c r="B14" s="18" t="s">
        <v>101</v>
      </c>
      <c r="C14" s="17">
        <v>1.93048603487193E-2</v>
      </c>
      <c r="D14" s="17">
        <v>1.5542914794134201E-2</v>
      </c>
      <c r="E14" s="17">
        <v>2.30693333829473E-2</v>
      </c>
      <c r="F14" s="17"/>
      <c r="G14" s="17">
        <v>3.0462052499463699E-2</v>
      </c>
      <c r="H14" s="17">
        <v>1.7335862313329901E-2</v>
      </c>
      <c r="I14" s="17">
        <v>2.26385390635362E-2</v>
      </c>
      <c r="J14" s="17">
        <v>1.12389221984421E-2</v>
      </c>
      <c r="K14" s="17">
        <v>1.74529961320548E-2</v>
      </c>
      <c r="L14" s="17">
        <v>1.8553862851795701E-2</v>
      </c>
      <c r="M14" s="17"/>
      <c r="N14" s="17">
        <v>1.1567641833552E-2</v>
      </c>
      <c r="O14" s="17">
        <v>1.12500214376903E-2</v>
      </c>
      <c r="P14" s="17">
        <v>1.6676182376055101E-2</v>
      </c>
      <c r="Q14" s="17">
        <v>3.8894198724232103E-2</v>
      </c>
      <c r="R14" s="17"/>
      <c r="S14" s="17">
        <v>1.7392260604461598E-2</v>
      </c>
      <c r="T14" s="17">
        <v>1.0601609562526201E-2</v>
      </c>
      <c r="U14" s="17">
        <v>2.2922253908097798E-2</v>
      </c>
      <c r="V14" s="17">
        <v>2.69163834960101E-2</v>
      </c>
      <c r="W14" s="17">
        <v>2.8369548340117599E-2</v>
      </c>
      <c r="X14" s="17">
        <v>2.26980920474605E-2</v>
      </c>
      <c r="Y14" s="17">
        <v>2.8433915771004299E-2</v>
      </c>
      <c r="Z14" s="17">
        <v>0</v>
      </c>
      <c r="AA14" s="17">
        <v>2.5912906643615698E-2</v>
      </c>
      <c r="AB14" s="17">
        <v>1.1590711952829E-2</v>
      </c>
      <c r="AC14" s="17">
        <v>2.0544310064915802E-2</v>
      </c>
      <c r="AD14" s="17">
        <v>0</v>
      </c>
      <c r="AE14" s="17"/>
      <c r="AF14" s="17">
        <v>8.2368403951678607E-3</v>
      </c>
      <c r="AG14" s="17">
        <v>2.6444695215538098E-2</v>
      </c>
      <c r="AH14" s="17">
        <v>6.5303081101758696E-3</v>
      </c>
      <c r="AI14" s="17">
        <v>3.11716741644983E-2</v>
      </c>
      <c r="AJ14" s="17">
        <v>2.73999347628094E-2</v>
      </c>
      <c r="AK14" s="17">
        <v>9.3131541051334997E-3</v>
      </c>
      <c r="AL14" s="17"/>
      <c r="AM14" s="17">
        <v>2.0403896764797699E-2</v>
      </c>
      <c r="AN14" s="17">
        <v>2.83069561240432E-2</v>
      </c>
      <c r="AO14" s="17">
        <v>1.18153494784394E-2</v>
      </c>
      <c r="AP14" s="17">
        <v>4.2565465056770002E-3</v>
      </c>
      <c r="AQ14" s="17">
        <v>0</v>
      </c>
      <c r="AR14" s="17"/>
      <c r="AS14" s="17">
        <v>1.47529824744571E-2</v>
      </c>
      <c r="AT14" s="17">
        <v>1.29759167928791E-2</v>
      </c>
      <c r="AU14" s="17"/>
      <c r="AV14" s="17">
        <v>1.5485800866723401E-2</v>
      </c>
      <c r="AW14" s="17">
        <v>2.0123071727224402E-2</v>
      </c>
      <c r="AX14" s="17"/>
      <c r="AY14" s="17">
        <v>3.0537819219458699E-2</v>
      </c>
      <c r="AZ14" s="17">
        <v>1.6160076443758501E-2</v>
      </c>
      <c r="BA14" s="17">
        <v>5.11470989184209E-3</v>
      </c>
      <c r="BB14" s="17"/>
      <c r="BC14" s="17">
        <v>2.41853796864075E-2</v>
      </c>
      <c r="BD14" s="17">
        <v>1.29878799680561E-2</v>
      </c>
      <c r="BE14" s="17">
        <v>1.33967784053187E-2</v>
      </c>
      <c r="BF14" s="17"/>
      <c r="BG14" s="17">
        <v>1.37180782419113E-2</v>
      </c>
      <c r="BH14" s="17">
        <v>1.5911509487226999E-2</v>
      </c>
      <c r="BI14" s="17"/>
      <c r="BJ14" s="17">
        <v>8.8726780334600699E-3</v>
      </c>
      <c r="BK14" s="17">
        <v>1.9788376422699198E-2</v>
      </c>
      <c r="BL14" s="17"/>
      <c r="BM14" s="17">
        <v>1.01027985991294E-2</v>
      </c>
      <c r="BN14" s="17">
        <v>2.0021741076873999E-2</v>
      </c>
      <c r="BO14" s="17">
        <v>2.90914840726684E-2</v>
      </c>
      <c r="BP14" s="17">
        <v>7.2139665515157103E-2</v>
      </c>
      <c r="BQ14" s="17">
        <v>2.0062234610310301E-2</v>
      </c>
      <c r="BR14" s="17">
        <v>1.90928912666345E-2</v>
      </c>
      <c r="BS14" s="17">
        <v>3.4517930478894399E-2</v>
      </c>
      <c r="BT14" s="17"/>
      <c r="BU14" s="17">
        <v>1.1067903009508001E-2</v>
      </c>
      <c r="BV14" s="17">
        <v>6.2793769513126499E-3</v>
      </c>
      <c r="BW14" s="17"/>
      <c r="BX14" s="17">
        <v>3.9018739600248001E-2</v>
      </c>
      <c r="BY14" s="17">
        <v>9.0684423298758206E-3</v>
      </c>
      <c r="BZ14" s="17">
        <v>1.1288092030741499E-2</v>
      </c>
      <c r="CA14" s="17">
        <v>9.4552386963960705E-3</v>
      </c>
    </row>
    <row r="15" spans="2:79" x14ac:dyDescent="0.3">
      <c r="B15" s="18" t="s">
        <v>297</v>
      </c>
      <c r="C15" s="21">
        <v>0.82773411992243195</v>
      </c>
      <c r="D15" s="21">
        <v>0.79607889150372502</v>
      </c>
      <c r="E15" s="21">
        <v>0.85776231211937803</v>
      </c>
      <c r="F15" s="21"/>
      <c r="G15" s="21">
        <v>0.76620310790816304</v>
      </c>
      <c r="H15" s="21">
        <v>0.85275429992393104</v>
      </c>
      <c r="I15" s="21">
        <v>0.842415803639183</v>
      </c>
      <c r="J15" s="21">
        <v>0.84958419238296701</v>
      </c>
      <c r="K15" s="21">
        <v>0.81596166204599196</v>
      </c>
      <c r="L15" s="21">
        <v>0.826625784125125</v>
      </c>
      <c r="M15" s="21"/>
      <c r="N15" s="21">
        <v>0.86635051321946199</v>
      </c>
      <c r="O15" s="21">
        <v>0.857314489157747</v>
      </c>
      <c r="P15" s="21">
        <v>0.82252914350045703</v>
      </c>
      <c r="Q15" s="21">
        <v>0.76005118686023299</v>
      </c>
      <c r="R15" s="21"/>
      <c r="S15" s="21">
        <v>0.80226296483558501</v>
      </c>
      <c r="T15" s="21">
        <v>0.828140446738304</v>
      </c>
      <c r="U15" s="21">
        <v>0.84282887780655202</v>
      </c>
      <c r="V15" s="21">
        <v>0.74554159530831499</v>
      </c>
      <c r="W15" s="21">
        <v>0.80729821201762697</v>
      </c>
      <c r="X15" s="21">
        <v>0.79932466786134904</v>
      </c>
      <c r="Y15" s="21">
        <v>0.85381490669372095</v>
      </c>
      <c r="Z15" s="21">
        <v>0.89510839816650001</v>
      </c>
      <c r="AA15" s="21">
        <v>0.85572494933524101</v>
      </c>
      <c r="AB15" s="21">
        <v>0.83051303539168397</v>
      </c>
      <c r="AC15" s="21">
        <v>0.87264516238433698</v>
      </c>
      <c r="AD15" s="21">
        <v>0.93951734043463198</v>
      </c>
      <c r="AE15" s="21"/>
      <c r="AF15" s="21">
        <v>0.84660201477429498</v>
      </c>
      <c r="AG15" s="21">
        <v>0.81305920347337901</v>
      </c>
      <c r="AH15" s="21">
        <v>0.81944006335805197</v>
      </c>
      <c r="AI15" s="21">
        <v>0.81166057261237601</v>
      </c>
      <c r="AJ15" s="21">
        <v>0.83894952454679095</v>
      </c>
      <c r="AK15" s="21">
        <v>0.86870067726469602</v>
      </c>
      <c r="AL15" s="21"/>
      <c r="AM15" s="21">
        <v>0.787964136847911</v>
      </c>
      <c r="AN15" s="21">
        <v>0.80288269065014595</v>
      </c>
      <c r="AO15" s="21">
        <v>0.87397037213586304</v>
      </c>
      <c r="AP15" s="21">
        <v>0.89635795353016601</v>
      </c>
      <c r="AQ15" s="21">
        <v>0.866129931690933</v>
      </c>
      <c r="AR15" s="21"/>
      <c r="AS15" s="21">
        <v>0.84109340884172801</v>
      </c>
      <c r="AT15" s="21">
        <v>0.84957053163343899</v>
      </c>
      <c r="AU15" s="21"/>
      <c r="AV15" s="21">
        <v>0.84494901095725505</v>
      </c>
      <c r="AW15" s="21">
        <v>0.81911232548094004</v>
      </c>
      <c r="AX15" s="21"/>
      <c r="AY15" s="21">
        <v>0.81084885332499601</v>
      </c>
      <c r="AZ15" s="21">
        <v>0.83701851982984399</v>
      </c>
      <c r="BA15" s="21">
        <v>0.81367058890198896</v>
      </c>
      <c r="BB15" s="21"/>
      <c r="BC15" s="21">
        <v>0.83477083932577301</v>
      </c>
      <c r="BD15" s="21">
        <v>0.80749692381614802</v>
      </c>
      <c r="BE15" s="21">
        <v>0.831040092055228</v>
      </c>
      <c r="BF15" s="21"/>
      <c r="BG15" s="21">
        <v>0.83324035262498397</v>
      </c>
      <c r="BH15" s="21">
        <v>0.83536241542811196</v>
      </c>
      <c r="BI15" s="21"/>
      <c r="BJ15" s="21">
        <v>0.86570930052616102</v>
      </c>
      <c r="BK15" s="21">
        <v>0.82403289557190595</v>
      </c>
      <c r="BL15" s="21"/>
      <c r="BM15" s="21">
        <v>0.84239986368485797</v>
      </c>
      <c r="BN15" s="21">
        <v>0.837205271274998</v>
      </c>
      <c r="BO15" s="21">
        <v>0.78107515356844104</v>
      </c>
      <c r="BP15" s="21">
        <v>0.77928936475885002</v>
      </c>
      <c r="BQ15" s="21">
        <v>0.80266937641205505</v>
      </c>
      <c r="BR15" s="21">
        <v>0.82193785021446897</v>
      </c>
      <c r="BS15" s="21">
        <v>0.81169541083645702</v>
      </c>
      <c r="BT15" s="21"/>
      <c r="BU15" s="21">
        <v>0.86968508009951495</v>
      </c>
      <c r="BV15" s="21">
        <v>0.84557355576070903</v>
      </c>
      <c r="BW15" s="21"/>
      <c r="BX15" s="21">
        <v>0.82875074747334998</v>
      </c>
      <c r="BY15" s="21">
        <v>0.80353665345951497</v>
      </c>
      <c r="BZ15" s="21">
        <v>0.86305496257967396</v>
      </c>
      <c r="CA15" s="21">
        <v>0.82562252557315796</v>
      </c>
    </row>
    <row r="16" spans="2:79" x14ac:dyDescent="0.3">
      <c r="B16" s="18" t="s">
        <v>298</v>
      </c>
      <c r="C16" s="21">
        <v>2.7564042058650099E-2</v>
      </c>
      <c r="D16" s="21">
        <v>2.9200849187094199E-2</v>
      </c>
      <c r="E16" s="21">
        <v>2.61032410323397E-2</v>
      </c>
      <c r="F16" s="21"/>
      <c r="G16" s="21">
        <v>5.4595552580735902E-2</v>
      </c>
      <c r="H16" s="21">
        <v>2.3575045842387E-2</v>
      </c>
      <c r="I16" s="21">
        <v>1.98604338246786E-2</v>
      </c>
      <c r="J16" s="21">
        <v>2.8321369472026101E-2</v>
      </c>
      <c r="K16" s="21">
        <v>2.8987393918256998E-2</v>
      </c>
      <c r="L16" s="21">
        <v>1.7533460882523399E-2</v>
      </c>
      <c r="M16" s="21"/>
      <c r="N16" s="21">
        <v>1.8323052015577601E-2</v>
      </c>
      <c r="O16" s="21">
        <v>3.3258331892850497E-2</v>
      </c>
      <c r="P16" s="21">
        <v>2.7798465607164601E-2</v>
      </c>
      <c r="Q16" s="21">
        <v>3.2190378452015403E-2</v>
      </c>
      <c r="R16" s="21"/>
      <c r="S16" s="21">
        <v>3.8979995264065002E-2</v>
      </c>
      <c r="T16" s="21">
        <v>3.3966828366067001E-2</v>
      </c>
      <c r="U16" s="21">
        <v>2.34283965575687E-2</v>
      </c>
      <c r="V16" s="21">
        <v>4.2287920034161E-2</v>
      </c>
      <c r="W16" s="21">
        <v>2.1284005500550499E-2</v>
      </c>
      <c r="X16" s="21">
        <v>2.1268253448766698E-2</v>
      </c>
      <c r="Y16" s="21">
        <v>1.7339265523044101E-2</v>
      </c>
      <c r="Z16" s="21">
        <v>2.1727541067634401E-2</v>
      </c>
      <c r="AA16" s="21">
        <v>1.7443831840392901E-2</v>
      </c>
      <c r="AB16" s="21">
        <v>2.92526227626244E-2</v>
      </c>
      <c r="AC16" s="21">
        <v>0</v>
      </c>
      <c r="AD16" s="21">
        <v>6.0482659565368198E-2</v>
      </c>
      <c r="AE16" s="21"/>
      <c r="AF16" s="21">
        <v>2.9609432131795899E-2</v>
      </c>
      <c r="AG16" s="21">
        <v>2.8034018834017502E-2</v>
      </c>
      <c r="AH16" s="21">
        <v>2.53587528948204E-2</v>
      </c>
      <c r="AI16" s="21">
        <v>2.0958959903418398E-2</v>
      </c>
      <c r="AJ16" s="21">
        <v>3.5544347158377398E-2</v>
      </c>
      <c r="AK16" s="21">
        <v>2.8134927532755601E-2</v>
      </c>
      <c r="AL16" s="21"/>
      <c r="AM16" s="21">
        <v>2.3677112839915301E-2</v>
      </c>
      <c r="AN16" s="21">
        <v>3.5263352504199201E-2</v>
      </c>
      <c r="AO16" s="21">
        <v>2.0337268123514399E-2</v>
      </c>
      <c r="AP16" s="21">
        <v>1.17371197006736E-2</v>
      </c>
      <c r="AQ16" s="21">
        <v>4.3975397964737199E-2</v>
      </c>
      <c r="AR16" s="21"/>
      <c r="AS16" s="21">
        <v>2.76329189734267E-2</v>
      </c>
      <c r="AT16" s="21">
        <v>2.38152847665456E-2</v>
      </c>
      <c r="AU16" s="21"/>
      <c r="AV16" s="21">
        <v>2.22534331496804E-2</v>
      </c>
      <c r="AW16" s="21">
        <v>3.3777800844691799E-2</v>
      </c>
      <c r="AX16" s="21"/>
      <c r="AY16" s="21">
        <v>2.9432435435595102E-2</v>
      </c>
      <c r="AZ16" s="21">
        <v>2.4392154840844001E-2</v>
      </c>
      <c r="BA16" s="21">
        <v>3.5697242790835498E-2</v>
      </c>
      <c r="BB16" s="21"/>
      <c r="BC16" s="21">
        <v>2.3883222777735601E-2</v>
      </c>
      <c r="BD16" s="21">
        <v>4.0735732910096703E-2</v>
      </c>
      <c r="BE16" s="21">
        <v>2.2352471597200999E-2</v>
      </c>
      <c r="BF16" s="21"/>
      <c r="BG16" s="21">
        <v>2.2118702572678801E-2</v>
      </c>
      <c r="BH16" s="21">
        <v>3.0698929178833899E-2</v>
      </c>
      <c r="BI16" s="21"/>
      <c r="BJ16" s="21">
        <v>3.3572485341342502E-2</v>
      </c>
      <c r="BK16" s="21">
        <v>2.4588272686518899E-2</v>
      </c>
      <c r="BL16" s="21"/>
      <c r="BM16" s="21">
        <v>2.5296861265312599E-2</v>
      </c>
      <c r="BN16" s="21">
        <v>5.06935030093792E-2</v>
      </c>
      <c r="BO16" s="21">
        <v>2.7042054146102602E-2</v>
      </c>
      <c r="BP16" s="21">
        <v>1.0700651578110201E-2</v>
      </c>
      <c r="BQ16" s="21">
        <v>6.1847969262100802E-2</v>
      </c>
      <c r="BR16" s="21">
        <v>1.5667586440046798E-2</v>
      </c>
      <c r="BS16" s="21">
        <v>1.5935370517927101E-2</v>
      </c>
      <c r="BT16" s="21"/>
      <c r="BU16" s="21">
        <v>8.1417211469684298E-3</v>
      </c>
      <c r="BV16" s="21">
        <v>2.8502118672835301E-2</v>
      </c>
      <c r="BW16" s="21"/>
      <c r="BX16" s="21">
        <v>4.3274354206355801E-2</v>
      </c>
      <c r="BY16" s="21">
        <v>2.9881119791231099E-2</v>
      </c>
      <c r="BZ16" s="21">
        <v>3.42151587633059E-2</v>
      </c>
      <c r="CA16" s="21">
        <v>3.0977808038924502E-2</v>
      </c>
    </row>
    <row r="17" spans="2:79" hidden="1" x14ac:dyDescent="0.3">
      <c r="B17" s="18" t="s">
        <v>299</v>
      </c>
      <c r="C17" s="22">
        <v>0.80017007786378203</v>
      </c>
      <c r="D17" s="22">
        <v>0.76687804231663104</v>
      </c>
      <c r="E17" s="22">
        <v>0.83165907108703796</v>
      </c>
      <c r="F17" s="22"/>
      <c r="G17" s="22">
        <v>0.71160755532742703</v>
      </c>
      <c r="H17" s="22">
        <v>0.82917925408154403</v>
      </c>
      <c r="I17" s="22">
        <v>0.82255536981450394</v>
      </c>
      <c r="J17" s="22">
        <v>0.82126282291094099</v>
      </c>
      <c r="K17" s="22">
        <v>0.78697426812773497</v>
      </c>
      <c r="L17" s="22">
        <v>0.80909232324260105</v>
      </c>
      <c r="M17" s="22"/>
      <c r="N17" s="22">
        <v>0.84802746120388395</v>
      </c>
      <c r="O17" s="22">
        <v>0.824056157264897</v>
      </c>
      <c r="P17" s="22">
        <v>0.79473067789329199</v>
      </c>
      <c r="Q17" s="22">
        <v>0.72786080840821799</v>
      </c>
      <c r="R17" s="22"/>
      <c r="S17" s="22">
        <v>0.76328296957151998</v>
      </c>
      <c r="T17" s="22">
        <v>0.79417361837223699</v>
      </c>
      <c r="U17" s="22">
        <v>0.81940048124898401</v>
      </c>
      <c r="V17" s="22">
        <v>0.70325367527415406</v>
      </c>
      <c r="W17" s="22">
        <v>0.78601420651707599</v>
      </c>
      <c r="X17" s="22">
        <v>0.778056414412582</v>
      </c>
      <c r="Y17" s="22">
        <v>0.83647564117067696</v>
      </c>
      <c r="Z17" s="22">
        <v>0.87338085709886604</v>
      </c>
      <c r="AA17" s="22">
        <v>0.83828111749484802</v>
      </c>
      <c r="AB17" s="22">
        <v>0.801260412629059</v>
      </c>
      <c r="AC17" s="22">
        <v>0.87264516238433698</v>
      </c>
      <c r="AD17" s="22">
        <v>0.87903468086926295</v>
      </c>
      <c r="AE17" s="22"/>
      <c r="AF17" s="22">
        <v>0.81699258264249897</v>
      </c>
      <c r="AG17" s="22">
        <v>0.785025184639361</v>
      </c>
      <c r="AH17" s="22">
        <v>0.79408131046323205</v>
      </c>
      <c r="AI17" s="22">
        <v>0.790701612708957</v>
      </c>
      <c r="AJ17" s="22">
        <v>0.80340517738841399</v>
      </c>
      <c r="AK17" s="22">
        <v>0.84056574973193998</v>
      </c>
      <c r="AL17" s="22"/>
      <c r="AM17" s="22">
        <v>0.76428702400799597</v>
      </c>
      <c r="AN17" s="22">
        <v>0.76761933814594696</v>
      </c>
      <c r="AO17" s="22">
        <v>0.85363310401234804</v>
      </c>
      <c r="AP17" s="22">
        <v>0.88462083382949197</v>
      </c>
      <c r="AQ17" s="22">
        <v>0.82215453372619496</v>
      </c>
      <c r="AR17" s="22"/>
      <c r="AS17" s="22">
        <v>0.813460489868301</v>
      </c>
      <c r="AT17" s="22">
        <v>0.82575524686689405</v>
      </c>
      <c r="AU17" s="22"/>
      <c r="AV17" s="22">
        <v>0.82269557780757396</v>
      </c>
      <c r="AW17" s="22">
        <v>0.78533452463624898</v>
      </c>
      <c r="AX17" s="22"/>
      <c r="AY17" s="22">
        <v>0.78141641788940097</v>
      </c>
      <c r="AZ17" s="22">
        <v>0.81262636498899998</v>
      </c>
      <c r="BA17" s="22">
        <v>0.77797334611115299</v>
      </c>
      <c r="BB17" s="22"/>
      <c r="BC17" s="22">
        <v>0.81088761654803798</v>
      </c>
      <c r="BD17" s="22">
        <v>0.76676119090605099</v>
      </c>
      <c r="BE17" s="22">
        <v>0.808687620458027</v>
      </c>
      <c r="BF17" s="22"/>
      <c r="BG17" s="22">
        <v>0.81112165005230497</v>
      </c>
      <c r="BH17" s="22">
        <v>0.80466348624927797</v>
      </c>
      <c r="BI17" s="22"/>
      <c r="BJ17" s="22">
        <v>0.83213681518481797</v>
      </c>
      <c r="BK17" s="22">
        <v>0.79944462288538698</v>
      </c>
      <c r="BL17" s="22"/>
      <c r="BM17" s="22">
        <v>0.81710300241954503</v>
      </c>
      <c r="BN17" s="22">
        <v>0.78651176826561897</v>
      </c>
      <c r="BO17" s="22">
        <v>0.75403309942233798</v>
      </c>
      <c r="BP17" s="22">
        <v>0.76858871318073996</v>
      </c>
      <c r="BQ17" s="22">
        <v>0.74082140714995404</v>
      </c>
      <c r="BR17" s="22">
        <v>0.80627026377442201</v>
      </c>
      <c r="BS17" s="22">
        <v>0.79576004031852998</v>
      </c>
      <c r="BT17" s="22"/>
      <c r="BU17" s="22">
        <v>0.86154335895254597</v>
      </c>
      <c r="BV17" s="22">
        <v>0.817071437087873</v>
      </c>
      <c r="BW17" s="22"/>
      <c r="BX17" s="22">
        <v>0.78547639326699403</v>
      </c>
      <c r="BY17" s="22">
        <v>0.77365553366828399</v>
      </c>
      <c r="BZ17" s="22">
        <v>0.82883980381636801</v>
      </c>
      <c r="CA17" s="22">
        <v>0.79464471753423405</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306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0.29431577372769901</v>
      </c>
      <c r="D9" s="17">
        <v>0.27745325129964699</v>
      </c>
      <c r="E9" s="17">
        <v>0.31014306020707</v>
      </c>
      <c r="F9" s="17"/>
      <c r="G9" s="17">
        <v>0.30496893347391102</v>
      </c>
      <c r="H9" s="17">
        <v>0.406730555393441</v>
      </c>
      <c r="I9" s="17">
        <v>0.35052659570511002</v>
      </c>
      <c r="J9" s="17">
        <v>0.255153470373714</v>
      </c>
      <c r="K9" s="17">
        <v>0.24062223750622</v>
      </c>
      <c r="L9" s="17">
        <v>0.218215889211782</v>
      </c>
      <c r="M9" s="17"/>
      <c r="N9" s="17">
        <v>0.34995952364229599</v>
      </c>
      <c r="O9" s="17">
        <v>0.27640216421437702</v>
      </c>
      <c r="P9" s="17">
        <v>0.25610651679416002</v>
      </c>
      <c r="Q9" s="17">
        <v>0.28775825372105501</v>
      </c>
      <c r="R9" s="17"/>
      <c r="S9" s="17">
        <v>0.37822118289393902</v>
      </c>
      <c r="T9" s="17">
        <v>0.308247110027495</v>
      </c>
      <c r="U9" s="17">
        <v>0.29368461272112301</v>
      </c>
      <c r="V9" s="17">
        <v>0.22507152352946599</v>
      </c>
      <c r="W9" s="17">
        <v>0.24966338789446699</v>
      </c>
      <c r="X9" s="17">
        <v>0.30136351024547098</v>
      </c>
      <c r="Y9" s="17">
        <v>0.232268090067861</v>
      </c>
      <c r="Z9" s="17">
        <v>0.361389741527955</v>
      </c>
      <c r="AA9" s="17">
        <v>0.29238938085292399</v>
      </c>
      <c r="AB9" s="17">
        <v>0.26212981964055299</v>
      </c>
      <c r="AC9" s="17">
        <v>0.27404785305617502</v>
      </c>
      <c r="AD9" s="17">
        <v>0.35042273372323202</v>
      </c>
      <c r="AE9" s="17"/>
      <c r="AF9" s="17">
        <v>0.40028479835807101</v>
      </c>
      <c r="AG9" s="17">
        <v>0.25876175500241499</v>
      </c>
      <c r="AH9" s="17">
        <v>0.29134137138379201</v>
      </c>
      <c r="AI9" s="17">
        <v>0.21707741555174301</v>
      </c>
      <c r="AJ9" s="17">
        <v>0.26677528285890301</v>
      </c>
      <c r="AK9" s="17">
        <v>0.32172398833028099</v>
      </c>
      <c r="AL9" s="17"/>
      <c r="AM9" s="17">
        <v>0.22827710008951399</v>
      </c>
      <c r="AN9" s="17">
        <v>0.24801443447992699</v>
      </c>
      <c r="AO9" s="17">
        <v>0.38379753786979298</v>
      </c>
      <c r="AP9" s="17">
        <v>0.37574464597769502</v>
      </c>
      <c r="AQ9" s="17">
        <v>0.41300092794186599</v>
      </c>
      <c r="AR9" s="17"/>
      <c r="AS9" s="17">
        <v>0.29794647582411399</v>
      </c>
      <c r="AT9" s="17">
        <v>0.33711094840681599</v>
      </c>
      <c r="AU9" s="17"/>
      <c r="AV9" s="17">
        <v>0.290301632556412</v>
      </c>
      <c r="AW9" s="17">
        <v>0.34802012004938099</v>
      </c>
      <c r="AX9" s="17"/>
      <c r="AY9" s="17">
        <v>0.33410789334131302</v>
      </c>
      <c r="AZ9" s="17">
        <v>0.28054269362807899</v>
      </c>
      <c r="BA9" s="17">
        <v>0.25076573116783202</v>
      </c>
      <c r="BB9" s="17"/>
      <c r="BC9" s="17">
        <v>0.28486071529267698</v>
      </c>
      <c r="BD9" s="17">
        <v>0.29047042534912598</v>
      </c>
      <c r="BE9" s="17">
        <v>0.32100911219809303</v>
      </c>
      <c r="BF9" s="17"/>
      <c r="BG9" s="17">
        <v>0.317073047319685</v>
      </c>
      <c r="BH9" s="17">
        <v>0.28793285842183602</v>
      </c>
      <c r="BI9" s="17"/>
      <c r="BJ9" s="17">
        <v>0.370803256084905</v>
      </c>
      <c r="BK9" s="17">
        <v>0.27364815899432998</v>
      </c>
      <c r="BL9" s="17"/>
      <c r="BM9" s="17">
        <v>0.329469985610924</v>
      </c>
      <c r="BN9" s="17">
        <v>0.311125600011115</v>
      </c>
      <c r="BO9" s="17">
        <v>0.32405538824942198</v>
      </c>
      <c r="BP9" s="17">
        <v>0.28233234831240001</v>
      </c>
      <c r="BQ9" s="17">
        <v>0.29693200970158401</v>
      </c>
      <c r="BR9" s="17">
        <v>0.20616397218052801</v>
      </c>
      <c r="BS9" s="17">
        <v>0.27839147476002502</v>
      </c>
      <c r="BT9" s="17"/>
      <c r="BU9" s="17">
        <v>0.25451477976387898</v>
      </c>
      <c r="BV9" s="17">
        <v>0.39395142496935898</v>
      </c>
      <c r="BW9" s="17"/>
      <c r="BX9" s="17">
        <v>0.34280067672306103</v>
      </c>
      <c r="BY9" s="17">
        <v>0.29719683246331902</v>
      </c>
      <c r="BZ9" s="17">
        <v>0.35021425421222702</v>
      </c>
      <c r="CA9" s="17">
        <v>0.29458405660193798</v>
      </c>
    </row>
    <row r="10" spans="2:79" x14ac:dyDescent="0.3">
      <c r="B10" s="18" t="s">
        <v>293</v>
      </c>
      <c r="C10" s="17">
        <v>0.48590133957783599</v>
      </c>
      <c r="D10" s="17">
        <v>0.470743041244222</v>
      </c>
      <c r="E10" s="17">
        <v>0.50117589026537201</v>
      </c>
      <c r="F10" s="17"/>
      <c r="G10" s="17">
        <v>0.393488907477621</v>
      </c>
      <c r="H10" s="17">
        <v>0.42945510570237699</v>
      </c>
      <c r="I10" s="17">
        <v>0.45161041374722399</v>
      </c>
      <c r="J10" s="17">
        <v>0.51450361346876705</v>
      </c>
      <c r="K10" s="17">
        <v>0.49850161601580001</v>
      </c>
      <c r="L10" s="17">
        <v>0.58924025587233697</v>
      </c>
      <c r="M10" s="17"/>
      <c r="N10" s="17">
        <v>0.51652851343292105</v>
      </c>
      <c r="O10" s="17">
        <v>0.50435195675350097</v>
      </c>
      <c r="P10" s="17">
        <v>0.48659399397837799</v>
      </c>
      <c r="Q10" s="17">
        <v>0.42905040160403102</v>
      </c>
      <c r="R10" s="17"/>
      <c r="S10" s="17">
        <v>0.38569591912543</v>
      </c>
      <c r="T10" s="17">
        <v>0.48124672606233299</v>
      </c>
      <c r="U10" s="17">
        <v>0.45803370569598401</v>
      </c>
      <c r="V10" s="17">
        <v>0.52707774013226605</v>
      </c>
      <c r="W10" s="17">
        <v>0.522848507571117</v>
      </c>
      <c r="X10" s="17">
        <v>0.48250031544852801</v>
      </c>
      <c r="Y10" s="17">
        <v>0.515761805871356</v>
      </c>
      <c r="Z10" s="17">
        <v>0.50125894239064495</v>
      </c>
      <c r="AA10" s="17">
        <v>0.51827060295362504</v>
      </c>
      <c r="AB10" s="17">
        <v>0.53245153387660304</v>
      </c>
      <c r="AC10" s="17">
        <v>0.48926595130657402</v>
      </c>
      <c r="AD10" s="17">
        <v>0.48347581551400598</v>
      </c>
      <c r="AE10" s="17"/>
      <c r="AF10" s="17">
        <v>0.41292065389482102</v>
      </c>
      <c r="AG10" s="17">
        <v>0.49990264346124003</v>
      </c>
      <c r="AH10" s="17">
        <v>0.47130843058627803</v>
      </c>
      <c r="AI10" s="17">
        <v>0.54335731191135295</v>
      </c>
      <c r="AJ10" s="17">
        <v>0.522749742098923</v>
      </c>
      <c r="AK10" s="17">
        <v>0.510024340478484</v>
      </c>
      <c r="AL10" s="17"/>
      <c r="AM10" s="17">
        <v>0.50478228199464403</v>
      </c>
      <c r="AN10" s="17">
        <v>0.503435880027996</v>
      </c>
      <c r="AO10" s="17">
        <v>0.45817360287619202</v>
      </c>
      <c r="AP10" s="17">
        <v>0.47823753137820102</v>
      </c>
      <c r="AQ10" s="17">
        <v>0.37424798974795898</v>
      </c>
      <c r="AR10" s="17"/>
      <c r="AS10" s="17">
        <v>0.50596584002720402</v>
      </c>
      <c r="AT10" s="17">
        <v>0.45671044887117701</v>
      </c>
      <c r="AU10" s="17"/>
      <c r="AV10" s="17">
        <v>0.508625764713724</v>
      </c>
      <c r="AW10" s="17">
        <v>0.43001269718270302</v>
      </c>
      <c r="AX10" s="17"/>
      <c r="AY10" s="17">
        <v>0.431807127941639</v>
      </c>
      <c r="AZ10" s="17">
        <v>0.50464862189970905</v>
      </c>
      <c r="BA10" s="17">
        <v>0.53246788816036195</v>
      </c>
      <c r="BB10" s="17"/>
      <c r="BC10" s="17">
        <v>0.49879849071743398</v>
      </c>
      <c r="BD10" s="17">
        <v>0.480279494706777</v>
      </c>
      <c r="BE10" s="17">
        <v>0.46144467022907198</v>
      </c>
      <c r="BF10" s="17"/>
      <c r="BG10" s="17">
        <v>0.46729160967691102</v>
      </c>
      <c r="BH10" s="17">
        <v>0.500602378084547</v>
      </c>
      <c r="BI10" s="17"/>
      <c r="BJ10" s="17">
        <v>0.45748976920234302</v>
      </c>
      <c r="BK10" s="17">
        <v>0.497513347068824</v>
      </c>
      <c r="BL10" s="17"/>
      <c r="BM10" s="17">
        <v>0.46219069529760098</v>
      </c>
      <c r="BN10" s="17">
        <v>0.45665390959264301</v>
      </c>
      <c r="BO10" s="17">
        <v>0.47744348928491198</v>
      </c>
      <c r="BP10" s="17">
        <v>0.402047746765406</v>
      </c>
      <c r="BQ10" s="17">
        <v>0.41941827437993201</v>
      </c>
      <c r="BR10" s="17">
        <v>0.60114117947017998</v>
      </c>
      <c r="BS10" s="17">
        <v>0.46439554861980398</v>
      </c>
      <c r="BT10" s="17"/>
      <c r="BU10" s="17">
        <v>0.60089407012428697</v>
      </c>
      <c r="BV10" s="17">
        <v>0.45846310406711999</v>
      </c>
      <c r="BW10" s="17"/>
      <c r="BX10" s="17">
        <v>0.43742141874315099</v>
      </c>
      <c r="BY10" s="17">
        <v>0.49260502492435798</v>
      </c>
      <c r="BZ10" s="17">
        <v>0.482840679894951</v>
      </c>
      <c r="CA10" s="17">
        <v>0.49686440644790097</v>
      </c>
    </row>
    <row r="11" spans="2:79" x14ac:dyDescent="0.3">
      <c r="B11" s="18" t="s">
        <v>294</v>
      </c>
      <c r="C11" s="17">
        <v>0.156436182379149</v>
      </c>
      <c r="D11" s="17">
        <v>0.18753160589253501</v>
      </c>
      <c r="E11" s="17">
        <v>0.125925021329232</v>
      </c>
      <c r="F11" s="17"/>
      <c r="G11" s="17">
        <v>0.212854235891868</v>
      </c>
      <c r="H11" s="17">
        <v>0.10843137571896699</v>
      </c>
      <c r="I11" s="17">
        <v>0.14552680747670399</v>
      </c>
      <c r="J11" s="17">
        <v>0.1661144804186</v>
      </c>
      <c r="K11" s="17">
        <v>0.185344243801152</v>
      </c>
      <c r="L11" s="17">
        <v>0.139522728984184</v>
      </c>
      <c r="M11" s="17"/>
      <c r="N11" s="17">
        <v>0.10380415464951601</v>
      </c>
      <c r="O11" s="17">
        <v>0.159057852462686</v>
      </c>
      <c r="P11" s="17">
        <v>0.18381428608823699</v>
      </c>
      <c r="Q11" s="17">
        <v>0.18736614017439801</v>
      </c>
      <c r="R11" s="17"/>
      <c r="S11" s="17">
        <v>0.17865137805185899</v>
      </c>
      <c r="T11" s="17">
        <v>0.13799649216360599</v>
      </c>
      <c r="U11" s="17">
        <v>0.185482681582224</v>
      </c>
      <c r="V11" s="17">
        <v>0.19104280856641201</v>
      </c>
      <c r="W11" s="17">
        <v>0.14777290676372201</v>
      </c>
      <c r="X11" s="17">
        <v>0.14482456574709099</v>
      </c>
      <c r="Y11" s="17">
        <v>0.154163004675058</v>
      </c>
      <c r="Z11" s="17">
        <v>0.11658156241246199</v>
      </c>
      <c r="AA11" s="17">
        <v>0.14338132688588001</v>
      </c>
      <c r="AB11" s="17">
        <v>0.15141382184647001</v>
      </c>
      <c r="AC11" s="17">
        <v>0.18428233685596801</v>
      </c>
      <c r="AD11" s="17">
        <v>8.1257875751394107E-2</v>
      </c>
      <c r="AE11" s="17"/>
      <c r="AF11" s="17">
        <v>0.13783286527974001</v>
      </c>
      <c r="AG11" s="17">
        <v>0.17692070336513099</v>
      </c>
      <c r="AH11" s="17">
        <v>0.166248281796987</v>
      </c>
      <c r="AI11" s="17">
        <v>0.176046846241317</v>
      </c>
      <c r="AJ11" s="17">
        <v>0.12671262099033401</v>
      </c>
      <c r="AK11" s="17">
        <v>0.10559172830520799</v>
      </c>
      <c r="AL11" s="17"/>
      <c r="AM11" s="17">
        <v>0.18857265317253</v>
      </c>
      <c r="AN11" s="17">
        <v>0.17217819927283001</v>
      </c>
      <c r="AO11" s="17">
        <v>0.11907441707097</v>
      </c>
      <c r="AP11" s="17">
        <v>0.11764740146524801</v>
      </c>
      <c r="AQ11" s="17">
        <v>0.109865507020353</v>
      </c>
      <c r="AR11" s="17"/>
      <c r="AS11" s="17">
        <v>0.142604797261666</v>
      </c>
      <c r="AT11" s="17">
        <v>0.14200227140074001</v>
      </c>
      <c r="AU11" s="17"/>
      <c r="AV11" s="17">
        <v>0.14346828235964301</v>
      </c>
      <c r="AW11" s="17">
        <v>0.152467320816107</v>
      </c>
      <c r="AX11" s="17"/>
      <c r="AY11" s="17">
        <v>0.15094323510847199</v>
      </c>
      <c r="AZ11" s="17">
        <v>0.15922439159673399</v>
      </c>
      <c r="BA11" s="17">
        <v>0.15298381864646199</v>
      </c>
      <c r="BB11" s="17"/>
      <c r="BC11" s="17">
        <v>0.15188966013866101</v>
      </c>
      <c r="BD11" s="17">
        <v>0.17321926806162399</v>
      </c>
      <c r="BE11" s="17">
        <v>0.15191283400195599</v>
      </c>
      <c r="BF11" s="17"/>
      <c r="BG11" s="17">
        <v>0.151018546366158</v>
      </c>
      <c r="BH11" s="17">
        <v>0.15441091423803499</v>
      </c>
      <c r="BI11" s="17"/>
      <c r="BJ11" s="17">
        <v>0.113896896262525</v>
      </c>
      <c r="BK11" s="17">
        <v>0.166637439816919</v>
      </c>
      <c r="BL11" s="17"/>
      <c r="BM11" s="17">
        <v>0.150854504708684</v>
      </c>
      <c r="BN11" s="17">
        <v>0.190402841419298</v>
      </c>
      <c r="BO11" s="17">
        <v>0.14181221776584599</v>
      </c>
      <c r="BP11" s="17">
        <v>0.17386233584145799</v>
      </c>
      <c r="BQ11" s="17">
        <v>0.176884739374745</v>
      </c>
      <c r="BR11" s="17">
        <v>0.137964816657376</v>
      </c>
      <c r="BS11" s="17">
        <v>0.1591581325559</v>
      </c>
      <c r="BT11" s="17"/>
      <c r="BU11" s="17">
        <v>8.4581764347420305E-2</v>
      </c>
      <c r="BV11" s="17">
        <v>0.113412264871222</v>
      </c>
      <c r="BW11" s="17"/>
      <c r="BX11" s="17">
        <v>0.13490045248678501</v>
      </c>
      <c r="BY11" s="17">
        <v>0.156236216163403</v>
      </c>
      <c r="BZ11" s="17">
        <v>0.121955858404419</v>
      </c>
      <c r="CA11" s="17">
        <v>0.15986488158529599</v>
      </c>
    </row>
    <row r="12" spans="2:79" x14ac:dyDescent="0.3">
      <c r="B12" s="18" t="s">
        <v>295</v>
      </c>
      <c r="C12" s="17">
        <v>2.75026792419171E-2</v>
      </c>
      <c r="D12" s="17">
        <v>3.0106105110680501E-2</v>
      </c>
      <c r="E12" s="17">
        <v>2.5098735421867999E-2</v>
      </c>
      <c r="F12" s="17"/>
      <c r="G12" s="17">
        <v>5.53040010776654E-2</v>
      </c>
      <c r="H12" s="17">
        <v>2.0291656625237301E-2</v>
      </c>
      <c r="I12" s="17">
        <v>2.0848710961816098E-2</v>
      </c>
      <c r="J12" s="17">
        <v>3.0818265383651199E-2</v>
      </c>
      <c r="K12" s="17">
        <v>3.08138718936567E-2</v>
      </c>
      <c r="L12" s="17">
        <v>1.53864583861292E-2</v>
      </c>
      <c r="M12" s="17"/>
      <c r="N12" s="17">
        <v>1.37202923258443E-2</v>
      </c>
      <c r="O12" s="17">
        <v>2.52932831292394E-2</v>
      </c>
      <c r="P12" s="17">
        <v>4.4203564463016903E-2</v>
      </c>
      <c r="Q12" s="17">
        <v>3.07666712811294E-2</v>
      </c>
      <c r="R12" s="17"/>
      <c r="S12" s="17">
        <v>2.2571217942173202E-2</v>
      </c>
      <c r="T12" s="17">
        <v>3.8372013376451797E-2</v>
      </c>
      <c r="U12" s="17">
        <v>3.4491692589555097E-2</v>
      </c>
      <c r="V12" s="17">
        <v>2.08222337927381E-2</v>
      </c>
      <c r="W12" s="17">
        <v>3.3079661979255701E-2</v>
      </c>
      <c r="X12" s="17">
        <v>1.07105917127526E-2</v>
      </c>
      <c r="Y12" s="17">
        <v>4.6193637732720602E-2</v>
      </c>
      <c r="Z12" s="17">
        <v>2.07697536689379E-2</v>
      </c>
      <c r="AA12" s="17">
        <v>2.0872894608936699E-2</v>
      </c>
      <c r="AB12" s="17">
        <v>2.41187580008419E-2</v>
      </c>
      <c r="AC12" s="17">
        <v>1.02657811552691E-2</v>
      </c>
      <c r="AD12" s="17">
        <v>6.4733821804672298E-2</v>
      </c>
      <c r="AE12" s="17"/>
      <c r="AF12" s="17">
        <v>2.31944042624414E-2</v>
      </c>
      <c r="AG12" s="17">
        <v>2.7786831999713098E-2</v>
      </c>
      <c r="AH12" s="17">
        <v>3.04293062435185E-2</v>
      </c>
      <c r="AI12" s="17">
        <v>2.7540897667596001E-2</v>
      </c>
      <c r="AJ12" s="17">
        <v>2.9661113096526501E-2</v>
      </c>
      <c r="AK12" s="17">
        <v>3.4019137634769797E-2</v>
      </c>
      <c r="AL12" s="17"/>
      <c r="AM12" s="17">
        <v>3.11387222281716E-2</v>
      </c>
      <c r="AN12" s="17">
        <v>2.4655513020648299E-2</v>
      </c>
      <c r="AO12" s="17">
        <v>1.8069656847026799E-2</v>
      </c>
      <c r="AP12" s="17">
        <v>2.1104560474294501E-2</v>
      </c>
      <c r="AQ12" s="17">
        <v>4.5954545395450901E-2</v>
      </c>
      <c r="AR12" s="17"/>
      <c r="AS12" s="17">
        <v>2.5553242438834601E-2</v>
      </c>
      <c r="AT12" s="17">
        <v>3.09930896985669E-2</v>
      </c>
      <c r="AU12" s="17"/>
      <c r="AV12" s="17">
        <v>2.3146752464750099E-2</v>
      </c>
      <c r="AW12" s="17">
        <v>2.96091801821716E-2</v>
      </c>
      <c r="AX12" s="17"/>
      <c r="AY12" s="17">
        <v>3.6549072717940403E-2</v>
      </c>
      <c r="AZ12" s="17">
        <v>2.3578019784712599E-2</v>
      </c>
      <c r="BA12" s="17">
        <v>3.0049255302663901E-2</v>
      </c>
      <c r="BB12" s="17"/>
      <c r="BC12" s="17">
        <v>2.3088247126532201E-2</v>
      </c>
      <c r="BD12" s="17">
        <v>2.30224742322549E-2</v>
      </c>
      <c r="BE12" s="17">
        <v>4.4746466982672199E-2</v>
      </c>
      <c r="BF12" s="17"/>
      <c r="BG12" s="17">
        <v>2.3386650060436401E-2</v>
      </c>
      <c r="BH12" s="17">
        <v>2.8720835133692502E-2</v>
      </c>
      <c r="BI12" s="17"/>
      <c r="BJ12" s="17">
        <v>3.6430925785055503E-2</v>
      </c>
      <c r="BK12" s="17">
        <v>2.48849021444352E-2</v>
      </c>
      <c r="BL12" s="17"/>
      <c r="BM12" s="17">
        <v>2.76017321064362E-2</v>
      </c>
      <c r="BN12" s="17">
        <v>1.7339684905329E-2</v>
      </c>
      <c r="BO12" s="17">
        <v>3.7710920899398898E-2</v>
      </c>
      <c r="BP12" s="17">
        <v>3.3107769691419202E-2</v>
      </c>
      <c r="BQ12" s="17">
        <v>7.6705505472321203E-2</v>
      </c>
      <c r="BR12" s="17">
        <v>1.8101849040088502E-2</v>
      </c>
      <c r="BS12" s="17">
        <v>3.4013593346530799E-2</v>
      </c>
      <c r="BT12" s="17"/>
      <c r="BU12" s="17">
        <v>3.1309645030288102E-2</v>
      </c>
      <c r="BV12" s="17">
        <v>2.3274622045443699E-2</v>
      </c>
      <c r="BW12" s="17"/>
      <c r="BX12" s="17">
        <v>2.35867514182714E-2</v>
      </c>
      <c r="BY12" s="17">
        <v>3.0809660517753499E-2</v>
      </c>
      <c r="BZ12" s="17">
        <v>1.9430420273280499E-2</v>
      </c>
      <c r="CA12" s="17">
        <v>2.70533165668632E-2</v>
      </c>
    </row>
    <row r="13" spans="2:79" x14ac:dyDescent="0.3">
      <c r="B13" s="18" t="s">
        <v>296</v>
      </c>
      <c r="C13" s="17">
        <v>8.9669142627565104E-3</v>
      </c>
      <c r="D13" s="17">
        <v>1.30157974083966E-2</v>
      </c>
      <c r="E13" s="17">
        <v>5.0617892066461296E-3</v>
      </c>
      <c r="F13" s="17"/>
      <c r="G13" s="17">
        <v>1.3978079768975899E-2</v>
      </c>
      <c r="H13" s="17">
        <v>1.1955596390922999E-2</v>
      </c>
      <c r="I13" s="17">
        <v>3.02408512537006E-3</v>
      </c>
      <c r="J13" s="17">
        <v>2.59800502026027E-3</v>
      </c>
      <c r="K13" s="17">
        <v>1.0073332081814299E-2</v>
      </c>
      <c r="L13" s="17">
        <v>1.2444690348199301E-2</v>
      </c>
      <c r="M13" s="17"/>
      <c r="N13" s="17">
        <v>4.5567235454933097E-3</v>
      </c>
      <c r="O13" s="17">
        <v>8.9850192208858499E-3</v>
      </c>
      <c r="P13" s="17">
        <v>6.4087745040235502E-3</v>
      </c>
      <c r="Q13" s="17">
        <v>1.6213921230889002E-2</v>
      </c>
      <c r="R13" s="17"/>
      <c r="S13" s="17">
        <v>7.3422886782014999E-3</v>
      </c>
      <c r="T13" s="17">
        <v>5.7004529714819998E-3</v>
      </c>
      <c r="U13" s="17">
        <v>5.3850535030167002E-3</v>
      </c>
      <c r="V13" s="17">
        <v>1.4664349372760999E-2</v>
      </c>
      <c r="W13" s="17">
        <v>6.2555719936933599E-3</v>
      </c>
      <c r="X13" s="17">
        <v>1.6198864303722402E-2</v>
      </c>
      <c r="Y13" s="17">
        <v>2.3806351160419102E-2</v>
      </c>
      <c r="Z13" s="17">
        <v>0</v>
      </c>
      <c r="AA13" s="17">
        <v>0</v>
      </c>
      <c r="AB13" s="17">
        <v>5.7738832703092997E-3</v>
      </c>
      <c r="AC13" s="17">
        <v>1.04223694506725E-2</v>
      </c>
      <c r="AD13" s="17">
        <v>2.01097532066958E-2</v>
      </c>
      <c r="AE13" s="17"/>
      <c r="AF13" s="17">
        <v>7.6226208137892297E-3</v>
      </c>
      <c r="AG13" s="17">
        <v>8.4811175693772795E-3</v>
      </c>
      <c r="AH13" s="17">
        <v>6.4320247119909997E-3</v>
      </c>
      <c r="AI13" s="17">
        <v>1.2608323409750599E-2</v>
      </c>
      <c r="AJ13" s="17">
        <v>9.2396441709018708E-3</v>
      </c>
      <c r="AK13" s="17">
        <v>1.12143074770327E-2</v>
      </c>
      <c r="AL13" s="17"/>
      <c r="AM13" s="17">
        <v>1.20415285517321E-2</v>
      </c>
      <c r="AN13" s="17">
        <v>5.8131761820122401E-3</v>
      </c>
      <c r="AO13" s="17">
        <v>4.0540658860687504E-3</v>
      </c>
      <c r="AP13" s="17">
        <v>3.09870122451571E-3</v>
      </c>
      <c r="AQ13" s="17">
        <v>3.7418752059688601E-2</v>
      </c>
      <c r="AR13" s="17"/>
      <c r="AS13" s="17">
        <v>4.9938073077925201E-3</v>
      </c>
      <c r="AT13" s="17">
        <v>1.6223729903615501E-2</v>
      </c>
      <c r="AU13" s="17"/>
      <c r="AV13" s="17">
        <v>6.3553707971474999E-3</v>
      </c>
      <c r="AW13" s="17">
        <v>1.6407533671926499E-2</v>
      </c>
      <c r="AX13" s="17"/>
      <c r="AY13" s="17">
        <v>9.6280642388986894E-3</v>
      </c>
      <c r="AZ13" s="17">
        <v>7.2200497441467998E-3</v>
      </c>
      <c r="BA13" s="17">
        <v>1.93789261982844E-2</v>
      </c>
      <c r="BB13" s="17"/>
      <c r="BC13" s="17">
        <v>7.1852225437252304E-3</v>
      </c>
      <c r="BD13" s="17">
        <v>1.5820383357822099E-2</v>
      </c>
      <c r="BE13" s="17">
        <v>6.9657637212418603E-3</v>
      </c>
      <c r="BF13" s="17"/>
      <c r="BG13" s="17">
        <v>1.13343519256878E-2</v>
      </c>
      <c r="BH13" s="17">
        <v>7.4826265389506402E-3</v>
      </c>
      <c r="BI13" s="17"/>
      <c r="BJ13" s="17">
        <v>4.6192512248311004E-3</v>
      </c>
      <c r="BK13" s="17">
        <v>9.1466725357755799E-3</v>
      </c>
      <c r="BL13" s="17"/>
      <c r="BM13" s="17">
        <v>9.9547946712316097E-3</v>
      </c>
      <c r="BN13" s="17">
        <v>3.4182937050005499E-3</v>
      </c>
      <c r="BO13" s="17">
        <v>0</v>
      </c>
      <c r="BP13" s="17">
        <v>2.9395945874069199E-2</v>
      </c>
      <c r="BQ13" s="17">
        <v>0</v>
      </c>
      <c r="BR13" s="17">
        <v>1.04745850474633E-2</v>
      </c>
      <c r="BS13" s="17">
        <v>8.9363762470254793E-3</v>
      </c>
      <c r="BT13" s="17"/>
      <c r="BU13" s="17">
        <v>8.1417211469684298E-3</v>
      </c>
      <c r="BV13" s="17">
        <v>4.6192070955418498E-3</v>
      </c>
      <c r="BW13" s="17"/>
      <c r="BX13" s="17">
        <v>1.49345255753078E-2</v>
      </c>
      <c r="BY13" s="17">
        <v>9.1176332554793408E-3</v>
      </c>
      <c r="BZ13" s="17">
        <v>3.6643715093574E-3</v>
      </c>
      <c r="CA13" s="17">
        <v>7.8326285654539401E-3</v>
      </c>
    </row>
    <row r="14" spans="2:79" x14ac:dyDescent="0.3">
      <c r="B14" s="18" t="s">
        <v>101</v>
      </c>
      <c r="C14" s="17">
        <v>2.6877110810641799E-2</v>
      </c>
      <c r="D14" s="17">
        <v>2.1150199044517801E-2</v>
      </c>
      <c r="E14" s="17">
        <v>3.2595503569812001E-2</v>
      </c>
      <c r="F14" s="17"/>
      <c r="G14" s="17">
        <v>1.9405842309958801E-2</v>
      </c>
      <c r="H14" s="17">
        <v>2.3135710169055201E-2</v>
      </c>
      <c r="I14" s="17">
        <v>2.8463386983774899E-2</v>
      </c>
      <c r="J14" s="17">
        <v>3.0812165335007399E-2</v>
      </c>
      <c r="K14" s="17">
        <v>3.46446987013573E-2</v>
      </c>
      <c r="L14" s="17">
        <v>2.5189977197368499E-2</v>
      </c>
      <c r="M14" s="17"/>
      <c r="N14" s="17">
        <v>1.1430792403929101E-2</v>
      </c>
      <c r="O14" s="17">
        <v>2.5909724219311099E-2</v>
      </c>
      <c r="P14" s="17">
        <v>2.2872864172184999E-2</v>
      </c>
      <c r="Q14" s="17">
        <v>4.88446119884983E-2</v>
      </c>
      <c r="R14" s="17"/>
      <c r="S14" s="17">
        <v>2.7518013308398301E-2</v>
      </c>
      <c r="T14" s="17">
        <v>2.84372053986322E-2</v>
      </c>
      <c r="U14" s="17">
        <v>2.2922253908097798E-2</v>
      </c>
      <c r="V14" s="17">
        <v>2.1321344606357401E-2</v>
      </c>
      <c r="W14" s="17">
        <v>4.0379963797745E-2</v>
      </c>
      <c r="X14" s="17">
        <v>4.4402152542435201E-2</v>
      </c>
      <c r="Y14" s="17">
        <v>2.78071104925855E-2</v>
      </c>
      <c r="Z14" s="17">
        <v>0</v>
      </c>
      <c r="AA14" s="17">
        <v>2.5085794698635099E-2</v>
      </c>
      <c r="AB14" s="17">
        <v>2.4112183365222899E-2</v>
      </c>
      <c r="AC14" s="17">
        <v>3.1715708175342298E-2</v>
      </c>
      <c r="AD14" s="17">
        <v>0</v>
      </c>
      <c r="AE14" s="17"/>
      <c r="AF14" s="17">
        <v>1.8144657391136899E-2</v>
      </c>
      <c r="AG14" s="17">
        <v>2.8146948602123498E-2</v>
      </c>
      <c r="AH14" s="17">
        <v>3.4240585277433302E-2</v>
      </c>
      <c r="AI14" s="17">
        <v>2.3369205218240399E-2</v>
      </c>
      <c r="AJ14" s="17">
        <v>4.4861596784412101E-2</v>
      </c>
      <c r="AK14" s="17">
        <v>1.74264977742245E-2</v>
      </c>
      <c r="AL14" s="17"/>
      <c r="AM14" s="17">
        <v>3.5187713963408501E-2</v>
      </c>
      <c r="AN14" s="17">
        <v>4.59027970165862E-2</v>
      </c>
      <c r="AO14" s="17">
        <v>1.68307194499486E-2</v>
      </c>
      <c r="AP14" s="17">
        <v>4.1671594800456397E-3</v>
      </c>
      <c r="AQ14" s="17">
        <v>1.9512277834682699E-2</v>
      </c>
      <c r="AR14" s="17"/>
      <c r="AS14" s="17">
        <v>2.2935837140388299E-2</v>
      </c>
      <c r="AT14" s="17">
        <v>1.6959511719085399E-2</v>
      </c>
      <c r="AU14" s="17"/>
      <c r="AV14" s="17">
        <v>2.81021971083227E-2</v>
      </c>
      <c r="AW14" s="17">
        <v>2.3483148097710599E-2</v>
      </c>
      <c r="AX14" s="17"/>
      <c r="AY14" s="17">
        <v>3.6964606651735801E-2</v>
      </c>
      <c r="AZ14" s="17">
        <v>2.4786223346618001E-2</v>
      </c>
      <c r="BA14" s="17">
        <v>1.4354380524396399E-2</v>
      </c>
      <c r="BB14" s="17"/>
      <c r="BC14" s="17">
        <v>3.4177664180970603E-2</v>
      </c>
      <c r="BD14" s="17">
        <v>1.71879542923957E-2</v>
      </c>
      <c r="BE14" s="17">
        <v>1.39211528669657E-2</v>
      </c>
      <c r="BF14" s="17"/>
      <c r="BG14" s="17">
        <v>2.9895794651122298E-2</v>
      </c>
      <c r="BH14" s="17">
        <v>2.0850387582939601E-2</v>
      </c>
      <c r="BI14" s="17"/>
      <c r="BJ14" s="17">
        <v>1.6759901440339901E-2</v>
      </c>
      <c r="BK14" s="17">
        <v>2.8169479439716299E-2</v>
      </c>
      <c r="BL14" s="17"/>
      <c r="BM14" s="17">
        <v>1.99282876051231E-2</v>
      </c>
      <c r="BN14" s="17">
        <v>2.10596703666148E-2</v>
      </c>
      <c r="BO14" s="17">
        <v>1.8977983800421299E-2</v>
      </c>
      <c r="BP14" s="17">
        <v>7.9253853515247205E-2</v>
      </c>
      <c r="BQ14" s="17">
        <v>3.00594710714168E-2</v>
      </c>
      <c r="BR14" s="17">
        <v>2.61535976043645E-2</v>
      </c>
      <c r="BS14" s="17">
        <v>5.5104874470714597E-2</v>
      </c>
      <c r="BT14" s="17"/>
      <c r="BU14" s="17">
        <v>2.0558019587157101E-2</v>
      </c>
      <c r="BV14" s="17">
        <v>6.2793769513126499E-3</v>
      </c>
      <c r="BW14" s="17"/>
      <c r="BX14" s="17">
        <v>4.6356175053424098E-2</v>
      </c>
      <c r="BY14" s="17">
        <v>1.40346326756874E-2</v>
      </c>
      <c r="BZ14" s="17">
        <v>2.18944157057651E-2</v>
      </c>
      <c r="CA14" s="17">
        <v>1.3800710232547799E-2</v>
      </c>
    </row>
    <row r="15" spans="2:79" x14ac:dyDescent="0.3">
      <c r="B15" s="18" t="s">
        <v>297</v>
      </c>
      <c r="C15" s="21">
        <v>0.780217113305535</v>
      </c>
      <c r="D15" s="21">
        <v>0.74819629254386999</v>
      </c>
      <c r="E15" s="21">
        <v>0.81131895047244196</v>
      </c>
      <c r="F15" s="21"/>
      <c r="G15" s="21">
        <v>0.69845784095153196</v>
      </c>
      <c r="H15" s="21">
        <v>0.83618566109581804</v>
      </c>
      <c r="I15" s="21">
        <v>0.80213700945233501</v>
      </c>
      <c r="J15" s="21">
        <v>0.76965708384248099</v>
      </c>
      <c r="K15" s="21">
        <v>0.73912385352202004</v>
      </c>
      <c r="L15" s="21">
        <v>0.807456145084119</v>
      </c>
      <c r="M15" s="21"/>
      <c r="N15" s="21">
        <v>0.86648803707521804</v>
      </c>
      <c r="O15" s="21">
        <v>0.780754120967877</v>
      </c>
      <c r="P15" s="21">
        <v>0.74270051077253696</v>
      </c>
      <c r="Q15" s="21">
        <v>0.71680865532508597</v>
      </c>
      <c r="R15" s="21"/>
      <c r="S15" s="21">
        <v>0.76391710201936802</v>
      </c>
      <c r="T15" s="21">
        <v>0.78949383608982804</v>
      </c>
      <c r="U15" s="21">
        <v>0.75171831841710701</v>
      </c>
      <c r="V15" s="21">
        <v>0.75214926366173196</v>
      </c>
      <c r="W15" s="21">
        <v>0.77251189546558396</v>
      </c>
      <c r="X15" s="21">
        <v>0.78386382569399804</v>
      </c>
      <c r="Y15" s="21">
        <v>0.74802989593921698</v>
      </c>
      <c r="Z15" s="21">
        <v>0.86264868391859995</v>
      </c>
      <c r="AA15" s="21">
        <v>0.81065998380654902</v>
      </c>
      <c r="AB15" s="21">
        <v>0.79458135351715597</v>
      </c>
      <c r="AC15" s="21">
        <v>0.76331380436274898</v>
      </c>
      <c r="AD15" s="21">
        <v>0.83389854923723805</v>
      </c>
      <c r="AE15" s="21"/>
      <c r="AF15" s="21">
        <v>0.81320545225289198</v>
      </c>
      <c r="AG15" s="21">
        <v>0.75866439846365497</v>
      </c>
      <c r="AH15" s="21">
        <v>0.76264980197007004</v>
      </c>
      <c r="AI15" s="21">
        <v>0.76043472746309604</v>
      </c>
      <c r="AJ15" s="21">
        <v>0.78952502495782595</v>
      </c>
      <c r="AK15" s="21">
        <v>0.83174832880876504</v>
      </c>
      <c r="AL15" s="21"/>
      <c r="AM15" s="21">
        <v>0.733059382084157</v>
      </c>
      <c r="AN15" s="21">
        <v>0.75145031450792299</v>
      </c>
      <c r="AO15" s="21">
        <v>0.841971140745986</v>
      </c>
      <c r="AP15" s="21">
        <v>0.85398217735589599</v>
      </c>
      <c r="AQ15" s="21">
        <v>0.78724891768982397</v>
      </c>
      <c r="AR15" s="21"/>
      <c r="AS15" s="21">
        <v>0.80391231585131795</v>
      </c>
      <c r="AT15" s="21">
        <v>0.79382139727799295</v>
      </c>
      <c r="AU15" s="21"/>
      <c r="AV15" s="21">
        <v>0.79892739727013595</v>
      </c>
      <c r="AW15" s="21">
        <v>0.77803281723208395</v>
      </c>
      <c r="AX15" s="21"/>
      <c r="AY15" s="21">
        <v>0.76591502128295297</v>
      </c>
      <c r="AZ15" s="21">
        <v>0.78519131552778898</v>
      </c>
      <c r="BA15" s="21">
        <v>0.78323361932819402</v>
      </c>
      <c r="BB15" s="21"/>
      <c r="BC15" s="21">
        <v>0.78365920601011096</v>
      </c>
      <c r="BD15" s="21">
        <v>0.77074992005590304</v>
      </c>
      <c r="BE15" s="21">
        <v>0.78245378242716401</v>
      </c>
      <c r="BF15" s="21"/>
      <c r="BG15" s="21">
        <v>0.78436465699659597</v>
      </c>
      <c r="BH15" s="21">
        <v>0.78853523650638202</v>
      </c>
      <c r="BI15" s="21"/>
      <c r="BJ15" s="21">
        <v>0.82829302528724802</v>
      </c>
      <c r="BK15" s="21">
        <v>0.77116150606315403</v>
      </c>
      <c r="BL15" s="21"/>
      <c r="BM15" s="21">
        <v>0.79166068090852504</v>
      </c>
      <c r="BN15" s="21">
        <v>0.76777950960375796</v>
      </c>
      <c r="BO15" s="21">
        <v>0.80149887753433402</v>
      </c>
      <c r="BP15" s="21">
        <v>0.68438009507780595</v>
      </c>
      <c r="BQ15" s="21">
        <v>0.71635028408151702</v>
      </c>
      <c r="BR15" s="21">
        <v>0.80730515165070804</v>
      </c>
      <c r="BS15" s="21">
        <v>0.74278702337982905</v>
      </c>
      <c r="BT15" s="21"/>
      <c r="BU15" s="21">
        <v>0.85540884988816601</v>
      </c>
      <c r="BV15" s="21">
        <v>0.85241452903647996</v>
      </c>
      <c r="BW15" s="21"/>
      <c r="BX15" s="21">
        <v>0.78022209546621202</v>
      </c>
      <c r="BY15" s="21">
        <v>0.78980185738767705</v>
      </c>
      <c r="BZ15" s="21">
        <v>0.83305493410717801</v>
      </c>
      <c r="CA15" s="21">
        <v>0.79144846304983896</v>
      </c>
    </row>
    <row r="16" spans="2:79" x14ac:dyDescent="0.3">
      <c r="B16" s="18" t="s">
        <v>298</v>
      </c>
      <c r="C16" s="21">
        <v>3.6469593504673603E-2</v>
      </c>
      <c r="D16" s="21">
        <v>4.3121902519077E-2</v>
      </c>
      <c r="E16" s="21">
        <v>3.01605246285142E-2</v>
      </c>
      <c r="F16" s="21"/>
      <c r="G16" s="21">
        <v>6.9282080846641295E-2</v>
      </c>
      <c r="H16" s="21">
        <v>3.2247253016160299E-2</v>
      </c>
      <c r="I16" s="21">
        <v>2.38727960871861E-2</v>
      </c>
      <c r="J16" s="21">
        <v>3.3416270403911402E-2</v>
      </c>
      <c r="K16" s="21">
        <v>4.0887203975471E-2</v>
      </c>
      <c r="L16" s="21">
        <v>2.7831148734328601E-2</v>
      </c>
      <c r="M16" s="21"/>
      <c r="N16" s="21">
        <v>1.82770158713376E-2</v>
      </c>
      <c r="O16" s="21">
        <v>3.42783023501253E-2</v>
      </c>
      <c r="P16" s="21">
        <v>5.0612338967040399E-2</v>
      </c>
      <c r="Q16" s="21">
        <v>4.6980592512018297E-2</v>
      </c>
      <c r="R16" s="21"/>
      <c r="S16" s="21">
        <v>2.9913506620374699E-2</v>
      </c>
      <c r="T16" s="21">
        <v>4.4072466347933797E-2</v>
      </c>
      <c r="U16" s="21">
        <v>3.9876746092571802E-2</v>
      </c>
      <c r="V16" s="21">
        <v>3.5486583165499103E-2</v>
      </c>
      <c r="W16" s="21">
        <v>3.93352339729491E-2</v>
      </c>
      <c r="X16" s="21">
        <v>2.6909456016475E-2</v>
      </c>
      <c r="Y16" s="21">
        <v>6.9999988893139603E-2</v>
      </c>
      <c r="Z16" s="21">
        <v>2.07697536689379E-2</v>
      </c>
      <c r="AA16" s="21">
        <v>2.0872894608936699E-2</v>
      </c>
      <c r="AB16" s="21">
        <v>2.98926412711512E-2</v>
      </c>
      <c r="AC16" s="21">
        <v>2.0688150605941601E-2</v>
      </c>
      <c r="AD16" s="21">
        <v>8.4843575011368105E-2</v>
      </c>
      <c r="AE16" s="21"/>
      <c r="AF16" s="21">
        <v>3.08170250762306E-2</v>
      </c>
      <c r="AG16" s="21">
        <v>3.6267949569090401E-2</v>
      </c>
      <c r="AH16" s="21">
        <v>3.6861330955509503E-2</v>
      </c>
      <c r="AI16" s="21">
        <v>4.01492210773466E-2</v>
      </c>
      <c r="AJ16" s="21">
        <v>3.89007572674284E-2</v>
      </c>
      <c r="AK16" s="21">
        <v>4.5233445111802502E-2</v>
      </c>
      <c r="AL16" s="21"/>
      <c r="AM16" s="21">
        <v>4.3180250779903701E-2</v>
      </c>
      <c r="AN16" s="21">
        <v>3.04686892026606E-2</v>
      </c>
      <c r="AO16" s="21">
        <v>2.2123722733095499E-2</v>
      </c>
      <c r="AP16" s="21">
        <v>2.4203261698810201E-2</v>
      </c>
      <c r="AQ16" s="21">
        <v>8.3373297455139606E-2</v>
      </c>
      <c r="AR16" s="21"/>
      <c r="AS16" s="21">
        <v>3.05470497466271E-2</v>
      </c>
      <c r="AT16" s="21">
        <v>4.7216819602182401E-2</v>
      </c>
      <c r="AU16" s="21"/>
      <c r="AV16" s="21">
        <v>2.9502123261897599E-2</v>
      </c>
      <c r="AW16" s="21">
        <v>4.6016713854098001E-2</v>
      </c>
      <c r="AX16" s="21"/>
      <c r="AY16" s="21">
        <v>4.6177136956839102E-2</v>
      </c>
      <c r="AZ16" s="21">
        <v>3.0798069528859402E-2</v>
      </c>
      <c r="BA16" s="21">
        <v>4.9428181500948298E-2</v>
      </c>
      <c r="BB16" s="21"/>
      <c r="BC16" s="21">
        <v>3.0273469670257399E-2</v>
      </c>
      <c r="BD16" s="21">
        <v>3.8842857590077003E-2</v>
      </c>
      <c r="BE16" s="21">
        <v>5.1712230703914099E-2</v>
      </c>
      <c r="BF16" s="21"/>
      <c r="BG16" s="21">
        <v>3.4721001986124198E-2</v>
      </c>
      <c r="BH16" s="21">
        <v>3.62034616726431E-2</v>
      </c>
      <c r="BI16" s="21"/>
      <c r="BJ16" s="21">
        <v>4.1050177009886599E-2</v>
      </c>
      <c r="BK16" s="21">
        <v>3.4031574680210799E-2</v>
      </c>
      <c r="BL16" s="21"/>
      <c r="BM16" s="21">
        <v>3.7556526777667798E-2</v>
      </c>
      <c r="BN16" s="21">
        <v>2.0757978610329499E-2</v>
      </c>
      <c r="BO16" s="21">
        <v>3.7710920899398898E-2</v>
      </c>
      <c r="BP16" s="21">
        <v>6.2503715565488394E-2</v>
      </c>
      <c r="BQ16" s="21">
        <v>7.6705505472321203E-2</v>
      </c>
      <c r="BR16" s="21">
        <v>2.85764340875518E-2</v>
      </c>
      <c r="BS16" s="21">
        <v>4.2949969593556202E-2</v>
      </c>
      <c r="BT16" s="21"/>
      <c r="BU16" s="21">
        <v>3.9451366177256503E-2</v>
      </c>
      <c r="BV16" s="21">
        <v>2.78938291409856E-2</v>
      </c>
      <c r="BW16" s="21"/>
      <c r="BX16" s="21">
        <v>3.8521276993579101E-2</v>
      </c>
      <c r="BY16" s="21">
        <v>3.9927293773232897E-2</v>
      </c>
      <c r="BZ16" s="21">
        <v>2.3094791782637899E-2</v>
      </c>
      <c r="CA16" s="21">
        <v>3.4885945132317103E-2</v>
      </c>
    </row>
    <row r="17" spans="2:79" hidden="1" x14ac:dyDescent="0.3">
      <c r="B17" s="18" t="s">
        <v>299</v>
      </c>
      <c r="C17" s="22">
        <v>0.74374751980086196</v>
      </c>
      <c r="D17" s="22">
        <v>0.705074390024793</v>
      </c>
      <c r="E17" s="22">
        <v>0.78115842584392803</v>
      </c>
      <c r="F17" s="22"/>
      <c r="G17" s="22">
        <v>0.62917576010489096</v>
      </c>
      <c r="H17" s="22">
        <v>0.803938408079657</v>
      </c>
      <c r="I17" s="22">
        <v>0.77826421336514895</v>
      </c>
      <c r="J17" s="22">
        <v>0.73624081343856995</v>
      </c>
      <c r="K17" s="22">
        <v>0.69823664954654896</v>
      </c>
      <c r="L17" s="22">
        <v>0.77962499634978999</v>
      </c>
      <c r="M17" s="22"/>
      <c r="N17" s="22">
        <v>0.84821102120388003</v>
      </c>
      <c r="O17" s="22">
        <v>0.74647581861775203</v>
      </c>
      <c r="P17" s="22">
        <v>0.69208817180549698</v>
      </c>
      <c r="Q17" s="22">
        <v>0.66982806281306695</v>
      </c>
      <c r="R17" s="22"/>
      <c r="S17" s="22">
        <v>0.73400359539899396</v>
      </c>
      <c r="T17" s="22">
        <v>0.74542136974189399</v>
      </c>
      <c r="U17" s="22">
        <v>0.71184157232453504</v>
      </c>
      <c r="V17" s="22">
        <v>0.71666268049623305</v>
      </c>
      <c r="W17" s="22">
        <v>0.73317666149263505</v>
      </c>
      <c r="X17" s="22">
        <v>0.75695436967752305</v>
      </c>
      <c r="Y17" s="22">
        <v>0.67802990704607702</v>
      </c>
      <c r="Z17" s="22">
        <v>0.84187893024966198</v>
      </c>
      <c r="AA17" s="22">
        <v>0.78978708919761198</v>
      </c>
      <c r="AB17" s="22">
        <v>0.76468871224600499</v>
      </c>
      <c r="AC17" s="22">
        <v>0.742625653756807</v>
      </c>
      <c r="AD17" s="22">
        <v>0.74905497422586997</v>
      </c>
      <c r="AE17" s="22"/>
      <c r="AF17" s="22">
        <v>0.78238842717666202</v>
      </c>
      <c r="AG17" s="22">
        <v>0.722396448894565</v>
      </c>
      <c r="AH17" s="22">
        <v>0.72578847101456101</v>
      </c>
      <c r="AI17" s="22">
        <v>0.72028550638574995</v>
      </c>
      <c r="AJ17" s="22">
        <v>0.75062426769039703</v>
      </c>
      <c r="AK17" s="22">
        <v>0.78651488369696199</v>
      </c>
      <c r="AL17" s="22"/>
      <c r="AM17" s="22">
        <v>0.68987913130425405</v>
      </c>
      <c r="AN17" s="22">
        <v>0.720981625305262</v>
      </c>
      <c r="AO17" s="22">
        <v>0.81984741801288996</v>
      </c>
      <c r="AP17" s="22">
        <v>0.82977891565708595</v>
      </c>
      <c r="AQ17" s="22">
        <v>0.70387562023468497</v>
      </c>
      <c r="AR17" s="22"/>
      <c r="AS17" s="22">
        <v>0.77336526610469103</v>
      </c>
      <c r="AT17" s="22">
        <v>0.74660457767581001</v>
      </c>
      <c r="AU17" s="22"/>
      <c r="AV17" s="22">
        <v>0.76942527400823901</v>
      </c>
      <c r="AW17" s="22">
        <v>0.73201610337798595</v>
      </c>
      <c r="AX17" s="22"/>
      <c r="AY17" s="22">
        <v>0.71973788432611396</v>
      </c>
      <c r="AZ17" s="22">
        <v>0.75439324599892899</v>
      </c>
      <c r="BA17" s="22">
        <v>0.73380543782724506</v>
      </c>
      <c r="BB17" s="22"/>
      <c r="BC17" s="22">
        <v>0.75338573633985295</v>
      </c>
      <c r="BD17" s="22">
        <v>0.73190706246582604</v>
      </c>
      <c r="BE17" s="22">
        <v>0.73074155172324995</v>
      </c>
      <c r="BF17" s="22"/>
      <c r="BG17" s="22">
        <v>0.74964365501047103</v>
      </c>
      <c r="BH17" s="22">
        <v>0.75233177483373903</v>
      </c>
      <c r="BI17" s="22"/>
      <c r="BJ17" s="22">
        <v>0.78724284827736202</v>
      </c>
      <c r="BK17" s="22">
        <v>0.73712993138294303</v>
      </c>
      <c r="BL17" s="22"/>
      <c r="BM17" s="22">
        <v>0.75410415413085696</v>
      </c>
      <c r="BN17" s="22">
        <v>0.74702153099342805</v>
      </c>
      <c r="BO17" s="22">
        <v>0.76378795663493504</v>
      </c>
      <c r="BP17" s="22">
        <v>0.621876379512317</v>
      </c>
      <c r="BQ17" s="22">
        <v>0.639644778609196</v>
      </c>
      <c r="BR17" s="22">
        <v>0.77872871756315598</v>
      </c>
      <c r="BS17" s="22">
        <v>0.69983705378627303</v>
      </c>
      <c r="BT17" s="22"/>
      <c r="BU17" s="22">
        <v>0.81595748371090904</v>
      </c>
      <c r="BV17" s="22">
        <v>0.82452069989549404</v>
      </c>
      <c r="BW17" s="22"/>
      <c r="BX17" s="22">
        <v>0.74170081847263303</v>
      </c>
      <c r="BY17" s="22">
        <v>0.74987456361444405</v>
      </c>
      <c r="BZ17" s="22">
        <v>0.80996014232453994</v>
      </c>
      <c r="CA17" s="22">
        <v>0.75656251791752205</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307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0.31205184423608701</v>
      </c>
      <c r="D9" s="17">
        <v>0.28554076193375999</v>
      </c>
      <c r="E9" s="17">
        <v>0.33637153686306698</v>
      </c>
      <c r="F9" s="17"/>
      <c r="G9" s="17">
        <v>0.291990442621191</v>
      </c>
      <c r="H9" s="17">
        <v>0.36657386526407898</v>
      </c>
      <c r="I9" s="17">
        <v>0.36242353796412702</v>
      </c>
      <c r="J9" s="17">
        <v>0.31444979065561002</v>
      </c>
      <c r="K9" s="17">
        <v>0.31431654496084599</v>
      </c>
      <c r="L9" s="17">
        <v>0.23685949510378601</v>
      </c>
      <c r="M9" s="17"/>
      <c r="N9" s="17">
        <v>0.37643218533301098</v>
      </c>
      <c r="O9" s="17">
        <v>0.309661428328805</v>
      </c>
      <c r="P9" s="17">
        <v>0.30610532338992702</v>
      </c>
      <c r="Q9" s="17">
        <v>0.25152420826932997</v>
      </c>
      <c r="R9" s="17"/>
      <c r="S9" s="17">
        <v>0.38458504341220401</v>
      </c>
      <c r="T9" s="17">
        <v>0.32499028736616598</v>
      </c>
      <c r="U9" s="17">
        <v>0.28118142033189197</v>
      </c>
      <c r="V9" s="17">
        <v>0.265600207375222</v>
      </c>
      <c r="W9" s="17">
        <v>0.27325703264255902</v>
      </c>
      <c r="X9" s="17">
        <v>0.262836698753666</v>
      </c>
      <c r="Y9" s="17">
        <v>0.25325857544017399</v>
      </c>
      <c r="Z9" s="17">
        <v>0.321232278952996</v>
      </c>
      <c r="AA9" s="17">
        <v>0.34516566538557297</v>
      </c>
      <c r="AB9" s="17">
        <v>0.30504207697506203</v>
      </c>
      <c r="AC9" s="17">
        <v>0.358707622395042</v>
      </c>
      <c r="AD9" s="17">
        <v>0.34484906712664998</v>
      </c>
      <c r="AE9" s="17"/>
      <c r="AF9" s="17">
        <v>0.38829794293192799</v>
      </c>
      <c r="AG9" s="17">
        <v>0.27414247073525699</v>
      </c>
      <c r="AH9" s="17">
        <v>0.33822405175248199</v>
      </c>
      <c r="AI9" s="17">
        <v>0.239075176084591</v>
      </c>
      <c r="AJ9" s="17">
        <v>0.30390156099390098</v>
      </c>
      <c r="AK9" s="17">
        <v>0.35944211303451701</v>
      </c>
      <c r="AL9" s="17"/>
      <c r="AM9" s="17">
        <v>0.26151788694095601</v>
      </c>
      <c r="AN9" s="17">
        <v>0.27054670872117798</v>
      </c>
      <c r="AO9" s="17">
        <v>0.37743188276503697</v>
      </c>
      <c r="AP9" s="17">
        <v>0.40637538888785502</v>
      </c>
      <c r="AQ9" s="17">
        <v>0.47883390589483699</v>
      </c>
      <c r="AR9" s="17"/>
      <c r="AS9" s="17">
        <v>0.31292720936865398</v>
      </c>
      <c r="AT9" s="17">
        <v>0.36377780271843402</v>
      </c>
      <c r="AU9" s="17"/>
      <c r="AV9" s="17">
        <v>0.31537818607282497</v>
      </c>
      <c r="AW9" s="17">
        <v>0.34707039412167401</v>
      </c>
      <c r="AX9" s="17"/>
      <c r="AY9" s="17">
        <v>0.33651117913752598</v>
      </c>
      <c r="AZ9" s="17">
        <v>0.30385477266592498</v>
      </c>
      <c r="BA9" s="17">
        <v>0.27253000478501199</v>
      </c>
      <c r="BB9" s="17"/>
      <c r="BC9" s="17">
        <v>0.29876298136083101</v>
      </c>
      <c r="BD9" s="17">
        <v>0.30754572453476497</v>
      </c>
      <c r="BE9" s="17">
        <v>0.34569742995998098</v>
      </c>
      <c r="BF9" s="17"/>
      <c r="BG9" s="17">
        <v>0.359383814599331</v>
      </c>
      <c r="BH9" s="17">
        <v>0.29654790064187198</v>
      </c>
      <c r="BI9" s="17"/>
      <c r="BJ9" s="17">
        <v>0.36148853996297498</v>
      </c>
      <c r="BK9" s="17">
        <v>0.29984005758388699</v>
      </c>
      <c r="BL9" s="17"/>
      <c r="BM9" s="17">
        <v>0.33990755901668102</v>
      </c>
      <c r="BN9" s="17">
        <v>0.33622281424148998</v>
      </c>
      <c r="BO9" s="17">
        <v>0.3937503309332</v>
      </c>
      <c r="BP9" s="17">
        <v>0.36731595035803499</v>
      </c>
      <c r="BQ9" s="17">
        <v>0.17125731115763801</v>
      </c>
      <c r="BR9" s="17">
        <v>0.23170929958565301</v>
      </c>
      <c r="BS9" s="17">
        <v>0.32334426668829103</v>
      </c>
      <c r="BT9" s="17"/>
      <c r="BU9" s="17">
        <v>0.29666548380333302</v>
      </c>
      <c r="BV9" s="17">
        <v>0.36600712335137597</v>
      </c>
      <c r="BW9" s="17"/>
      <c r="BX9" s="17">
        <v>0.34582967950391302</v>
      </c>
      <c r="BY9" s="17">
        <v>0.29565012286968301</v>
      </c>
      <c r="BZ9" s="17">
        <v>0.36133834723186598</v>
      </c>
      <c r="CA9" s="17">
        <v>0.29839126996635001</v>
      </c>
    </row>
    <row r="10" spans="2:79" x14ac:dyDescent="0.3">
      <c r="B10" s="18" t="s">
        <v>293</v>
      </c>
      <c r="C10" s="17">
        <v>0.46971098872338701</v>
      </c>
      <c r="D10" s="17">
        <v>0.464012077582375</v>
      </c>
      <c r="E10" s="17">
        <v>0.47668526447854398</v>
      </c>
      <c r="F10" s="17"/>
      <c r="G10" s="17">
        <v>0.43108655272712398</v>
      </c>
      <c r="H10" s="17">
        <v>0.41790876944229799</v>
      </c>
      <c r="I10" s="17">
        <v>0.44129813907336501</v>
      </c>
      <c r="J10" s="17">
        <v>0.47343324154159799</v>
      </c>
      <c r="K10" s="17">
        <v>0.45114949231395002</v>
      </c>
      <c r="L10" s="17">
        <v>0.56983330610639205</v>
      </c>
      <c r="M10" s="17"/>
      <c r="N10" s="17">
        <v>0.48813307228706698</v>
      </c>
      <c r="O10" s="17">
        <v>0.47492959601207801</v>
      </c>
      <c r="P10" s="17">
        <v>0.434097258380996</v>
      </c>
      <c r="Q10" s="17">
        <v>0.47508906262481299</v>
      </c>
      <c r="R10" s="17"/>
      <c r="S10" s="17">
        <v>0.36997802124048501</v>
      </c>
      <c r="T10" s="17">
        <v>0.47564095961318997</v>
      </c>
      <c r="U10" s="17">
        <v>0.52759373985542402</v>
      </c>
      <c r="V10" s="17">
        <v>0.50146102094441403</v>
      </c>
      <c r="W10" s="17">
        <v>0.461062908830843</v>
      </c>
      <c r="X10" s="17">
        <v>0.541037212816595</v>
      </c>
      <c r="Y10" s="17">
        <v>0.50260684657513199</v>
      </c>
      <c r="Z10" s="17">
        <v>0.53087025827388701</v>
      </c>
      <c r="AA10" s="17">
        <v>0.43470402470903702</v>
      </c>
      <c r="AB10" s="17">
        <v>0.45113647281347602</v>
      </c>
      <c r="AC10" s="17">
        <v>0.427917014095202</v>
      </c>
      <c r="AD10" s="17">
        <v>0.55056045079148497</v>
      </c>
      <c r="AE10" s="17"/>
      <c r="AF10" s="17">
        <v>0.41004713867200399</v>
      </c>
      <c r="AG10" s="17">
        <v>0.51673302441644697</v>
      </c>
      <c r="AH10" s="17">
        <v>0.41979744581785899</v>
      </c>
      <c r="AI10" s="17">
        <v>0.52733526757874405</v>
      </c>
      <c r="AJ10" s="17">
        <v>0.47141800554920299</v>
      </c>
      <c r="AK10" s="17">
        <v>0.42368154602138902</v>
      </c>
      <c r="AL10" s="17"/>
      <c r="AM10" s="17">
        <v>0.49519776131828003</v>
      </c>
      <c r="AN10" s="17">
        <v>0.48629348725527299</v>
      </c>
      <c r="AO10" s="17">
        <v>0.454850992562223</v>
      </c>
      <c r="AP10" s="17">
        <v>0.44005763453949798</v>
      </c>
      <c r="AQ10" s="17">
        <v>0.37167503584461797</v>
      </c>
      <c r="AR10" s="17"/>
      <c r="AS10" s="17">
        <v>0.48997394705783698</v>
      </c>
      <c r="AT10" s="17">
        <v>0.42742550311804201</v>
      </c>
      <c r="AU10" s="17"/>
      <c r="AV10" s="17">
        <v>0.483824709449451</v>
      </c>
      <c r="AW10" s="17">
        <v>0.42082647683746899</v>
      </c>
      <c r="AX10" s="17"/>
      <c r="AY10" s="17">
        <v>0.43069216814334099</v>
      </c>
      <c r="AZ10" s="17">
        <v>0.489139265201253</v>
      </c>
      <c r="BA10" s="17">
        <v>0.46655694302946898</v>
      </c>
      <c r="BB10" s="17"/>
      <c r="BC10" s="17">
        <v>0.48296041822484598</v>
      </c>
      <c r="BD10" s="17">
        <v>0.47179113208989198</v>
      </c>
      <c r="BE10" s="17">
        <v>0.43610169130375298</v>
      </c>
      <c r="BF10" s="17"/>
      <c r="BG10" s="17">
        <v>0.43930829469843802</v>
      </c>
      <c r="BH10" s="17">
        <v>0.48866170969313899</v>
      </c>
      <c r="BI10" s="17"/>
      <c r="BJ10" s="17">
        <v>0.44008337765587502</v>
      </c>
      <c r="BK10" s="17">
        <v>0.48382139809636399</v>
      </c>
      <c r="BL10" s="17"/>
      <c r="BM10" s="17">
        <v>0.44498318389767</v>
      </c>
      <c r="BN10" s="17">
        <v>0.46971633898260801</v>
      </c>
      <c r="BO10" s="17">
        <v>0.349789957087701</v>
      </c>
      <c r="BP10" s="17">
        <v>0.33755337877824698</v>
      </c>
      <c r="BQ10" s="17">
        <v>0.531250642740968</v>
      </c>
      <c r="BR10" s="17">
        <v>0.56867232155740499</v>
      </c>
      <c r="BS10" s="17">
        <v>0.45956117515468797</v>
      </c>
      <c r="BT10" s="17"/>
      <c r="BU10" s="17">
        <v>0.54114587499967304</v>
      </c>
      <c r="BV10" s="17">
        <v>0.465262897409079</v>
      </c>
      <c r="BW10" s="17"/>
      <c r="BX10" s="17">
        <v>0.46062244567458399</v>
      </c>
      <c r="BY10" s="17">
        <v>0.46073773698155202</v>
      </c>
      <c r="BZ10" s="17">
        <v>0.46531725667805601</v>
      </c>
      <c r="CA10" s="17">
        <v>0.49412331270174997</v>
      </c>
    </row>
    <row r="11" spans="2:79" x14ac:dyDescent="0.3">
      <c r="B11" s="18" t="s">
        <v>294</v>
      </c>
      <c r="C11" s="17">
        <v>0.15033106897642201</v>
      </c>
      <c r="D11" s="17">
        <v>0.175548151098568</v>
      </c>
      <c r="E11" s="17">
        <v>0.12552358107325701</v>
      </c>
      <c r="F11" s="17"/>
      <c r="G11" s="17">
        <v>0.173472861383626</v>
      </c>
      <c r="H11" s="17">
        <v>0.129737324625539</v>
      </c>
      <c r="I11" s="17">
        <v>0.134599757364118</v>
      </c>
      <c r="J11" s="17">
        <v>0.15180310167343899</v>
      </c>
      <c r="K11" s="17">
        <v>0.17928536127969599</v>
      </c>
      <c r="L11" s="17">
        <v>0.14380394629070201</v>
      </c>
      <c r="M11" s="17"/>
      <c r="N11" s="17">
        <v>0.103950304264755</v>
      </c>
      <c r="O11" s="17">
        <v>0.150344136907091</v>
      </c>
      <c r="P11" s="17">
        <v>0.17858140357867</v>
      </c>
      <c r="Q11" s="17">
        <v>0.17298860641859101</v>
      </c>
      <c r="R11" s="17"/>
      <c r="S11" s="17">
        <v>0.17125217937877499</v>
      </c>
      <c r="T11" s="17">
        <v>0.14102052815914801</v>
      </c>
      <c r="U11" s="17">
        <v>0.128899298258395</v>
      </c>
      <c r="V11" s="17">
        <v>0.17143612932615801</v>
      </c>
      <c r="W11" s="17">
        <v>0.159378205583147</v>
      </c>
      <c r="X11" s="17">
        <v>0.13155552279493701</v>
      </c>
      <c r="Y11" s="17">
        <v>0.15347323220747799</v>
      </c>
      <c r="Z11" s="17">
        <v>9.3994437055660102E-2</v>
      </c>
      <c r="AA11" s="17">
        <v>0.14294095090735001</v>
      </c>
      <c r="AB11" s="17">
        <v>0.19525559209467699</v>
      </c>
      <c r="AC11" s="17">
        <v>0.161572716983234</v>
      </c>
      <c r="AD11" s="17">
        <v>6.1519111577420203E-2</v>
      </c>
      <c r="AE11" s="17"/>
      <c r="AF11" s="17">
        <v>0.13223496669922499</v>
      </c>
      <c r="AG11" s="17">
        <v>0.14648456892432901</v>
      </c>
      <c r="AH11" s="17">
        <v>0.154247248291631</v>
      </c>
      <c r="AI11" s="17">
        <v>0.17608615078763501</v>
      </c>
      <c r="AJ11" s="17">
        <v>0.154899919858309</v>
      </c>
      <c r="AK11" s="17">
        <v>0.14722369574383801</v>
      </c>
      <c r="AL11" s="17"/>
      <c r="AM11" s="17">
        <v>0.175852453547371</v>
      </c>
      <c r="AN11" s="17">
        <v>0.170971538048731</v>
      </c>
      <c r="AO11" s="17">
        <v>0.115771228592585</v>
      </c>
      <c r="AP11" s="17">
        <v>9.9645393702004106E-2</v>
      </c>
      <c r="AQ11" s="17">
        <v>6.9045485655239699E-2</v>
      </c>
      <c r="AR11" s="17"/>
      <c r="AS11" s="17">
        <v>0.14174993218301499</v>
      </c>
      <c r="AT11" s="17">
        <v>0.116963901338818</v>
      </c>
      <c r="AU11" s="17"/>
      <c r="AV11" s="17">
        <v>0.14568920389503601</v>
      </c>
      <c r="AW11" s="17">
        <v>0.13733940455851301</v>
      </c>
      <c r="AX11" s="17"/>
      <c r="AY11" s="17">
        <v>0.13596316980324699</v>
      </c>
      <c r="AZ11" s="17">
        <v>0.150756329601027</v>
      </c>
      <c r="BA11" s="17">
        <v>0.19255334992349399</v>
      </c>
      <c r="BB11" s="17"/>
      <c r="BC11" s="17">
        <v>0.14781696176136999</v>
      </c>
      <c r="BD11" s="17">
        <v>0.164265509280968</v>
      </c>
      <c r="BE11" s="17">
        <v>0.14312014859377301</v>
      </c>
      <c r="BF11" s="17"/>
      <c r="BG11" s="17">
        <v>0.14224489008288299</v>
      </c>
      <c r="BH11" s="17">
        <v>0.14933274673250899</v>
      </c>
      <c r="BI11" s="17"/>
      <c r="BJ11" s="17">
        <v>0.134922164673239</v>
      </c>
      <c r="BK11" s="17">
        <v>0.153923484618013</v>
      </c>
      <c r="BL11" s="17"/>
      <c r="BM11" s="17">
        <v>0.140810154158546</v>
      </c>
      <c r="BN11" s="17">
        <v>0.14135488226613499</v>
      </c>
      <c r="BO11" s="17">
        <v>0.181729765841076</v>
      </c>
      <c r="BP11" s="17">
        <v>0.20461591844326099</v>
      </c>
      <c r="BQ11" s="17">
        <v>0.173266653237303</v>
      </c>
      <c r="BR11" s="17">
        <v>0.15185526814064501</v>
      </c>
      <c r="BS11" s="17">
        <v>0.15321200985203401</v>
      </c>
      <c r="BT11" s="17"/>
      <c r="BU11" s="17">
        <v>8.0814200650066906E-2</v>
      </c>
      <c r="BV11" s="17">
        <v>8.1370473285429804E-2</v>
      </c>
      <c r="BW11" s="17"/>
      <c r="BX11" s="17">
        <v>0.11986244149428001</v>
      </c>
      <c r="BY11" s="17">
        <v>0.16882549583430101</v>
      </c>
      <c r="BZ11" s="17">
        <v>0.111733813635792</v>
      </c>
      <c r="CA11" s="17">
        <v>0.136707626670207</v>
      </c>
    </row>
    <row r="12" spans="2:79" x14ac:dyDescent="0.3">
      <c r="B12" s="18" t="s">
        <v>295</v>
      </c>
      <c r="C12" s="17">
        <v>3.3366098671909199E-2</v>
      </c>
      <c r="D12" s="17">
        <v>4.2209805438328502E-2</v>
      </c>
      <c r="E12" s="17">
        <v>2.4904255407697799E-2</v>
      </c>
      <c r="F12" s="17"/>
      <c r="G12" s="17">
        <v>5.4919297397539903E-2</v>
      </c>
      <c r="H12" s="17">
        <v>3.5783381070114098E-2</v>
      </c>
      <c r="I12" s="17">
        <v>2.59371686633873E-2</v>
      </c>
      <c r="J12" s="17">
        <v>4.6268114556672998E-2</v>
      </c>
      <c r="K12" s="17">
        <v>1.8816774390194899E-2</v>
      </c>
      <c r="L12" s="17">
        <v>2.2454743828084201E-2</v>
      </c>
      <c r="M12" s="17"/>
      <c r="N12" s="17">
        <v>1.4127056966103601E-2</v>
      </c>
      <c r="O12" s="17">
        <v>4.0170397388682701E-2</v>
      </c>
      <c r="P12" s="17">
        <v>4.7956745882324799E-2</v>
      </c>
      <c r="Q12" s="17">
        <v>3.5170194266013602E-2</v>
      </c>
      <c r="R12" s="17"/>
      <c r="S12" s="17">
        <v>4.3529144578451098E-2</v>
      </c>
      <c r="T12" s="17">
        <v>2.39103980518366E-2</v>
      </c>
      <c r="U12" s="17">
        <v>2.27260516520599E-2</v>
      </c>
      <c r="V12" s="17">
        <v>3.0261473578253699E-2</v>
      </c>
      <c r="W12" s="17">
        <v>5.6870950132748697E-2</v>
      </c>
      <c r="X12" s="17">
        <v>1.5129497891749499E-2</v>
      </c>
      <c r="Y12" s="17">
        <v>5.6207093549006201E-2</v>
      </c>
      <c r="Z12" s="17">
        <v>5.3903025717457198E-2</v>
      </c>
      <c r="AA12" s="17">
        <v>3.0639766715570501E-2</v>
      </c>
      <c r="AB12" s="17">
        <v>3.5927764911167399E-2</v>
      </c>
      <c r="AC12" s="17">
        <v>2.0436811962627699E-2</v>
      </c>
      <c r="AD12" s="17">
        <v>0</v>
      </c>
      <c r="AE12" s="17"/>
      <c r="AF12" s="17">
        <v>2.92457127303456E-2</v>
      </c>
      <c r="AG12" s="17">
        <v>2.5394920782984099E-2</v>
      </c>
      <c r="AH12" s="17">
        <v>4.9905490498339901E-2</v>
      </c>
      <c r="AI12" s="17">
        <v>3.42455965020406E-2</v>
      </c>
      <c r="AJ12" s="17">
        <v>3.2889382973877002E-2</v>
      </c>
      <c r="AK12" s="17">
        <v>4.91251836180902E-2</v>
      </c>
      <c r="AL12" s="17"/>
      <c r="AM12" s="17">
        <v>3.3396995690553898E-2</v>
      </c>
      <c r="AN12" s="17">
        <v>2.7718895884428999E-2</v>
      </c>
      <c r="AO12" s="17">
        <v>2.7829249634949E-2</v>
      </c>
      <c r="AP12" s="17">
        <v>3.1862400810485102E-2</v>
      </c>
      <c r="AQ12" s="17">
        <v>6.0933294770622301E-2</v>
      </c>
      <c r="AR12" s="17"/>
      <c r="AS12" s="17">
        <v>3.1188485909050101E-2</v>
      </c>
      <c r="AT12" s="17">
        <v>3.86475091217236E-2</v>
      </c>
      <c r="AU12" s="17"/>
      <c r="AV12" s="17">
        <v>2.7587959221139699E-2</v>
      </c>
      <c r="AW12" s="17">
        <v>5.0347883198185402E-2</v>
      </c>
      <c r="AX12" s="17"/>
      <c r="AY12" s="17">
        <v>4.0522919594338999E-2</v>
      </c>
      <c r="AZ12" s="17">
        <v>3.1147794439029399E-2</v>
      </c>
      <c r="BA12" s="17">
        <v>3.0608720497054001E-2</v>
      </c>
      <c r="BB12" s="17"/>
      <c r="BC12" s="17">
        <v>3.2405367259149997E-2</v>
      </c>
      <c r="BD12" s="17">
        <v>2.5631398970795902E-2</v>
      </c>
      <c r="BE12" s="17">
        <v>4.4932186995710999E-2</v>
      </c>
      <c r="BF12" s="17"/>
      <c r="BG12" s="17">
        <v>2.25122728866433E-2</v>
      </c>
      <c r="BH12" s="17">
        <v>3.8306457891535098E-2</v>
      </c>
      <c r="BI12" s="17"/>
      <c r="BJ12" s="17">
        <v>3.7906000195208699E-2</v>
      </c>
      <c r="BK12" s="17">
        <v>2.9429963484718099E-2</v>
      </c>
      <c r="BL12" s="17"/>
      <c r="BM12" s="17">
        <v>4.7282752272995297E-2</v>
      </c>
      <c r="BN12" s="17">
        <v>2.2088865325075101E-2</v>
      </c>
      <c r="BO12" s="17">
        <v>3.58667100313807E-2</v>
      </c>
      <c r="BP12" s="17">
        <v>9.8011743714846496E-3</v>
      </c>
      <c r="BQ12" s="17">
        <v>4.5521546295031003E-2</v>
      </c>
      <c r="BR12" s="17">
        <v>2.2797809938004399E-2</v>
      </c>
      <c r="BS12" s="17">
        <v>6.78122175809979E-3</v>
      </c>
      <c r="BT12" s="17"/>
      <c r="BU12" s="17">
        <v>3.9139214273154602E-2</v>
      </c>
      <c r="BV12" s="17">
        <v>6.8990738243907307E-2</v>
      </c>
      <c r="BW12" s="17"/>
      <c r="BX12" s="17">
        <v>2.33082899959467E-2</v>
      </c>
      <c r="BY12" s="17">
        <v>4.8066888088706197E-2</v>
      </c>
      <c r="BZ12" s="17">
        <v>3.71094671093243E-2</v>
      </c>
      <c r="CA12" s="17">
        <v>4.6150845865975898E-2</v>
      </c>
    </row>
    <row r="13" spans="2:79" x14ac:dyDescent="0.3">
      <c r="B13" s="18" t="s">
        <v>296</v>
      </c>
      <c r="C13" s="17">
        <v>1.0165765479936299E-2</v>
      </c>
      <c r="D13" s="17">
        <v>1.27512934774365E-2</v>
      </c>
      <c r="E13" s="17">
        <v>7.6939019353776603E-3</v>
      </c>
      <c r="F13" s="17"/>
      <c r="G13" s="17">
        <v>9.0949551563246807E-3</v>
      </c>
      <c r="H13" s="17">
        <v>2.6226342285268801E-2</v>
      </c>
      <c r="I13" s="17">
        <v>1.0215826070809999E-2</v>
      </c>
      <c r="J13" s="17">
        <v>0</v>
      </c>
      <c r="K13" s="17">
        <v>9.7217162752330603E-3</v>
      </c>
      <c r="L13" s="17">
        <v>6.3342545806076402E-3</v>
      </c>
      <c r="M13" s="17"/>
      <c r="N13" s="17">
        <v>5.8879262700368296E-3</v>
      </c>
      <c r="O13" s="17">
        <v>8.8203738646145599E-3</v>
      </c>
      <c r="P13" s="17">
        <v>1.4126947569845999E-2</v>
      </c>
      <c r="Q13" s="17">
        <v>1.2986156986422101E-2</v>
      </c>
      <c r="R13" s="17"/>
      <c r="S13" s="17">
        <v>1.03528946916194E-2</v>
      </c>
      <c r="T13" s="17">
        <v>9.21558148563093E-3</v>
      </c>
      <c r="U13" s="17">
        <v>1.1815830408060101E-2</v>
      </c>
      <c r="V13" s="17">
        <v>1.4993669861364399E-2</v>
      </c>
      <c r="W13" s="17">
        <v>0</v>
      </c>
      <c r="X13" s="17">
        <v>1.6159248015567101E-2</v>
      </c>
      <c r="Y13" s="17">
        <v>1.20702853082638E-2</v>
      </c>
      <c r="Z13" s="17">
        <v>0</v>
      </c>
      <c r="AA13" s="17">
        <v>8.2363552034123901E-3</v>
      </c>
      <c r="AB13" s="17">
        <v>6.7948000458456998E-3</v>
      </c>
      <c r="AC13" s="17">
        <v>0</v>
      </c>
      <c r="AD13" s="17">
        <v>4.3071370504444602E-2</v>
      </c>
      <c r="AE13" s="17"/>
      <c r="AF13" s="17">
        <v>2.1989241911316799E-2</v>
      </c>
      <c r="AG13" s="17">
        <v>6.6869451866473596E-3</v>
      </c>
      <c r="AH13" s="17">
        <v>1.0298239848554699E-2</v>
      </c>
      <c r="AI13" s="17">
        <v>2.3669426113792401E-3</v>
      </c>
      <c r="AJ13" s="17">
        <v>4.7655291699937501E-3</v>
      </c>
      <c r="AK13" s="17">
        <v>1.12143074770327E-2</v>
      </c>
      <c r="AL13" s="17"/>
      <c r="AM13" s="17">
        <v>9.0283548127415708E-3</v>
      </c>
      <c r="AN13" s="17">
        <v>1.1989416023790399E-2</v>
      </c>
      <c r="AO13" s="17">
        <v>7.4582923345639703E-3</v>
      </c>
      <c r="AP13" s="17">
        <v>6.8390428364395496E-3</v>
      </c>
      <c r="AQ13" s="17">
        <v>0</v>
      </c>
      <c r="AR13" s="17"/>
      <c r="AS13" s="17">
        <v>8.3627977786953703E-3</v>
      </c>
      <c r="AT13" s="17">
        <v>2.0495064510052501E-2</v>
      </c>
      <c r="AU13" s="17"/>
      <c r="AV13" s="17">
        <v>8.7573675903450006E-3</v>
      </c>
      <c r="AW13" s="17">
        <v>1.34765429262237E-2</v>
      </c>
      <c r="AX13" s="17"/>
      <c r="AY13" s="17">
        <v>1.5668649371288201E-2</v>
      </c>
      <c r="AZ13" s="17">
        <v>6.5922428466631804E-3</v>
      </c>
      <c r="BA13" s="17">
        <v>1.8913463427778301E-2</v>
      </c>
      <c r="BB13" s="17"/>
      <c r="BC13" s="17">
        <v>6.5642123693955504E-3</v>
      </c>
      <c r="BD13" s="17">
        <v>1.3770141357280699E-2</v>
      </c>
      <c r="BE13" s="17">
        <v>1.6389572009561301E-2</v>
      </c>
      <c r="BF13" s="17"/>
      <c r="BG13" s="17">
        <v>6.5724328684731497E-3</v>
      </c>
      <c r="BH13" s="17">
        <v>1.1319579168757501E-2</v>
      </c>
      <c r="BI13" s="17"/>
      <c r="BJ13" s="17">
        <v>1.4830965813035999E-2</v>
      </c>
      <c r="BK13" s="17">
        <v>8.3629920778901801E-3</v>
      </c>
      <c r="BL13" s="17"/>
      <c r="BM13" s="17">
        <v>1.4342544256835199E-2</v>
      </c>
      <c r="BN13" s="17">
        <v>6.5523048370081998E-3</v>
      </c>
      <c r="BO13" s="17">
        <v>9.4887500892938004E-3</v>
      </c>
      <c r="BP13" s="17">
        <v>1.1699295801183399E-2</v>
      </c>
      <c r="BQ13" s="17">
        <v>9.87445343350234E-3</v>
      </c>
      <c r="BR13" s="17">
        <v>4.23772878900717E-3</v>
      </c>
      <c r="BS13" s="17">
        <v>8.9363762470254793E-3</v>
      </c>
      <c r="BT13" s="17"/>
      <c r="BU13" s="17">
        <v>3.1167323264264399E-2</v>
      </c>
      <c r="BV13" s="17">
        <v>1.20893907588951E-2</v>
      </c>
      <c r="BW13" s="17"/>
      <c r="BX13" s="17">
        <v>2.34877556511103E-2</v>
      </c>
      <c r="BY13" s="17">
        <v>1.25378475681683E-2</v>
      </c>
      <c r="BZ13" s="17">
        <v>9.4146427520036199E-3</v>
      </c>
      <c r="CA13" s="17">
        <v>1.18968959282259E-2</v>
      </c>
    </row>
    <row r="14" spans="2:79" x14ac:dyDescent="0.3">
      <c r="B14" s="18" t="s">
        <v>101</v>
      </c>
      <c r="C14" s="17">
        <v>2.43742339122591E-2</v>
      </c>
      <c r="D14" s="17">
        <v>1.9937910469532302E-2</v>
      </c>
      <c r="E14" s="17">
        <v>2.88214602420565E-2</v>
      </c>
      <c r="F14" s="17"/>
      <c r="G14" s="17">
        <v>3.9435890714195003E-2</v>
      </c>
      <c r="H14" s="17">
        <v>2.3770317312701801E-2</v>
      </c>
      <c r="I14" s="17">
        <v>2.5525570864192E-2</v>
      </c>
      <c r="J14" s="17">
        <v>1.40457515726798E-2</v>
      </c>
      <c r="K14" s="17">
        <v>2.6710110780079101E-2</v>
      </c>
      <c r="L14" s="17">
        <v>2.0714254090428399E-2</v>
      </c>
      <c r="M14" s="17"/>
      <c r="N14" s="17">
        <v>1.1469454879025801E-2</v>
      </c>
      <c r="O14" s="17">
        <v>1.6074067498729201E-2</v>
      </c>
      <c r="P14" s="17">
        <v>1.9132321198235699E-2</v>
      </c>
      <c r="Q14" s="17">
        <v>5.2241771434829699E-2</v>
      </c>
      <c r="R14" s="17"/>
      <c r="S14" s="17">
        <v>2.0302716698465E-2</v>
      </c>
      <c r="T14" s="17">
        <v>2.5222245324028499E-2</v>
      </c>
      <c r="U14" s="17">
        <v>2.7783659494168899E-2</v>
      </c>
      <c r="V14" s="17">
        <v>1.6247498914588199E-2</v>
      </c>
      <c r="W14" s="17">
        <v>4.9430902810701997E-2</v>
      </c>
      <c r="X14" s="17">
        <v>3.3281819727485201E-2</v>
      </c>
      <c r="Y14" s="17">
        <v>2.23839669199461E-2</v>
      </c>
      <c r="Z14" s="17">
        <v>0</v>
      </c>
      <c r="AA14" s="17">
        <v>3.8313237079056699E-2</v>
      </c>
      <c r="AB14" s="17">
        <v>5.8432931597712902E-3</v>
      </c>
      <c r="AC14" s="17">
        <v>3.13658345638941E-2</v>
      </c>
      <c r="AD14" s="17">
        <v>0</v>
      </c>
      <c r="AE14" s="17"/>
      <c r="AF14" s="17">
        <v>1.8184997055180899E-2</v>
      </c>
      <c r="AG14" s="17">
        <v>3.0558069954334799E-2</v>
      </c>
      <c r="AH14" s="17">
        <v>2.7527523791133299E-2</v>
      </c>
      <c r="AI14" s="17">
        <v>2.08908664356105E-2</v>
      </c>
      <c r="AJ14" s="17">
        <v>3.2125601454716199E-2</v>
      </c>
      <c r="AK14" s="17">
        <v>9.3131541051334997E-3</v>
      </c>
      <c r="AL14" s="17"/>
      <c r="AM14" s="17">
        <v>2.5006547690098101E-2</v>
      </c>
      <c r="AN14" s="17">
        <v>3.2479954066598503E-2</v>
      </c>
      <c r="AO14" s="17">
        <v>1.6658354110641999E-2</v>
      </c>
      <c r="AP14" s="17">
        <v>1.52201392237187E-2</v>
      </c>
      <c r="AQ14" s="17">
        <v>1.9512277834682699E-2</v>
      </c>
      <c r="AR14" s="17"/>
      <c r="AS14" s="17">
        <v>1.5797627702749398E-2</v>
      </c>
      <c r="AT14" s="17">
        <v>3.2690219192930303E-2</v>
      </c>
      <c r="AU14" s="17"/>
      <c r="AV14" s="17">
        <v>1.87625737712032E-2</v>
      </c>
      <c r="AW14" s="17">
        <v>3.0939298357935002E-2</v>
      </c>
      <c r="AX14" s="17"/>
      <c r="AY14" s="17">
        <v>4.0641913950258401E-2</v>
      </c>
      <c r="AZ14" s="17">
        <v>1.8509595246102899E-2</v>
      </c>
      <c r="BA14" s="17">
        <v>1.8837518337192698E-2</v>
      </c>
      <c r="BB14" s="17"/>
      <c r="BC14" s="17">
        <v>3.1490059024407602E-2</v>
      </c>
      <c r="BD14" s="17">
        <v>1.6996093766298102E-2</v>
      </c>
      <c r="BE14" s="17">
        <v>1.3758971137220501E-2</v>
      </c>
      <c r="BF14" s="17"/>
      <c r="BG14" s="17">
        <v>2.9978294864230901E-2</v>
      </c>
      <c r="BH14" s="17">
        <v>1.5831605872186599E-2</v>
      </c>
      <c r="BI14" s="17"/>
      <c r="BJ14" s="17">
        <v>1.07689516996666E-2</v>
      </c>
      <c r="BK14" s="17">
        <v>2.4622104139127601E-2</v>
      </c>
      <c r="BL14" s="17"/>
      <c r="BM14" s="17">
        <v>1.2673806397272201E-2</v>
      </c>
      <c r="BN14" s="17">
        <v>2.4064794347683799E-2</v>
      </c>
      <c r="BO14" s="17">
        <v>2.9374486017348801E-2</v>
      </c>
      <c r="BP14" s="17">
        <v>6.9014282247788897E-2</v>
      </c>
      <c r="BQ14" s="17">
        <v>6.8829393135557401E-2</v>
      </c>
      <c r="BR14" s="17">
        <v>2.0727571989286001E-2</v>
      </c>
      <c r="BS14" s="17">
        <v>4.8164950299861099E-2</v>
      </c>
      <c r="BT14" s="17"/>
      <c r="BU14" s="17">
        <v>1.1067903009508001E-2</v>
      </c>
      <c r="BV14" s="17">
        <v>6.2793769513126499E-3</v>
      </c>
      <c r="BW14" s="17"/>
      <c r="BX14" s="17">
        <v>2.68893876801659E-2</v>
      </c>
      <c r="BY14" s="17">
        <v>1.41819086575891E-2</v>
      </c>
      <c r="BZ14" s="17">
        <v>1.50864725929576E-2</v>
      </c>
      <c r="CA14" s="17">
        <v>1.2730048867491401E-2</v>
      </c>
    </row>
    <row r="15" spans="2:79" x14ac:dyDescent="0.3">
      <c r="B15" s="18" t="s">
        <v>297</v>
      </c>
      <c r="C15" s="21">
        <v>0.78176283295947302</v>
      </c>
      <c r="D15" s="21">
        <v>0.74955283951613505</v>
      </c>
      <c r="E15" s="21">
        <v>0.81305680134161096</v>
      </c>
      <c r="F15" s="21"/>
      <c r="G15" s="21">
        <v>0.72307699534831504</v>
      </c>
      <c r="H15" s="21">
        <v>0.78448263470637702</v>
      </c>
      <c r="I15" s="21">
        <v>0.80372167703749198</v>
      </c>
      <c r="J15" s="21">
        <v>0.78788303219720901</v>
      </c>
      <c r="K15" s="21">
        <v>0.76546603727479701</v>
      </c>
      <c r="L15" s="21">
        <v>0.80669280121017795</v>
      </c>
      <c r="M15" s="21"/>
      <c r="N15" s="21">
        <v>0.86456525762007796</v>
      </c>
      <c r="O15" s="21">
        <v>0.78459102434088301</v>
      </c>
      <c r="P15" s="21">
        <v>0.74020258177092402</v>
      </c>
      <c r="Q15" s="21">
        <v>0.72661327089414296</v>
      </c>
      <c r="R15" s="21"/>
      <c r="S15" s="21">
        <v>0.75456306465268896</v>
      </c>
      <c r="T15" s="21">
        <v>0.80063124697935595</v>
      </c>
      <c r="U15" s="21">
        <v>0.80877516018731599</v>
      </c>
      <c r="V15" s="21">
        <v>0.76706122831963597</v>
      </c>
      <c r="W15" s="21">
        <v>0.73431994147340296</v>
      </c>
      <c r="X15" s="21">
        <v>0.803873911570261</v>
      </c>
      <c r="Y15" s="21">
        <v>0.75586542201530604</v>
      </c>
      <c r="Z15" s="21">
        <v>0.85210253722688301</v>
      </c>
      <c r="AA15" s="21">
        <v>0.77986969009461005</v>
      </c>
      <c r="AB15" s="21">
        <v>0.75617854978853805</v>
      </c>
      <c r="AC15" s="21">
        <v>0.78662463649024394</v>
      </c>
      <c r="AD15" s="21">
        <v>0.89540951791813495</v>
      </c>
      <c r="AE15" s="21"/>
      <c r="AF15" s="21">
        <v>0.79834508160393103</v>
      </c>
      <c r="AG15" s="21">
        <v>0.79087549515170397</v>
      </c>
      <c r="AH15" s="21">
        <v>0.75802149757034099</v>
      </c>
      <c r="AI15" s="21">
        <v>0.76641044366333499</v>
      </c>
      <c r="AJ15" s="21">
        <v>0.77531956654310397</v>
      </c>
      <c r="AK15" s="21">
        <v>0.78312365905590497</v>
      </c>
      <c r="AL15" s="21"/>
      <c r="AM15" s="21">
        <v>0.75671564825923598</v>
      </c>
      <c r="AN15" s="21">
        <v>0.75684019597645102</v>
      </c>
      <c r="AO15" s="21">
        <v>0.83228287532725997</v>
      </c>
      <c r="AP15" s="21">
        <v>0.84643302342735205</v>
      </c>
      <c r="AQ15" s="21">
        <v>0.85050894173945502</v>
      </c>
      <c r="AR15" s="21"/>
      <c r="AS15" s="21">
        <v>0.80290115642649096</v>
      </c>
      <c r="AT15" s="21">
        <v>0.79120330583647602</v>
      </c>
      <c r="AU15" s="21"/>
      <c r="AV15" s="21">
        <v>0.79920289552227597</v>
      </c>
      <c r="AW15" s="21">
        <v>0.76789687095914305</v>
      </c>
      <c r="AX15" s="21"/>
      <c r="AY15" s="21">
        <v>0.76720334728086803</v>
      </c>
      <c r="AZ15" s="21">
        <v>0.79299403786717804</v>
      </c>
      <c r="BA15" s="21">
        <v>0.73908694781448103</v>
      </c>
      <c r="BB15" s="21"/>
      <c r="BC15" s="21">
        <v>0.78172339958567705</v>
      </c>
      <c r="BD15" s="21">
        <v>0.77933685662465702</v>
      </c>
      <c r="BE15" s="21">
        <v>0.78179912126373396</v>
      </c>
      <c r="BF15" s="21"/>
      <c r="BG15" s="21">
        <v>0.79869210929777001</v>
      </c>
      <c r="BH15" s="21">
        <v>0.78520961033501202</v>
      </c>
      <c r="BI15" s="21"/>
      <c r="BJ15" s="21">
        <v>0.80157191761885005</v>
      </c>
      <c r="BK15" s="21">
        <v>0.78366145568025103</v>
      </c>
      <c r="BL15" s="21"/>
      <c r="BM15" s="21">
        <v>0.78489074291435101</v>
      </c>
      <c r="BN15" s="21">
        <v>0.80593915322409804</v>
      </c>
      <c r="BO15" s="21">
        <v>0.743540288020901</v>
      </c>
      <c r="BP15" s="21">
        <v>0.70486932913628197</v>
      </c>
      <c r="BQ15" s="21">
        <v>0.70250795389860599</v>
      </c>
      <c r="BR15" s="21">
        <v>0.800381621143057</v>
      </c>
      <c r="BS15" s="21">
        <v>0.78290544184297906</v>
      </c>
      <c r="BT15" s="21"/>
      <c r="BU15" s="21">
        <v>0.83781135880300595</v>
      </c>
      <c r="BV15" s="21">
        <v>0.83127002076045498</v>
      </c>
      <c r="BW15" s="21"/>
      <c r="BX15" s="21">
        <v>0.80645212517849696</v>
      </c>
      <c r="BY15" s="21">
        <v>0.75638785985123502</v>
      </c>
      <c r="BZ15" s="21">
        <v>0.82665560390992199</v>
      </c>
      <c r="CA15" s="21">
        <v>0.79251458266810004</v>
      </c>
    </row>
    <row r="16" spans="2:79" x14ac:dyDescent="0.3">
      <c r="B16" s="18" t="s">
        <v>298</v>
      </c>
      <c r="C16" s="21">
        <v>4.3531864151845498E-2</v>
      </c>
      <c r="D16" s="21">
        <v>5.4961098915764998E-2</v>
      </c>
      <c r="E16" s="21">
        <v>3.2598157343075501E-2</v>
      </c>
      <c r="F16" s="21"/>
      <c r="G16" s="21">
        <v>6.4014252553864601E-2</v>
      </c>
      <c r="H16" s="21">
        <v>6.2009723355382899E-2</v>
      </c>
      <c r="I16" s="21">
        <v>3.6152994734197301E-2</v>
      </c>
      <c r="J16" s="21">
        <v>4.6268114556672998E-2</v>
      </c>
      <c r="K16" s="21">
        <v>2.8538490665428001E-2</v>
      </c>
      <c r="L16" s="21">
        <v>2.8788998408691799E-2</v>
      </c>
      <c r="M16" s="21"/>
      <c r="N16" s="21">
        <v>2.0014983236140399E-2</v>
      </c>
      <c r="O16" s="21">
        <v>4.8990771253297302E-2</v>
      </c>
      <c r="P16" s="21">
        <v>6.20836934521709E-2</v>
      </c>
      <c r="Q16" s="21">
        <v>4.8156351252435801E-2</v>
      </c>
      <c r="R16" s="21"/>
      <c r="S16" s="21">
        <v>5.38820392700705E-2</v>
      </c>
      <c r="T16" s="21">
        <v>3.3125979537467598E-2</v>
      </c>
      <c r="U16" s="21">
        <v>3.4541882060120002E-2</v>
      </c>
      <c r="V16" s="21">
        <v>4.5255143439618097E-2</v>
      </c>
      <c r="W16" s="21">
        <v>5.6870950132748697E-2</v>
      </c>
      <c r="X16" s="21">
        <v>3.1288745907316701E-2</v>
      </c>
      <c r="Y16" s="21">
        <v>6.8277378857270005E-2</v>
      </c>
      <c r="Z16" s="21">
        <v>5.3903025717457198E-2</v>
      </c>
      <c r="AA16" s="21">
        <v>3.8876121918982903E-2</v>
      </c>
      <c r="AB16" s="21">
        <v>4.2722564957013202E-2</v>
      </c>
      <c r="AC16" s="21">
        <v>2.0436811962627699E-2</v>
      </c>
      <c r="AD16" s="21">
        <v>4.3071370504444602E-2</v>
      </c>
      <c r="AE16" s="21"/>
      <c r="AF16" s="21">
        <v>5.12349546416625E-2</v>
      </c>
      <c r="AG16" s="21">
        <v>3.2081865969631501E-2</v>
      </c>
      <c r="AH16" s="21">
        <v>6.02037303468946E-2</v>
      </c>
      <c r="AI16" s="21">
        <v>3.6612539113419898E-2</v>
      </c>
      <c r="AJ16" s="21">
        <v>3.7654912143870803E-2</v>
      </c>
      <c r="AK16" s="21">
        <v>6.0339491095122898E-2</v>
      </c>
      <c r="AL16" s="21"/>
      <c r="AM16" s="21">
        <v>4.2425350503295503E-2</v>
      </c>
      <c r="AN16" s="21">
        <v>3.9708311908219399E-2</v>
      </c>
      <c r="AO16" s="21">
        <v>3.5287541969513003E-2</v>
      </c>
      <c r="AP16" s="21">
        <v>3.8701443646924703E-2</v>
      </c>
      <c r="AQ16" s="21">
        <v>6.0933294770622301E-2</v>
      </c>
      <c r="AR16" s="21"/>
      <c r="AS16" s="21">
        <v>3.9551283687745499E-2</v>
      </c>
      <c r="AT16" s="21">
        <v>5.9142573631776101E-2</v>
      </c>
      <c r="AU16" s="21"/>
      <c r="AV16" s="21">
        <v>3.6345326811484703E-2</v>
      </c>
      <c r="AW16" s="21">
        <v>6.3824426124409098E-2</v>
      </c>
      <c r="AX16" s="21"/>
      <c r="AY16" s="21">
        <v>5.6191568965627103E-2</v>
      </c>
      <c r="AZ16" s="21">
        <v>3.7740037285692599E-2</v>
      </c>
      <c r="BA16" s="21">
        <v>4.9522183924832403E-2</v>
      </c>
      <c r="BB16" s="21"/>
      <c r="BC16" s="21">
        <v>3.8969579628545602E-2</v>
      </c>
      <c r="BD16" s="21">
        <v>3.9401540328076599E-2</v>
      </c>
      <c r="BE16" s="21">
        <v>6.13217590052723E-2</v>
      </c>
      <c r="BF16" s="21"/>
      <c r="BG16" s="21">
        <v>2.9084705755116499E-2</v>
      </c>
      <c r="BH16" s="21">
        <v>4.9626037060292602E-2</v>
      </c>
      <c r="BI16" s="21"/>
      <c r="BJ16" s="21">
        <v>5.27369660082447E-2</v>
      </c>
      <c r="BK16" s="21">
        <v>3.7792955562608303E-2</v>
      </c>
      <c r="BL16" s="21"/>
      <c r="BM16" s="21">
        <v>6.1625296529830502E-2</v>
      </c>
      <c r="BN16" s="21">
        <v>2.8641170162083299E-2</v>
      </c>
      <c r="BO16" s="21">
        <v>4.5355460120674498E-2</v>
      </c>
      <c r="BP16" s="21">
        <v>2.1500470172668099E-2</v>
      </c>
      <c r="BQ16" s="21">
        <v>5.5395999728533298E-2</v>
      </c>
      <c r="BR16" s="21">
        <v>2.7035538727011501E-2</v>
      </c>
      <c r="BS16" s="21">
        <v>1.5717598005125299E-2</v>
      </c>
      <c r="BT16" s="21"/>
      <c r="BU16" s="21">
        <v>7.0306537537419E-2</v>
      </c>
      <c r="BV16" s="21">
        <v>8.1080129002802398E-2</v>
      </c>
      <c r="BW16" s="21"/>
      <c r="BX16" s="21">
        <v>4.6796045647057E-2</v>
      </c>
      <c r="BY16" s="21">
        <v>6.0604735656874499E-2</v>
      </c>
      <c r="BZ16" s="21">
        <v>4.6524109861328003E-2</v>
      </c>
      <c r="CA16" s="21">
        <v>5.8047741794201801E-2</v>
      </c>
    </row>
    <row r="17" spans="2:79" hidden="1" x14ac:dyDescent="0.3">
      <c r="B17" s="18" t="s">
        <v>299</v>
      </c>
      <c r="C17" s="22">
        <v>0.73823096880762795</v>
      </c>
      <c r="D17" s="22">
        <v>0.69459174060036999</v>
      </c>
      <c r="E17" s="22">
        <v>0.78045864399853604</v>
      </c>
      <c r="F17" s="22"/>
      <c r="G17" s="22">
        <v>0.65906274279444998</v>
      </c>
      <c r="H17" s="22">
        <v>0.72247291135099401</v>
      </c>
      <c r="I17" s="22">
        <v>0.767568682303295</v>
      </c>
      <c r="J17" s="22">
        <v>0.741614917640536</v>
      </c>
      <c r="K17" s="22">
        <v>0.73692754660936899</v>
      </c>
      <c r="L17" s="22">
        <v>0.77790380280148597</v>
      </c>
      <c r="M17" s="22"/>
      <c r="N17" s="22">
        <v>0.84455027438393804</v>
      </c>
      <c r="O17" s="22">
        <v>0.73560025308758603</v>
      </c>
      <c r="P17" s="22">
        <v>0.678118888318753</v>
      </c>
      <c r="Q17" s="22">
        <v>0.67845691964170796</v>
      </c>
      <c r="R17" s="22"/>
      <c r="S17" s="22">
        <v>0.700681025382619</v>
      </c>
      <c r="T17" s="22">
        <v>0.76750526744188896</v>
      </c>
      <c r="U17" s="22">
        <v>0.774233278127196</v>
      </c>
      <c r="V17" s="22">
        <v>0.72180608488001796</v>
      </c>
      <c r="W17" s="22">
        <v>0.67744899134065395</v>
      </c>
      <c r="X17" s="22">
        <v>0.772585165662944</v>
      </c>
      <c r="Y17" s="22">
        <v>0.68758804315803601</v>
      </c>
      <c r="Z17" s="22">
        <v>0.79819951150942503</v>
      </c>
      <c r="AA17" s="22">
        <v>0.740993568175627</v>
      </c>
      <c r="AB17" s="22">
        <v>0.71345598483152495</v>
      </c>
      <c r="AC17" s="22">
        <v>0.76618782452761602</v>
      </c>
      <c r="AD17" s="22">
        <v>0.85233814741368996</v>
      </c>
      <c r="AE17" s="22"/>
      <c r="AF17" s="22">
        <v>0.74711012696226897</v>
      </c>
      <c r="AG17" s="22">
        <v>0.75879362918207305</v>
      </c>
      <c r="AH17" s="22">
        <v>0.69781776722344602</v>
      </c>
      <c r="AI17" s="22">
        <v>0.729797904549915</v>
      </c>
      <c r="AJ17" s="22">
        <v>0.73766465439923401</v>
      </c>
      <c r="AK17" s="22">
        <v>0.72278416796078204</v>
      </c>
      <c r="AL17" s="22"/>
      <c r="AM17" s="22">
        <v>0.71429029775594</v>
      </c>
      <c r="AN17" s="22">
        <v>0.71713188406823203</v>
      </c>
      <c r="AO17" s="22">
        <v>0.79699533335774697</v>
      </c>
      <c r="AP17" s="22">
        <v>0.80773157978042798</v>
      </c>
      <c r="AQ17" s="22">
        <v>0.78957564696883298</v>
      </c>
      <c r="AR17" s="22"/>
      <c r="AS17" s="22">
        <v>0.76334987273874499</v>
      </c>
      <c r="AT17" s="22">
        <v>0.73206073220470003</v>
      </c>
      <c r="AU17" s="22"/>
      <c r="AV17" s="22">
        <v>0.76285756871079102</v>
      </c>
      <c r="AW17" s="22">
        <v>0.70407244483473397</v>
      </c>
      <c r="AX17" s="22"/>
      <c r="AY17" s="22">
        <v>0.71101177831524098</v>
      </c>
      <c r="AZ17" s="22">
        <v>0.75525400058148495</v>
      </c>
      <c r="BA17" s="22">
        <v>0.68956476388964805</v>
      </c>
      <c r="BB17" s="22"/>
      <c r="BC17" s="22">
        <v>0.74275381995713197</v>
      </c>
      <c r="BD17" s="22">
        <v>0.73993531629658105</v>
      </c>
      <c r="BE17" s="22">
        <v>0.72047736225846204</v>
      </c>
      <c r="BF17" s="22"/>
      <c r="BG17" s="22">
        <v>0.769607403542653</v>
      </c>
      <c r="BH17" s="22">
        <v>0.73558357327471902</v>
      </c>
      <c r="BI17" s="22"/>
      <c r="BJ17" s="22">
        <v>0.74883495161060498</v>
      </c>
      <c r="BK17" s="22">
        <v>0.74586850011764305</v>
      </c>
      <c r="BL17" s="22"/>
      <c r="BM17" s="22">
        <v>0.72326544638452095</v>
      </c>
      <c r="BN17" s="22">
        <v>0.77729798306201503</v>
      </c>
      <c r="BO17" s="22">
        <v>0.69818482790022696</v>
      </c>
      <c r="BP17" s="22">
        <v>0.68336885896361399</v>
      </c>
      <c r="BQ17" s="22">
        <v>0.64711195417007294</v>
      </c>
      <c r="BR17" s="22">
        <v>0.77334608241604597</v>
      </c>
      <c r="BS17" s="22">
        <v>0.76718784383785399</v>
      </c>
      <c r="BT17" s="22"/>
      <c r="BU17" s="22">
        <v>0.76750482126558695</v>
      </c>
      <c r="BV17" s="22">
        <v>0.75018989175765305</v>
      </c>
      <c r="BW17" s="22"/>
      <c r="BX17" s="22">
        <v>0.75965607953143999</v>
      </c>
      <c r="BY17" s="22">
        <v>0.69578312419436095</v>
      </c>
      <c r="BZ17" s="22">
        <v>0.78013149404859405</v>
      </c>
      <c r="CA17" s="22">
        <v>0.73446684087389802</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A26"/>
  <sheetViews>
    <sheetView showGridLines="0" topLeftCell="A11"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319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28.8" x14ac:dyDescent="0.3">
      <c r="B9" s="18" t="s">
        <v>308</v>
      </c>
      <c r="C9" s="17">
        <v>0.621244377170588</v>
      </c>
      <c r="D9" s="17">
        <v>0.592251904224947</v>
      </c>
      <c r="E9" s="17">
        <v>0.64965778902039195</v>
      </c>
      <c r="F9" s="17"/>
      <c r="G9" s="17">
        <v>0.38091890082740798</v>
      </c>
      <c r="H9" s="17">
        <v>0.46755186182636199</v>
      </c>
      <c r="I9" s="17">
        <v>0.59672824120679202</v>
      </c>
      <c r="J9" s="17">
        <v>0.67246286064196603</v>
      </c>
      <c r="K9" s="17">
        <v>0.75638986776281503</v>
      </c>
      <c r="L9" s="17">
        <v>0.793168945129894</v>
      </c>
      <c r="M9" s="17"/>
      <c r="N9" s="17">
        <v>0.596564932928627</v>
      </c>
      <c r="O9" s="17">
        <v>0.65662025823061398</v>
      </c>
      <c r="P9" s="17">
        <v>0.59154894355204901</v>
      </c>
      <c r="Q9" s="17">
        <v>0.633620257841084</v>
      </c>
      <c r="R9" s="17"/>
      <c r="S9" s="17">
        <v>0.51646107544055497</v>
      </c>
      <c r="T9" s="17">
        <v>0.61517310069404196</v>
      </c>
      <c r="U9" s="17">
        <v>0.63767162715275405</v>
      </c>
      <c r="V9" s="17">
        <v>0.68696771895643205</v>
      </c>
      <c r="W9" s="17">
        <v>0.58950020245108703</v>
      </c>
      <c r="X9" s="17">
        <v>0.68249340889096499</v>
      </c>
      <c r="Y9" s="17">
        <v>0.66409245670292805</v>
      </c>
      <c r="Z9" s="17">
        <v>0.57216905274444996</v>
      </c>
      <c r="AA9" s="17">
        <v>0.63991563390783701</v>
      </c>
      <c r="AB9" s="17">
        <v>0.61747352594160798</v>
      </c>
      <c r="AC9" s="17">
        <v>0.67560163895145897</v>
      </c>
      <c r="AD9" s="17">
        <v>0.58739571026168003</v>
      </c>
      <c r="AE9" s="17"/>
      <c r="AF9" s="17">
        <v>0.48261308505626499</v>
      </c>
      <c r="AG9" s="17">
        <v>0.65724643175661801</v>
      </c>
      <c r="AH9" s="17">
        <v>0.66205396383660498</v>
      </c>
      <c r="AI9" s="17">
        <v>0.68573072983720196</v>
      </c>
      <c r="AJ9" s="17">
        <v>0.68714133334137095</v>
      </c>
      <c r="AK9" s="17">
        <v>0.60946438752516396</v>
      </c>
      <c r="AL9" s="17"/>
      <c r="AM9" s="17">
        <v>0.65267922633540898</v>
      </c>
      <c r="AN9" s="17">
        <v>0.65742185674498299</v>
      </c>
      <c r="AO9" s="17">
        <v>0.59761748553123895</v>
      </c>
      <c r="AP9" s="17">
        <v>0.533453979682316</v>
      </c>
      <c r="AQ9" s="17">
        <v>0.46508488213324201</v>
      </c>
      <c r="AR9" s="17"/>
      <c r="AS9" s="17">
        <v>0.62128484301081899</v>
      </c>
      <c r="AT9" s="17">
        <v>0.64165469827972998</v>
      </c>
      <c r="AU9" s="17"/>
      <c r="AV9" s="17">
        <v>0.64246118676504405</v>
      </c>
      <c r="AW9" s="17">
        <v>0.56994095711681203</v>
      </c>
      <c r="AX9" s="17"/>
      <c r="AY9" s="17">
        <v>0.57213747873697895</v>
      </c>
      <c r="AZ9" s="17">
        <v>0.63528991641148402</v>
      </c>
      <c r="BA9" s="17">
        <v>0.68004555373335596</v>
      </c>
      <c r="BB9" s="17"/>
      <c r="BC9" s="17">
        <v>0.63215726861027799</v>
      </c>
      <c r="BD9" s="17">
        <v>0.63297044559118099</v>
      </c>
      <c r="BE9" s="17">
        <v>0.58645993479261804</v>
      </c>
      <c r="BF9" s="17"/>
      <c r="BG9" s="17">
        <v>0.63138607855779705</v>
      </c>
      <c r="BH9" s="17">
        <v>0.62370855926404101</v>
      </c>
      <c r="BI9" s="17"/>
      <c r="BJ9" s="17">
        <v>0.49582710413370201</v>
      </c>
      <c r="BK9" s="17">
        <v>0.66908985671733601</v>
      </c>
      <c r="BL9" s="17"/>
      <c r="BM9" s="17">
        <v>0.57642078878166902</v>
      </c>
      <c r="BN9" s="17">
        <v>0.57508570037131101</v>
      </c>
      <c r="BO9" s="17">
        <v>0.477880406324034</v>
      </c>
      <c r="BP9" s="17">
        <v>0.54722311409120505</v>
      </c>
      <c r="BQ9" s="17">
        <v>0.43337247356664899</v>
      </c>
      <c r="BR9" s="17">
        <v>0.81713227867042804</v>
      </c>
      <c r="BS9" s="17">
        <v>0.69510084254466697</v>
      </c>
      <c r="BT9" s="17"/>
      <c r="BU9" s="17">
        <v>0.69054437616495701</v>
      </c>
      <c r="BV9" s="17">
        <v>0.51661281159310601</v>
      </c>
      <c r="BW9" s="17"/>
      <c r="BX9" s="17">
        <v>0.67760804070391401</v>
      </c>
      <c r="BY9" s="17">
        <v>0.58425000852044695</v>
      </c>
      <c r="BZ9" s="17">
        <v>0.58201481004130595</v>
      </c>
      <c r="CA9" s="17">
        <v>0.58056927375276601</v>
      </c>
    </row>
    <row r="10" spans="2:79" x14ac:dyDescent="0.3">
      <c r="B10" s="18" t="s">
        <v>309</v>
      </c>
      <c r="C10" s="17">
        <v>0.43777171354627797</v>
      </c>
      <c r="D10" s="17">
        <v>0.40450504126796499</v>
      </c>
      <c r="E10" s="17">
        <v>0.46931693336327901</v>
      </c>
      <c r="F10" s="17"/>
      <c r="G10" s="17">
        <v>0.378130042439139</v>
      </c>
      <c r="H10" s="17">
        <v>0.468532372212904</v>
      </c>
      <c r="I10" s="17">
        <v>0.45369385568314802</v>
      </c>
      <c r="J10" s="17">
        <v>0.45697615302641897</v>
      </c>
      <c r="K10" s="17">
        <v>0.45162870604814298</v>
      </c>
      <c r="L10" s="17">
        <v>0.41469253999052802</v>
      </c>
      <c r="M10" s="17"/>
      <c r="N10" s="17">
        <v>0.42161897281384902</v>
      </c>
      <c r="O10" s="17">
        <v>0.47732502782060798</v>
      </c>
      <c r="P10" s="17">
        <v>0.400522047157366</v>
      </c>
      <c r="Q10" s="17">
        <v>0.44978163206842903</v>
      </c>
      <c r="R10" s="17"/>
      <c r="S10" s="17">
        <v>0.38838024877930299</v>
      </c>
      <c r="T10" s="17">
        <v>0.42315706091203098</v>
      </c>
      <c r="U10" s="17">
        <v>0.46626927137685498</v>
      </c>
      <c r="V10" s="17">
        <v>0.46480324075382901</v>
      </c>
      <c r="W10" s="17">
        <v>0.46226352595318498</v>
      </c>
      <c r="X10" s="17">
        <v>0.43756317886222501</v>
      </c>
      <c r="Y10" s="17">
        <v>0.454288990697919</v>
      </c>
      <c r="Z10" s="17">
        <v>0.52253378033442599</v>
      </c>
      <c r="AA10" s="17">
        <v>0.41567280946974999</v>
      </c>
      <c r="AB10" s="17">
        <v>0.40809446946035099</v>
      </c>
      <c r="AC10" s="17">
        <v>0.49049481266786099</v>
      </c>
      <c r="AD10" s="17">
        <v>0.44255575461973501</v>
      </c>
      <c r="AE10" s="17"/>
      <c r="AF10" s="17">
        <v>0.40083705155475402</v>
      </c>
      <c r="AG10" s="17">
        <v>0.44104083290524398</v>
      </c>
      <c r="AH10" s="17">
        <v>0.45290632385866902</v>
      </c>
      <c r="AI10" s="17">
        <v>0.43050808182730899</v>
      </c>
      <c r="AJ10" s="17">
        <v>0.49843618081436902</v>
      </c>
      <c r="AK10" s="17">
        <v>0.457702435989846</v>
      </c>
      <c r="AL10" s="17"/>
      <c r="AM10" s="17">
        <v>0.47639083255403297</v>
      </c>
      <c r="AN10" s="17">
        <v>0.403029776301915</v>
      </c>
      <c r="AO10" s="17">
        <v>0.445317272662824</v>
      </c>
      <c r="AP10" s="17">
        <v>0.44193981839544</v>
      </c>
      <c r="AQ10" s="17">
        <v>0.382974002913268</v>
      </c>
      <c r="AR10" s="17"/>
      <c r="AS10" s="17">
        <v>0.44984171780105697</v>
      </c>
      <c r="AT10" s="17">
        <v>0.37474786792169601</v>
      </c>
      <c r="AU10" s="17"/>
      <c r="AV10" s="17">
        <v>0.431883192886655</v>
      </c>
      <c r="AW10" s="17">
        <v>0.441854669403764</v>
      </c>
      <c r="AX10" s="17"/>
      <c r="AY10" s="17">
        <v>0.46154006833786099</v>
      </c>
      <c r="AZ10" s="17">
        <v>0.42807332866372699</v>
      </c>
      <c r="BA10" s="17">
        <v>0.43063537208684599</v>
      </c>
      <c r="BB10" s="17"/>
      <c r="BC10" s="17">
        <v>0.462530967851842</v>
      </c>
      <c r="BD10" s="17">
        <v>0.36463732934595799</v>
      </c>
      <c r="BE10" s="17">
        <v>0.44422112044026102</v>
      </c>
      <c r="BF10" s="17"/>
      <c r="BG10" s="17">
        <v>0.42041502740008202</v>
      </c>
      <c r="BH10" s="17">
        <v>0.44976404794823099</v>
      </c>
      <c r="BI10" s="17"/>
      <c r="BJ10" s="17">
        <v>0.44951277838671799</v>
      </c>
      <c r="BK10" s="17">
        <v>0.433930837264698</v>
      </c>
      <c r="BL10" s="17"/>
      <c r="BM10" s="17">
        <v>0.42992862323230402</v>
      </c>
      <c r="BN10" s="17">
        <v>0.467609788657813</v>
      </c>
      <c r="BO10" s="17">
        <v>0.463971378951473</v>
      </c>
      <c r="BP10" s="17">
        <v>0.51845062420508503</v>
      </c>
      <c r="BQ10" s="17">
        <v>0.41514914014693599</v>
      </c>
      <c r="BR10" s="17">
        <v>0.409383228426556</v>
      </c>
      <c r="BS10" s="17">
        <v>0.45295018459966402</v>
      </c>
      <c r="BT10" s="17"/>
      <c r="BU10" s="17">
        <v>0.43195224040805202</v>
      </c>
      <c r="BV10" s="17">
        <v>0.464284998964347</v>
      </c>
      <c r="BW10" s="17"/>
      <c r="BX10" s="17">
        <v>0.45960065096153202</v>
      </c>
      <c r="BY10" s="17">
        <v>0.456511611638101</v>
      </c>
      <c r="BZ10" s="17">
        <v>0.438933496465363</v>
      </c>
      <c r="CA10" s="17">
        <v>0.43474811099224098</v>
      </c>
    </row>
    <row r="11" spans="2:79" ht="28.8" x14ac:dyDescent="0.3">
      <c r="B11" s="18" t="s">
        <v>310</v>
      </c>
      <c r="C11" s="17">
        <v>0.39439734093670797</v>
      </c>
      <c r="D11" s="17">
        <v>0.39518759349180199</v>
      </c>
      <c r="E11" s="17">
        <v>0.39349895957460901</v>
      </c>
      <c r="F11" s="17"/>
      <c r="G11" s="17">
        <v>0.40963308539254101</v>
      </c>
      <c r="H11" s="17">
        <v>0.35713381946214001</v>
      </c>
      <c r="I11" s="17">
        <v>0.35653503567288303</v>
      </c>
      <c r="J11" s="17">
        <v>0.43120837048473698</v>
      </c>
      <c r="K11" s="17">
        <v>0.40397819488793502</v>
      </c>
      <c r="L11" s="17">
        <v>0.40900925438768598</v>
      </c>
      <c r="M11" s="17"/>
      <c r="N11" s="17">
        <v>0.37441791390690798</v>
      </c>
      <c r="O11" s="17">
        <v>0.38337460371397197</v>
      </c>
      <c r="P11" s="17">
        <v>0.40280523547320002</v>
      </c>
      <c r="Q11" s="17">
        <v>0.41784139768637801</v>
      </c>
      <c r="R11" s="17"/>
      <c r="S11" s="17">
        <v>0.39741670676457203</v>
      </c>
      <c r="T11" s="17">
        <v>0.385957367574497</v>
      </c>
      <c r="U11" s="17">
        <v>0.38434217220810302</v>
      </c>
      <c r="V11" s="17">
        <v>0.37162579038325899</v>
      </c>
      <c r="W11" s="17">
        <v>0.39818254059621699</v>
      </c>
      <c r="X11" s="17">
        <v>0.31112176905397998</v>
      </c>
      <c r="Y11" s="17">
        <v>0.42678760143920802</v>
      </c>
      <c r="Z11" s="17">
        <v>0.37291006554117201</v>
      </c>
      <c r="AA11" s="17">
        <v>0.45450060148374799</v>
      </c>
      <c r="AB11" s="17">
        <v>0.36315013525135897</v>
      </c>
      <c r="AC11" s="17">
        <v>0.49134648557454802</v>
      </c>
      <c r="AD11" s="17">
        <v>0.40636969863687</v>
      </c>
      <c r="AE11" s="17"/>
      <c r="AF11" s="17">
        <v>0.38441236873132401</v>
      </c>
      <c r="AG11" s="17">
        <v>0.389533581972478</v>
      </c>
      <c r="AH11" s="17">
        <v>0.372682224488804</v>
      </c>
      <c r="AI11" s="17">
        <v>0.40177324823272798</v>
      </c>
      <c r="AJ11" s="17">
        <v>0.44198350418507298</v>
      </c>
      <c r="AK11" s="17">
        <v>0.39400772676398998</v>
      </c>
      <c r="AL11" s="17"/>
      <c r="AM11" s="17">
        <v>0.42949795723589901</v>
      </c>
      <c r="AN11" s="17">
        <v>0.40686114576861399</v>
      </c>
      <c r="AO11" s="17">
        <v>0.36507013815189399</v>
      </c>
      <c r="AP11" s="17">
        <v>0.35720948902508198</v>
      </c>
      <c r="AQ11" s="17">
        <v>0.37460118319952301</v>
      </c>
      <c r="AR11" s="17"/>
      <c r="AS11" s="17">
        <v>0.39020084805301303</v>
      </c>
      <c r="AT11" s="17">
        <v>0.41155946242826602</v>
      </c>
      <c r="AU11" s="17"/>
      <c r="AV11" s="17">
        <v>0.38085970215528098</v>
      </c>
      <c r="AW11" s="17">
        <v>0.45446872412105399</v>
      </c>
      <c r="AX11" s="17"/>
      <c r="AY11" s="17">
        <v>0.37163631501517502</v>
      </c>
      <c r="AZ11" s="17">
        <v>0.40100954995641203</v>
      </c>
      <c r="BA11" s="17">
        <v>0.400965611747988</v>
      </c>
      <c r="BB11" s="17"/>
      <c r="BC11" s="17">
        <v>0.40055424307007997</v>
      </c>
      <c r="BD11" s="17">
        <v>0.38786212594008401</v>
      </c>
      <c r="BE11" s="17">
        <v>0.38604704115605398</v>
      </c>
      <c r="BF11" s="17"/>
      <c r="BG11" s="17">
        <v>0.41467319095482702</v>
      </c>
      <c r="BH11" s="17">
        <v>0.39097229339341599</v>
      </c>
      <c r="BI11" s="17"/>
      <c r="BJ11" s="17">
        <v>0.347449460461214</v>
      </c>
      <c r="BK11" s="17">
        <v>0.41422597076218298</v>
      </c>
      <c r="BL11" s="17"/>
      <c r="BM11" s="17">
        <v>0.38089839551522497</v>
      </c>
      <c r="BN11" s="17">
        <v>0.35995555802626999</v>
      </c>
      <c r="BO11" s="17">
        <v>0.42691429076877402</v>
      </c>
      <c r="BP11" s="17">
        <v>0.464709188373642</v>
      </c>
      <c r="BQ11" s="17">
        <v>0.47745799115326598</v>
      </c>
      <c r="BR11" s="17">
        <v>0.383228542345526</v>
      </c>
      <c r="BS11" s="17">
        <v>0.46146871864961098</v>
      </c>
      <c r="BT11" s="17"/>
      <c r="BU11" s="17">
        <v>0.39620490578375001</v>
      </c>
      <c r="BV11" s="17">
        <v>0.30812777452361501</v>
      </c>
      <c r="BW11" s="17"/>
      <c r="BX11" s="17">
        <v>0.38799548647132398</v>
      </c>
      <c r="BY11" s="17">
        <v>0.36054904152587702</v>
      </c>
      <c r="BZ11" s="17">
        <v>0.36638992092656603</v>
      </c>
      <c r="CA11" s="17">
        <v>0.34788664897904498</v>
      </c>
    </row>
    <row r="12" spans="2:79" ht="43.2" x14ac:dyDescent="0.3">
      <c r="B12" s="18" t="s">
        <v>311</v>
      </c>
      <c r="C12" s="17">
        <v>0.346323641893718</v>
      </c>
      <c r="D12" s="17">
        <v>0.31652932114455401</v>
      </c>
      <c r="E12" s="17">
        <v>0.37513335096296702</v>
      </c>
      <c r="F12" s="17"/>
      <c r="G12" s="17">
        <v>0.180121602487509</v>
      </c>
      <c r="H12" s="17">
        <v>0.20814025488377499</v>
      </c>
      <c r="I12" s="17">
        <v>0.31196868001249001</v>
      </c>
      <c r="J12" s="17">
        <v>0.32815789009429103</v>
      </c>
      <c r="K12" s="17">
        <v>0.44985711405721901</v>
      </c>
      <c r="L12" s="17">
        <v>0.54175585990151098</v>
      </c>
      <c r="M12" s="17"/>
      <c r="N12" s="17">
        <v>0.38688759011064799</v>
      </c>
      <c r="O12" s="17">
        <v>0.37087262023878598</v>
      </c>
      <c r="P12" s="17">
        <v>0.32432905680166502</v>
      </c>
      <c r="Q12" s="17">
        <v>0.29500168224936002</v>
      </c>
      <c r="R12" s="17"/>
      <c r="S12" s="17">
        <v>0.27159080240154898</v>
      </c>
      <c r="T12" s="17">
        <v>0.402499301656771</v>
      </c>
      <c r="U12" s="17">
        <v>0.38840065310341498</v>
      </c>
      <c r="V12" s="17">
        <v>0.34344798179589298</v>
      </c>
      <c r="W12" s="17">
        <v>0.30579807818196297</v>
      </c>
      <c r="X12" s="17">
        <v>0.33920934559767602</v>
      </c>
      <c r="Y12" s="17">
        <v>0.349317111364227</v>
      </c>
      <c r="Z12" s="17">
        <v>0.31992103508847203</v>
      </c>
      <c r="AA12" s="17">
        <v>0.36929905670105001</v>
      </c>
      <c r="AB12" s="17">
        <v>0.36098458660954902</v>
      </c>
      <c r="AC12" s="17">
        <v>0.354785682191045</v>
      </c>
      <c r="AD12" s="17">
        <v>0.348483416175631</v>
      </c>
      <c r="AE12" s="17"/>
      <c r="AF12" s="17">
        <v>0.25601360496610298</v>
      </c>
      <c r="AG12" s="17">
        <v>0.354981034240133</v>
      </c>
      <c r="AH12" s="17">
        <v>0.386684303146407</v>
      </c>
      <c r="AI12" s="17">
        <v>0.38882605167031897</v>
      </c>
      <c r="AJ12" s="17">
        <v>0.39770346993648698</v>
      </c>
      <c r="AK12" s="17">
        <v>0.36624070546973497</v>
      </c>
      <c r="AL12" s="17"/>
      <c r="AM12" s="17">
        <v>0.29882342757158298</v>
      </c>
      <c r="AN12" s="17">
        <v>0.35991044060546801</v>
      </c>
      <c r="AO12" s="17">
        <v>0.350227016693196</v>
      </c>
      <c r="AP12" s="17">
        <v>0.37440175681614701</v>
      </c>
      <c r="AQ12" s="17">
        <v>0.29173036397756202</v>
      </c>
      <c r="AR12" s="17"/>
      <c r="AS12" s="17">
        <v>0.34227518989938899</v>
      </c>
      <c r="AT12" s="17">
        <v>0.39306590203679598</v>
      </c>
      <c r="AU12" s="17"/>
      <c r="AV12" s="17">
        <v>0.37496289461900001</v>
      </c>
      <c r="AW12" s="17">
        <v>0.27109769871021899</v>
      </c>
      <c r="AX12" s="17"/>
      <c r="AY12" s="17">
        <v>0.31464975264043099</v>
      </c>
      <c r="AZ12" s="17">
        <v>0.34653318816390399</v>
      </c>
      <c r="BA12" s="17">
        <v>0.45814684862076299</v>
      </c>
      <c r="BB12" s="17"/>
      <c r="BC12" s="17">
        <v>0.35086040703121502</v>
      </c>
      <c r="BD12" s="17">
        <v>0.38725362970315202</v>
      </c>
      <c r="BE12" s="17">
        <v>0.29656891599838497</v>
      </c>
      <c r="BF12" s="17"/>
      <c r="BG12" s="17">
        <v>0.39238872143654902</v>
      </c>
      <c r="BH12" s="17">
        <v>0.33216306726039202</v>
      </c>
      <c r="BI12" s="17"/>
      <c r="BJ12" s="17">
        <v>0.273324203971406</v>
      </c>
      <c r="BK12" s="17">
        <v>0.373466902161597</v>
      </c>
      <c r="BL12" s="17"/>
      <c r="BM12" s="17">
        <v>0.283394626048039</v>
      </c>
      <c r="BN12" s="17">
        <v>0.35018194947299702</v>
      </c>
      <c r="BO12" s="17">
        <v>0.33671738426367298</v>
      </c>
      <c r="BP12" s="17">
        <v>0.26070245395192698</v>
      </c>
      <c r="BQ12" s="17">
        <v>0.185973790697404</v>
      </c>
      <c r="BR12" s="17">
        <v>0.56094719446298402</v>
      </c>
      <c r="BS12" s="17">
        <v>0.26623121896906199</v>
      </c>
      <c r="BT12" s="17"/>
      <c r="BU12" s="17">
        <v>0.399371022421042</v>
      </c>
      <c r="BV12" s="17">
        <v>0.244549022346714</v>
      </c>
      <c r="BW12" s="17"/>
      <c r="BX12" s="17">
        <v>0.322674863117765</v>
      </c>
      <c r="BY12" s="17">
        <v>0.35017797619489999</v>
      </c>
      <c r="BZ12" s="17">
        <v>0.29161515466924898</v>
      </c>
      <c r="CA12" s="17">
        <v>0.37152826042074899</v>
      </c>
    </row>
    <row r="13" spans="2:79" ht="28.8" x14ac:dyDescent="0.3">
      <c r="B13" s="18" t="s">
        <v>312</v>
      </c>
      <c r="C13" s="17">
        <v>0.24792765857083299</v>
      </c>
      <c r="D13" s="17">
        <v>0.27326487248883102</v>
      </c>
      <c r="E13" s="17">
        <v>0.22443466600948001</v>
      </c>
      <c r="F13" s="17"/>
      <c r="G13" s="17">
        <v>0.22745985356241699</v>
      </c>
      <c r="H13" s="17">
        <v>0.28589592752922099</v>
      </c>
      <c r="I13" s="17">
        <v>0.28438037024413798</v>
      </c>
      <c r="J13" s="17">
        <v>0.23776324719151401</v>
      </c>
      <c r="K13" s="17">
        <v>0.19003499776688401</v>
      </c>
      <c r="L13" s="17">
        <v>0.24823267138403701</v>
      </c>
      <c r="M13" s="17"/>
      <c r="N13" s="17">
        <v>0.31877410439281401</v>
      </c>
      <c r="O13" s="17">
        <v>0.23577349518407401</v>
      </c>
      <c r="P13" s="17">
        <v>0.238960193276781</v>
      </c>
      <c r="Q13" s="17">
        <v>0.195435509555767</v>
      </c>
      <c r="R13" s="17"/>
      <c r="S13" s="17">
        <v>0.27867235373386401</v>
      </c>
      <c r="T13" s="17">
        <v>0.2391876906422</v>
      </c>
      <c r="U13" s="17">
        <v>0.233376037401896</v>
      </c>
      <c r="V13" s="17">
        <v>0.272769055188818</v>
      </c>
      <c r="W13" s="17">
        <v>0.179122120087058</v>
      </c>
      <c r="X13" s="17">
        <v>0.27919384286930699</v>
      </c>
      <c r="Y13" s="17">
        <v>0.172419505157833</v>
      </c>
      <c r="Z13" s="17">
        <v>0.28058722145938197</v>
      </c>
      <c r="AA13" s="17">
        <v>0.246921909375767</v>
      </c>
      <c r="AB13" s="17">
        <v>0.271912333279753</v>
      </c>
      <c r="AC13" s="17">
        <v>0.24746559409630201</v>
      </c>
      <c r="AD13" s="17">
        <v>0.26463979916368202</v>
      </c>
      <c r="AE13" s="17"/>
      <c r="AF13" s="17">
        <v>0.28565579985155298</v>
      </c>
      <c r="AG13" s="17">
        <v>0.24154894426232801</v>
      </c>
      <c r="AH13" s="17">
        <v>0.24785151996115101</v>
      </c>
      <c r="AI13" s="17">
        <v>0.24088535457042201</v>
      </c>
      <c r="AJ13" s="17">
        <v>0.22213952932634301</v>
      </c>
      <c r="AK13" s="17">
        <v>0.17750090115310299</v>
      </c>
      <c r="AL13" s="17"/>
      <c r="AM13" s="17">
        <v>0.21904591408650201</v>
      </c>
      <c r="AN13" s="17">
        <v>0.20221740747482</v>
      </c>
      <c r="AO13" s="17">
        <v>0.28754515978959999</v>
      </c>
      <c r="AP13" s="17">
        <v>0.31431978876661099</v>
      </c>
      <c r="AQ13" s="17">
        <v>0.35895091966978498</v>
      </c>
      <c r="AR13" s="17"/>
      <c r="AS13" s="17">
        <v>0.26139183528508603</v>
      </c>
      <c r="AT13" s="17">
        <v>0.23000489289746501</v>
      </c>
      <c r="AU13" s="17"/>
      <c r="AV13" s="17">
        <v>0.25983362054063602</v>
      </c>
      <c r="AW13" s="17">
        <v>0.235597575884995</v>
      </c>
      <c r="AX13" s="17"/>
      <c r="AY13" s="17">
        <v>0.24428118063477999</v>
      </c>
      <c r="AZ13" s="17">
        <v>0.25477651411992303</v>
      </c>
      <c r="BA13" s="17">
        <v>0.213822770962138</v>
      </c>
      <c r="BB13" s="17"/>
      <c r="BC13" s="17">
        <v>0.239068508645219</v>
      </c>
      <c r="BD13" s="17">
        <v>0.27230242843971803</v>
      </c>
      <c r="BE13" s="17">
        <v>0.24470568220716199</v>
      </c>
      <c r="BF13" s="17"/>
      <c r="BG13" s="17">
        <v>0.245647180778995</v>
      </c>
      <c r="BH13" s="17">
        <v>0.25105701040967099</v>
      </c>
      <c r="BI13" s="17"/>
      <c r="BJ13" s="17">
        <v>0.29156760289931499</v>
      </c>
      <c r="BK13" s="17">
        <v>0.23210969290892</v>
      </c>
      <c r="BL13" s="17"/>
      <c r="BM13" s="17">
        <v>0.28641268408736098</v>
      </c>
      <c r="BN13" s="17">
        <v>0.19198194292339099</v>
      </c>
      <c r="BO13" s="17">
        <v>0.20196759239106801</v>
      </c>
      <c r="BP13" s="17">
        <v>0.19227567000482401</v>
      </c>
      <c r="BQ13" s="17">
        <v>0.22242369559818601</v>
      </c>
      <c r="BR13" s="17">
        <v>0.25343270030457798</v>
      </c>
      <c r="BS13" s="17">
        <v>0.18958338214071899</v>
      </c>
      <c r="BT13" s="17"/>
      <c r="BU13" s="17">
        <v>0.20270063972187699</v>
      </c>
      <c r="BV13" s="17">
        <v>0.28097462446388699</v>
      </c>
      <c r="BW13" s="17"/>
      <c r="BX13" s="17">
        <v>0.23724879785406799</v>
      </c>
      <c r="BY13" s="17">
        <v>0.26168816935764799</v>
      </c>
      <c r="BZ13" s="17">
        <v>0.27505793340514301</v>
      </c>
      <c r="CA13" s="17">
        <v>0.27171037112316099</v>
      </c>
    </row>
    <row r="14" spans="2:79" ht="43.2" x14ac:dyDescent="0.3">
      <c r="B14" s="18" t="s">
        <v>313</v>
      </c>
      <c r="C14" s="17">
        <v>0.127693115586717</v>
      </c>
      <c r="D14" s="17">
        <v>0.125725490062504</v>
      </c>
      <c r="E14" s="17">
        <v>0.13024117611018099</v>
      </c>
      <c r="F14" s="17"/>
      <c r="G14" s="17">
        <v>0.16507083440929499</v>
      </c>
      <c r="H14" s="17">
        <v>0.16638787989495199</v>
      </c>
      <c r="I14" s="17">
        <v>0.127932496044007</v>
      </c>
      <c r="J14" s="17">
        <v>0.12868044533376599</v>
      </c>
      <c r="K14" s="17">
        <v>8.2247460986472398E-2</v>
      </c>
      <c r="L14" s="17">
        <v>0.10101320895667699</v>
      </c>
      <c r="M14" s="17"/>
      <c r="N14" s="17">
        <v>0.13457614738102</v>
      </c>
      <c r="O14" s="17">
        <v>0.12821052772736899</v>
      </c>
      <c r="P14" s="17">
        <v>0.13616866351790399</v>
      </c>
      <c r="Q14" s="17">
        <v>0.115846316064263</v>
      </c>
      <c r="R14" s="17"/>
      <c r="S14" s="17">
        <v>0.13090690968940399</v>
      </c>
      <c r="T14" s="17">
        <v>8.6829815450250702E-2</v>
      </c>
      <c r="U14" s="17">
        <v>0.12537273699243401</v>
      </c>
      <c r="V14" s="17">
        <v>0.110791893534037</v>
      </c>
      <c r="W14" s="17">
        <v>0.161539569642216</v>
      </c>
      <c r="X14" s="17">
        <v>0.10575078386430201</v>
      </c>
      <c r="Y14" s="17">
        <v>0.142837857228367</v>
      </c>
      <c r="Z14" s="17">
        <v>0.12950916236850701</v>
      </c>
      <c r="AA14" s="17">
        <v>0.15678398380759101</v>
      </c>
      <c r="AB14" s="17">
        <v>0.15481588099760801</v>
      </c>
      <c r="AC14" s="17">
        <v>0.126584954246028</v>
      </c>
      <c r="AD14" s="17">
        <v>0.104075786291005</v>
      </c>
      <c r="AE14" s="17"/>
      <c r="AF14" s="17">
        <v>0.153788075196092</v>
      </c>
      <c r="AG14" s="17">
        <v>0.111361944831927</v>
      </c>
      <c r="AH14" s="17">
        <v>0.13110169114348499</v>
      </c>
      <c r="AI14" s="17">
        <v>0.124794419241249</v>
      </c>
      <c r="AJ14" s="17">
        <v>9.6801932365832094E-2</v>
      </c>
      <c r="AK14" s="17">
        <v>0.15689146365849299</v>
      </c>
      <c r="AL14" s="17"/>
      <c r="AM14" s="17">
        <v>0.12182990248111999</v>
      </c>
      <c r="AN14" s="17">
        <v>0.106596003229916</v>
      </c>
      <c r="AO14" s="17">
        <v>0.14112511258987501</v>
      </c>
      <c r="AP14" s="17">
        <v>0.16768465794897999</v>
      </c>
      <c r="AQ14" s="17">
        <v>7.2844117893355903E-2</v>
      </c>
      <c r="AR14" s="17"/>
      <c r="AS14" s="17">
        <v>0.12564821821187599</v>
      </c>
      <c r="AT14" s="17">
        <v>0.14866982785477301</v>
      </c>
      <c r="AU14" s="17"/>
      <c r="AV14" s="17">
        <v>0.130461717348101</v>
      </c>
      <c r="AW14" s="17">
        <v>0.11375918878760399</v>
      </c>
      <c r="AX14" s="17"/>
      <c r="AY14" s="17">
        <v>0.13005573574040499</v>
      </c>
      <c r="AZ14" s="17">
        <v>0.12815428294472</v>
      </c>
      <c r="BA14" s="17">
        <v>0.119444940196082</v>
      </c>
      <c r="BB14" s="17"/>
      <c r="BC14" s="17">
        <v>0.11710883342383401</v>
      </c>
      <c r="BD14" s="17">
        <v>0.140512984441829</v>
      </c>
      <c r="BE14" s="17">
        <v>0.14024266292396501</v>
      </c>
      <c r="BF14" s="17"/>
      <c r="BG14" s="17">
        <v>0.124825913406289</v>
      </c>
      <c r="BH14" s="17">
        <v>0.126830177990127</v>
      </c>
      <c r="BI14" s="17"/>
      <c r="BJ14" s="17">
        <v>0.15547937264747</v>
      </c>
      <c r="BK14" s="17">
        <v>0.119421186899242</v>
      </c>
      <c r="BL14" s="17"/>
      <c r="BM14" s="17">
        <v>0.13547741054707699</v>
      </c>
      <c r="BN14" s="17">
        <v>0.133527246810933</v>
      </c>
      <c r="BO14" s="17">
        <v>0.13252129008871399</v>
      </c>
      <c r="BP14" s="17">
        <v>7.1248963622764297E-2</v>
      </c>
      <c r="BQ14" s="17">
        <v>0.183522889494904</v>
      </c>
      <c r="BR14" s="17">
        <v>8.9216921763727003E-2</v>
      </c>
      <c r="BS14" s="17">
        <v>0.18005891633347501</v>
      </c>
      <c r="BT14" s="17"/>
      <c r="BU14" s="17">
        <v>0.16606382486584501</v>
      </c>
      <c r="BV14" s="17">
        <v>0.180040129508513</v>
      </c>
      <c r="BW14" s="17"/>
      <c r="BX14" s="17">
        <v>0.153651516417247</v>
      </c>
      <c r="BY14" s="17">
        <v>0.12779994310869999</v>
      </c>
      <c r="BZ14" s="17">
        <v>0.136720682862811</v>
      </c>
      <c r="CA14" s="17">
        <v>0.15101469949319801</v>
      </c>
    </row>
    <row r="15" spans="2:79" ht="28.8" x14ac:dyDescent="0.3">
      <c r="B15" s="18" t="s">
        <v>314</v>
      </c>
      <c r="C15" s="17">
        <v>0.12044923696654</v>
      </c>
      <c r="D15" s="17">
        <v>0.12454782252122699</v>
      </c>
      <c r="E15" s="17">
        <v>0.117044637704596</v>
      </c>
      <c r="F15" s="17"/>
      <c r="G15" s="17">
        <v>0.195349077653417</v>
      </c>
      <c r="H15" s="17">
        <v>0.18945222270398199</v>
      </c>
      <c r="I15" s="17">
        <v>0.136072444790761</v>
      </c>
      <c r="J15" s="17">
        <v>8.1536953743743507E-2</v>
      </c>
      <c r="K15" s="17">
        <v>6.0084939928349602E-2</v>
      </c>
      <c r="L15" s="17">
        <v>7.4082347580207195E-2</v>
      </c>
      <c r="M15" s="17"/>
      <c r="N15" s="17">
        <v>0.14099713948676401</v>
      </c>
      <c r="O15" s="17">
        <v>0.101253150192047</v>
      </c>
      <c r="P15" s="17">
        <v>0.116238028904622</v>
      </c>
      <c r="Q15" s="17">
        <v>0.11351833528001901</v>
      </c>
      <c r="R15" s="17"/>
      <c r="S15" s="17">
        <v>0.17499889943410701</v>
      </c>
      <c r="T15" s="17">
        <v>0.14788011391733599</v>
      </c>
      <c r="U15" s="17">
        <v>0.102401356138873</v>
      </c>
      <c r="V15" s="17">
        <v>8.8172814373044903E-2</v>
      </c>
      <c r="W15" s="17">
        <v>0.12528770359570399</v>
      </c>
      <c r="X15" s="17">
        <v>8.4745881262316997E-2</v>
      </c>
      <c r="Y15" s="17">
        <v>0.112600308668291</v>
      </c>
      <c r="Z15" s="17">
        <v>0.16649654677688999</v>
      </c>
      <c r="AA15" s="17">
        <v>0.120121737199905</v>
      </c>
      <c r="AB15" s="17">
        <v>8.6186681945954594E-2</v>
      </c>
      <c r="AC15" s="17">
        <v>5.6277760703978198E-2</v>
      </c>
      <c r="AD15" s="17">
        <v>0.16006308014824</v>
      </c>
      <c r="AE15" s="17"/>
      <c r="AF15" s="17">
        <v>0.19012803007155701</v>
      </c>
      <c r="AG15" s="17">
        <v>0.109844825265526</v>
      </c>
      <c r="AH15" s="17">
        <v>0.101963586394406</v>
      </c>
      <c r="AI15" s="17">
        <v>9.6132477908965702E-2</v>
      </c>
      <c r="AJ15" s="17">
        <v>5.7134483211607898E-2</v>
      </c>
      <c r="AK15" s="17">
        <v>0.115255769896862</v>
      </c>
      <c r="AL15" s="17"/>
      <c r="AM15" s="17">
        <v>9.7657705519415799E-2</v>
      </c>
      <c r="AN15" s="17">
        <v>9.4553809175809703E-2</v>
      </c>
      <c r="AO15" s="17">
        <v>0.13954430552107899</v>
      </c>
      <c r="AP15" s="17">
        <v>0.17502659477583901</v>
      </c>
      <c r="AQ15" s="17">
        <v>0.23379873489626299</v>
      </c>
      <c r="AR15" s="17"/>
      <c r="AS15" s="17">
        <v>0.131524671674251</v>
      </c>
      <c r="AT15" s="17">
        <v>7.3714274974509705E-2</v>
      </c>
      <c r="AU15" s="17"/>
      <c r="AV15" s="17">
        <v>0.125803068049989</v>
      </c>
      <c r="AW15" s="17">
        <v>0.105302068596992</v>
      </c>
      <c r="AX15" s="17"/>
      <c r="AY15" s="17">
        <v>0.13229748791665299</v>
      </c>
      <c r="AZ15" s="17">
        <v>0.120393505175417</v>
      </c>
      <c r="BA15" s="17">
        <v>8.6805106388282399E-2</v>
      </c>
      <c r="BB15" s="17"/>
      <c r="BC15" s="17">
        <v>0.11913640516722999</v>
      </c>
      <c r="BD15" s="17">
        <v>0.128030997323965</v>
      </c>
      <c r="BE15" s="17">
        <v>0.117506315179894</v>
      </c>
      <c r="BF15" s="17"/>
      <c r="BG15" s="17">
        <v>9.6340186216795604E-2</v>
      </c>
      <c r="BH15" s="17">
        <v>0.130036771878833</v>
      </c>
      <c r="BI15" s="17"/>
      <c r="BJ15" s="17">
        <v>0.175660013850753</v>
      </c>
      <c r="BK15" s="17">
        <v>0.10223869222871899</v>
      </c>
      <c r="BL15" s="17"/>
      <c r="BM15" s="17">
        <v>0.13814095916746499</v>
      </c>
      <c r="BN15" s="17">
        <v>0.13199720003070101</v>
      </c>
      <c r="BO15" s="17">
        <v>0.14272620976964701</v>
      </c>
      <c r="BP15" s="17">
        <v>0.118061995238349</v>
      </c>
      <c r="BQ15" s="17">
        <v>0.16039311402520101</v>
      </c>
      <c r="BR15" s="17">
        <v>7.1255448988295694E-2</v>
      </c>
      <c r="BS15" s="17">
        <v>8.9515819451232007E-2</v>
      </c>
      <c r="BT15" s="17"/>
      <c r="BU15" s="17">
        <v>0.174296906243326</v>
      </c>
      <c r="BV15" s="17">
        <v>0.19990855707863101</v>
      </c>
      <c r="BW15" s="17"/>
      <c r="BX15" s="17">
        <v>0.107750433363931</v>
      </c>
      <c r="BY15" s="17">
        <v>0.13052664715700499</v>
      </c>
      <c r="BZ15" s="17">
        <v>0.154275957461253</v>
      </c>
      <c r="CA15" s="17">
        <v>0.13988965052691599</v>
      </c>
    </row>
    <row r="16" spans="2:79" ht="28.8" x14ac:dyDescent="0.3">
      <c r="B16" s="18" t="s">
        <v>315</v>
      </c>
      <c r="C16" s="17">
        <v>0.10693139313717499</v>
      </c>
      <c r="D16" s="17">
        <v>0.111247283872675</v>
      </c>
      <c r="E16" s="17">
        <v>0.103248264308454</v>
      </c>
      <c r="F16" s="17"/>
      <c r="G16" s="17">
        <v>0.152193360169982</v>
      </c>
      <c r="H16" s="17">
        <v>0.123315278587195</v>
      </c>
      <c r="I16" s="17">
        <v>0.101850926105146</v>
      </c>
      <c r="J16" s="17">
        <v>9.9745478900929899E-2</v>
      </c>
      <c r="K16" s="17">
        <v>8.9517927414010101E-2</v>
      </c>
      <c r="L16" s="17">
        <v>8.5217163565163595E-2</v>
      </c>
      <c r="M16" s="17"/>
      <c r="N16" s="17">
        <v>0.109973958326233</v>
      </c>
      <c r="O16" s="17">
        <v>9.76547828755258E-2</v>
      </c>
      <c r="P16" s="17">
        <v>0.116509723239114</v>
      </c>
      <c r="Q16" s="17">
        <v>0.105942920578896</v>
      </c>
      <c r="R16" s="17"/>
      <c r="S16" s="17">
        <v>0.101715041265457</v>
      </c>
      <c r="T16" s="17">
        <v>0.10794135787564001</v>
      </c>
      <c r="U16" s="17">
        <v>9.6070020677083007E-2</v>
      </c>
      <c r="V16" s="17">
        <v>0.109147678789405</v>
      </c>
      <c r="W16" s="17">
        <v>0.10788454702455701</v>
      </c>
      <c r="X16" s="17">
        <v>0.119681162327615</v>
      </c>
      <c r="Y16" s="17">
        <v>0.100925062518662</v>
      </c>
      <c r="Z16" s="17">
        <v>8.7043080987020002E-2</v>
      </c>
      <c r="AA16" s="17">
        <v>0.106157275283891</v>
      </c>
      <c r="AB16" s="17">
        <v>0.12002477089739701</v>
      </c>
      <c r="AC16" s="17">
        <v>9.9516593573739598E-2</v>
      </c>
      <c r="AD16" s="17">
        <v>0.127190817926775</v>
      </c>
      <c r="AE16" s="17"/>
      <c r="AF16" s="17">
        <v>0.116959080694649</v>
      </c>
      <c r="AG16" s="17">
        <v>0.12917274089105499</v>
      </c>
      <c r="AH16" s="17">
        <v>0.11331410723679</v>
      </c>
      <c r="AI16" s="17">
        <v>7.2668471771450804E-2</v>
      </c>
      <c r="AJ16" s="17">
        <v>7.3844803410388404E-2</v>
      </c>
      <c r="AK16" s="17">
        <v>0.114813412552923</v>
      </c>
      <c r="AL16" s="17"/>
      <c r="AM16" s="17">
        <v>8.5621742379931504E-2</v>
      </c>
      <c r="AN16" s="17">
        <v>0.104128903479489</v>
      </c>
      <c r="AO16" s="17">
        <v>0.124788551280396</v>
      </c>
      <c r="AP16" s="17">
        <v>0.104162060855674</v>
      </c>
      <c r="AQ16" s="17">
        <v>9.6597838579528597E-2</v>
      </c>
      <c r="AR16" s="17"/>
      <c r="AS16" s="17">
        <v>9.9260602636153494E-2</v>
      </c>
      <c r="AT16" s="17">
        <v>0.162726108067725</v>
      </c>
      <c r="AU16" s="17"/>
      <c r="AV16" s="17">
        <v>0.10239821850535399</v>
      </c>
      <c r="AW16" s="17">
        <v>0.15148219151904599</v>
      </c>
      <c r="AX16" s="17"/>
      <c r="AY16" s="17">
        <v>0.12981329575198999</v>
      </c>
      <c r="AZ16" s="17">
        <v>9.6400503130574203E-2</v>
      </c>
      <c r="BA16" s="17">
        <v>8.4161372616451194E-2</v>
      </c>
      <c r="BB16" s="17"/>
      <c r="BC16" s="17">
        <v>0.105022334953379</v>
      </c>
      <c r="BD16" s="17">
        <v>0.11182798989077999</v>
      </c>
      <c r="BE16" s="17">
        <v>0.10823511066812699</v>
      </c>
      <c r="BF16" s="17"/>
      <c r="BG16" s="17">
        <v>0.11515622699739</v>
      </c>
      <c r="BH16" s="17">
        <v>0.102822443745029</v>
      </c>
      <c r="BI16" s="17"/>
      <c r="BJ16" s="17">
        <v>0.12993047259888499</v>
      </c>
      <c r="BK16" s="17">
        <v>9.9895155260612004E-2</v>
      </c>
      <c r="BL16" s="17"/>
      <c r="BM16" s="17">
        <v>0.103896565796906</v>
      </c>
      <c r="BN16" s="17">
        <v>0.115491401446862</v>
      </c>
      <c r="BO16" s="17">
        <v>9.3618213900871106E-2</v>
      </c>
      <c r="BP16" s="17">
        <v>0.13570782753195401</v>
      </c>
      <c r="BQ16" s="17">
        <v>0.185082344335465</v>
      </c>
      <c r="BR16" s="17">
        <v>8.2368615135485101E-2</v>
      </c>
      <c r="BS16" s="17">
        <v>0.120420699880933</v>
      </c>
      <c r="BT16" s="17"/>
      <c r="BU16" s="17">
        <v>0.10220980377427</v>
      </c>
      <c r="BV16" s="17">
        <v>0.14663736662070401</v>
      </c>
      <c r="BW16" s="17"/>
      <c r="BX16" s="17">
        <v>0.117161906411561</v>
      </c>
      <c r="BY16" s="17">
        <v>0.102349351579998</v>
      </c>
      <c r="BZ16" s="17">
        <v>0.14817272730825201</v>
      </c>
      <c r="CA16" s="17">
        <v>0.104049826754224</v>
      </c>
    </row>
    <row r="17" spans="2:79" ht="43.2" x14ac:dyDescent="0.3">
      <c r="B17" s="18" t="s">
        <v>316</v>
      </c>
      <c r="C17" s="17">
        <v>0.10294605271747</v>
      </c>
      <c r="D17" s="17">
        <v>0.11217710780998599</v>
      </c>
      <c r="E17" s="17">
        <v>9.3347274542322597E-2</v>
      </c>
      <c r="F17" s="17"/>
      <c r="G17" s="17">
        <v>0.208412847727454</v>
      </c>
      <c r="H17" s="17">
        <v>0.19537559947889799</v>
      </c>
      <c r="I17" s="17">
        <v>0.103319752037103</v>
      </c>
      <c r="J17" s="17">
        <v>6.0014460452917903E-2</v>
      </c>
      <c r="K17" s="17">
        <v>2.6613410056933001E-2</v>
      </c>
      <c r="L17" s="17">
        <v>4.3630031859185001E-2</v>
      </c>
      <c r="M17" s="17"/>
      <c r="N17" s="17">
        <v>0.130093567498624</v>
      </c>
      <c r="O17" s="17">
        <v>9.5285768020629699E-2</v>
      </c>
      <c r="P17" s="17">
        <v>0.113398393692973</v>
      </c>
      <c r="Q17" s="17">
        <v>7.0219712368249199E-2</v>
      </c>
      <c r="R17" s="17"/>
      <c r="S17" s="17">
        <v>0.16963056838901999</v>
      </c>
      <c r="T17" s="17">
        <v>0.122122737079545</v>
      </c>
      <c r="U17" s="17">
        <v>0.10283598675809801</v>
      </c>
      <c r="V17" s="17">
        <v>6.3253054290703603E-2</v>
      </c>
      <c r="W17" s="17">
        <v>8.0065343806040204E-2</v>
      </c>
      <c r="X17" s="17">
        <v>0.102831727405406</v>
      </c>
      <c r="Y17" s="17">
        <v>8.2540065459634895E-2</v>
      </c>
      <c r="Z17" s="17">
        <v>0.10433734353502799</v>
      </c>
      <c r="AA17" s="17">
        <v>0.114802643426666</v>
      </c>
      <c r="AB17" s="17">
        <v>9.1321232829308402E-2</v>
      </c>
      <c r="AC17" s="17">
        <v>3.3278147858281801E-2</v>
      </c>
      <c r="AD17" s="17">
        <v>4.2969172986608503E-2</v>
      </c>
      <c r="AE17" s="17"/>
      <c r="AF17" s="17">
        <v>0.15302953896136501</v>
      </c>
      <c r="AG17" s="17">
        <v>8.8142951214855006E-2</v>
      </c>
      <c r="AH17" s="17">
        <v>9.3094138110365196E-2</v>
      </c>
      <c r="AI17" s="17">
        <v>9.0395044068818001E-2</v>
      </c>
      <c r="AJ17" s="17">
        <v>8.1006927473891599E-2</v>
      </c>
      <c r="AK17" s="17">
        <v>6.3275715237280095E-2</v>
      </c>
      <c r="AL17" s="17"/>
      <c r="AM17" s="17">
        <v>6.1386465909330702E-2</v>
      </c>
      <c r="AN17" s="17">
        <v>0.10946981378576399</v>
      </c>
      <c r="AO17" s="17">
        <v>0.109622329893635</v>
      </c>
      <c r="AP17" s="17">
        <v>0.174141748556291</v>
      </c>
      <c r="AQ17" s="17">
        <v>0.18375600873228701</v>
      </c>
      <c r="AR17" s="17"/>
      <c r="AS17" s="17">
        <v>0.10813165638418901</v>
      </c>
      <c r="AT17" s="17">
        <v>0.111419609372484</v>
      </c>
      <c r="AU17" s="17"/>
      <c r="AV17" s="17">
        <v>9.6845214140875005E-2</v>
      </c>
      <c r="AW17" s="17">
        <v>0.12319808824728901</v>
      </c>
      <c r="AX17" s="17"/>
      <c r="AY17" s="17">
        <v>0.10819248024049299</v>
      </c>
      <c r="AZ17" s="17">
        <v>0.106501021151974</v>
      </c>
      <c r="BA17" s="17">
        <v>6.4107957174158806E-2</v>
      </c>
      <c r="BB17" s="17"/>
      <c r="BC17" s="17">
        <v>0.102328929873545</v>
      </c>
      <c r="BD17" s="17">
        <v>8.5997696559114198E-2</v>
      </c>
      <c r="BE17" s="17">
        <v>0.118357400231861</v>
      </c>
      <c r="BF17" s="17"/>
      <c r="BG17" s="17">
        <v>9.2884673675122806E-2</v>
      </c>
      <c r="BH17" s="17">
        <v>0.107654716412751</v>
      </c>
      <c r="BI17" s="17"/>
      <c r="BJ17" s="17">
        <v>0.168115089761989</v>
      </c>
      <c r="BK17" s="17">
        <v>8.1042272699936496E-2</v>
      </c>
      <c r="BL17" s="17"/>
      <c r="BM17" s="17">
        <v>0.122090896665038</v>
      </c>
      <c r="BN17" s="17">
        <v>0.118670900189978</v>
      </c>
      <c r="BO17" s="17">
        <v>0.166965291366479</v>
      </c>
      <c r="BP17" s="17">
        <v>0.109546674028918</v>
      </c>
      <c r="BQ17" s="17">
        <v>0.16255745887807499</v>
      </c>
      <c r="BR17" s="17">
        <v>3.0374374563297699E-2</v>
      </c>
      <c r="BS17" s="17">
        <v>7.5061754059139604E-2</v>
      </c>
      <c r="BT17" s="17"/>
      <c r="BU17" s="17">
        <v>0.10157802693173799</v>
      </c>
      <c r="BV17" s="17">
        <v>0.17039747693087701</v>
      </c>
      <c r="BW17" s="17"/>
      <c r="BX17" s="17">
        <v>7.6639335902097303E-2</v>
      </c>
      <c r="BY17" s="17">
        <v>0.108349470748089</v>
      </c>
      <c r="BZ17" s="17">
        <v>0.15962315528967899</v>
      </c>
      <c r="CA17" s="17">
        <v>0.108472396867794</v>
      </c>
    </row>
    <row r="18" spans="2:79" ht="28.8" x14ac:dyDescent="0.3">
      <c r="B18" s="18" t="s">
        <v>317</v>
      </c>
      <c r="C18" s="17">
        <v>9.0300050169158597E-2</v>
      </c>
      <c r="D18" s="17">
        <v>0.10404405950376699</v>
      </c>
      <c r="E18" s="17">
        <v>7.7338825086763305E-2</v>
      </c>
      <c r="F18" s="17"/>
      <c r="G18" s="17">
        <v>0.153240605769773</v>
      </c>
      <c r="H18" s="17">
        <v>0.13836391175850499</v>
      </c>
      <c r="I18" s="17">
        <v>0.119629578383159</v>
      </c>
      <c r="J18" s="17">
        <v>6.3098776467044995E-2</v>
      </c>
      <c r="K18" s="17">
        <v>4.6463385547890201E-2</v>
      </c>
      <c r="L18" s="17">
        <v>3.7170830812702102E-2</v>
      </c>
      <c r="M18" s="17"/>
      <c r="N18" s="17">
        <v>9.0922872095373003E-2</v>
      </c>
      <c r="O18" s="17">
        <v>8.6526666960747595E-2</v>
      </c>
      <c r="P18" s="17">
        <v>0.113668118649853</v>
      </c>
      <c r="Q18" s="17">
        <v>7.3576366885733199E-2</v>
      </c>
      <c r="R18" s="17"/>
      <c r="S18" s="17">
        <v>0.13594028943098299</v>
      </c>
      <c r="T18" s="17">
        <v>8.1067608654033604E-2</v>
      </c>
      <c r="U18" s="17">
        <v>8.8858602426605704E-2</v>
      </c>
      <c r="V18" s="17">
        <v>7.5329466447500201E-2</v>
      </c>
      <c r="W18" s="17">
        <v>8.5255984060884901E-2</v>
      </c>
      <c r="X18" s="17">
        <v>9.3833740220506695E-2</v>
      </c>
      <c r="Y18" s="17">
        <v>7.9288816350303395E-2</v>
      </c>
      <c r="Z18" s="17">
        <v>8.6024507226672001E-2</v>
      </c>
      <c r="AA18" s="17">
        <v>6.2866608632594606E-2</v>
      </c>
      <c r="AB18" s="17">
        <v>7.7625787144535593E-2</v>
      </c>
      <c r="AC18" s="17">
        <v>7.6157147529089697E-2</v>
      </c>
      <c r="AD18" s="17">
        <v>0.165288670703748</v>
      </c>
      <c r="AE18" s="17"/>
      <c r="AF18" s="17">
        <v>0.15810628333082799</v>
      </c>
      <c r="AG18" s="17">
        <v>8.1275358428228306E-2</v>
      </c>
      <c r="AH18" s="17">
        <v>6.9597900495793494E-2</v>
      </c>
      <c r="AI18" s="17">
        <v>5.0200344940599197E-2</v>
      </c>
      <c r="AJ18" s="17">
        <v>5.2792787625177501E-2</v>
      </c>
      <c r="AK18" s="17">
        <v>9.2745647361502398E-2</v>
      </c>
      <c r="AL18" s="17"/>
      <c r="AM18" s="17">
        <v>7.8937245083510105E-2</v>
      </c>
      <c r="AN18" s="17">
        <v>8.7945548275473406E-2</v>
      </c>
      <c r="AO18" s="17">
        <v>0.101829627678066</v>
      </c>
      <c r="AP18" s="17">
        <v>0.10397705882873701</v>
      </c>
      <c r="AQ18" s="17">
        <v>9.39819051345884E-2</v>
      </c>
      <c r="AR18" s="17"/>
      <c r="AS18" s="17">
        <v>0.100082572110524</v>
      </c>
      <c r="AT18" s="17">
        <v>6.6550014631919896E-2</v>
      </c>
      <c r="AU18" s="17"/>
      <c r="AV18" s="17">
        <v>8.7756334892513804E-2</v>
      </c>
      <c r="AW18" s="17">
        <v>0.10495692472258999</v>
      </c>
      <c r="AX18" s="17"/>
      <c r="AY18" s="17">
        <v>9.3112478258411804E-2</v>
      </c>
      <c r="AZ18" s="17">
        <v>0.100144676118071</v>
      </c>
      <c r="BA18" s="17">
        <v>2.5804966564678702E-2</v>
      </c>
      <c r="BB18" s="17"/>
      <c r="BC18" s="17">
        <v>8.8330052360651404E-2</v>
      </c>
      <c r="BD18" s="17">
        <v>7.0484611992083293E-2</v>
      </c>
      <c r="BE18" s="17">
        <v>0.11634342711352599</v>
      </c>
      <c r="BF18" s="17"/>
      <c r="BG18" s="17">
        <v>7.6759985428419095E-2</v>
      </c>
      <c r="BH18" s="17">
        <v>9.7454097768475495E-2</v>
      </c>
      <c r="BI18" s="17"/>
      <c r="BJ18" s="17">
        <v>0.151709925961556</v>
      </c>
      <c r="BK18" s="17">
        <v>7.0487051443805293E-2</v>
      </c>
      <c r="BL18" s="17"/>
      <c r="BM18" s="17">
        <v>0.118740516869089</v>
      </c>
      <c r="BN18" s="17">
        <v>9.5786229127944295E-2</v>
      </c>
      <c r="BO18" s="17">
        <v>3.8360376634408798E-2</v>
      </c>
      <c r="BP18" s="17">
        <v>7.7264864949787002E-2</v>
      </c>
      <c r="BQ18" s="17">
        <v>0.163602057567894</v>
      </c>
      <c r="BR18" s="17">
        <v>3.6330140316974797E-2</v>
      </c>
      <c r="BS18" s="17">
        <v>5.5776105007472099E-2</v>
      </c>
      <c r="BT18" s="17"/>
      <c r="BU18" s="17">
        <v>8.3362666762343995E-2</v>
      </c>
      <c r="BV18" s="17">
        <v>0.12877844406150099</v>
      </c>
      <c r="BW18" s="17"/>
      <c r="BX18" s="17">
        <v>4.8152799648520803E-2</v>
      </c>
      <c r="BY18" s="17">
        <v>0.102503368035107</v>
      </c>
      <c r="BZ18" s="17">
        <v>0.118059786787916</v>
      </c>
      <c r="CA18" s="17">
        <v>0.114330519778486</v>
      </c>
    </row>
    <row r="19" spans="2:79" ht="28.8" x14ac:dyDescent="0.3">
      <c r="B19" s="18" t="s">
        <v>318</v>
      </c>
      <c r="C19" s="17">
        <v>8.7669356004409393E-2</v>
      </c>
      <c r="D19" s="17">
        <v>8.7732742176434397E-2</v>
      </c>
      <c r="E19" s="17">
        <v>8.7071217125229097E-2</v>
      </c>
      <c r="F19" s="17"/>
      <c r="G19" s="17">
        <v>0.14476695732578901</v>
      </c>
      <c r="H19" s="17">
        <v>0.12735325044370899</v>
      </c>
      <c r="I19" s="17">
        <v>6.6074820647679597E-2</v>
      </c>
      <c r="J19" s="17">
        <v>8.8940473927875005E-2</v>
      </c>
      <c r="K19" s="17">
        <v>6.06297273293901E-2</v>
      </c>
      <c r="L19" s="17">
        <v>5.2226970863849302E-2</v>
      </c>
      <c r="M19" s="17"/>
      <c r="N19" s="17">
        <v>9.3315816097530493E-2</v>
      </c>
      <c r="O19" s="17">
        <v>7.1209731757747197E-2</v>
      </c>
      <c r="P19" s="17">
        <v>8.62403548249943E-2</v>
      </c>
      <c r="Q19" s="17">
        <v>0.100551654572542</v>
      </c>
      <c r="R19" s="17"/>
      <c r="S19" s="17">
        <v>0.104629792678694</v>
      </c>
      <c r="T19" s="17">
        <v>7.7906702937386593E-2</v>
      </c>
      <c r="U19" s="17">
        <v>6.7137583209223195E-2</v>
      </c>
      <c r="V19" s="17">
        <v>0.11550239678053</v>
      </c>
      <c r="W19" s="17">
        <v>6.2654719335761694E-2</v>
      </c>
      <c r="X19" s="17">
        <v>6.7376623105066299E-2</v>
      </c>
      <c r="Y19" s="17">
        <v>9.6831752730771603E-2</v>
      </c>
      <c r="Z19" s="17">
        <v>7.3683833701235504E-2</v>
      </c>
      <c r="AA19" s="17">
        <v>0.116098369432067</v>
      </c>
      <c r="AB19" s="17">
        <v>7.9280652568359603E-2</v>
      </c>
      <c r="AC19" s="17">
        <v>3.2864600984247802E-2</v>
      </c>
      <c r="AD19" s="17">
        <v>0.14873456307598501</v>
      </c>
      <c r="AE19" s="17"/>
      <c r="AF19" s="17">
        <v>0.14538506712671401</v>
      </c>
      <c r="AG19" s="17">
        <v>6.5350168418653404E-2</v>
      </c>
      <c r="AH19" s="17">
        <v>5.5154213445172399E-2</v>
      </c>
      <c r="AI19" s="17">
        <v>8.4221708360950803E-2</v>
      </c>
      <c r="AJ19" s="17">
        <v>4.65506735451496E-2</v>
      </c>
      <c r="AK19" s="17">
        <v>0.117104392957822</v>
      </c>
      <c r="AL19" s="17"/>
      <c r="AM19" s="17">
        <v>6.6386176679871498E-2</v>
      </c>
      <c r="AN19" s="17">
        <v>9.8442131059561205E-2</v>
      </c>
      <c r="AO19" s="17">
        <v>9.4096021628786095E-2</v>
      </c>
      <c r="AP19" s="17">
        <v>7.9009965317353201E-2</v>
      </c>
      <c r="AQ19" s="17">
        <v>0.180932069216135</v>
      </c>
      <c r="AR19" s="17"/>
      <c r="AS19" s="17">
        <v>8.9035379966133907E-2</v>
      </c>
      <c r="AT19" s="17">
        <v>9.0789896141242804E-2</v>
      </c>
      <c r="AU19" s="17"/>
      <c r="AV19" s="17">
        <v>8.7454093579110007E-2</v>
      </c>
      <c r="AW19" s="17">
        <v>0.115162054700216</v>
      </c>
      <c r="AX19" s="17"/>
      <c r="AY19" s="17">
        <v>8.8949183605380205E-2</v>
      </c>
      <c r="AZ19" s="17">
        <v>8.9442676847076297E-2</v>
      </c>
      <c r="BA19" s="17">
        <v>7.5013205440683406E-2</v>
      </c>
      <c r="BB19" s="17"/>
      <c r="BC19" s="17">
        <v>7.9572883126501806E-2</v>
      </c>
      <c r="BD19" s="17">
        <v>8.9197179295171194E-2</v>
      </c>
      <c r="BE19" s="17">
        <v>0.110478376802311</v>
      </c>
      <c r="BF19" s="17"/>
      <c r="BG19" s="17">
        <v>8.5319715670505294E-2</v>
      </c>
      <c r="BH19" s="17">
        <v>8.6460637340917093E-2</v>
      </c>
      <c r="BI19" s="17"/>
      <c r="BJ19" s="17">
        <v>9.7523375415974806E-2</v>
      </c>
      <c r="BK19" s="17">
        <v>8.2182318744057903E-2</v>
      </c>
      <c r="BL19" s="17"/>
      <c r="BM19" s="17">
        <v>9.48155929765368E-2</v>
      </c>
      <c r="BN19" s="17">
        <v>0.11428482400345</v>
      </c>
      <c r="BO19" s="17">
        <v>9.8269391685110799E-2</v>
      </c>
      <c r="BP19" s="17">
        <v>5.9726169807328901E-2</v>
      </c>
      <c r="BQ19" s="17">
        <v>0.14446289628480399</v>
      </c>
      <c r="BR19" s="17">
        <v>5.0893229597842302E-2</v>
      </c>
      <c r="BS19" s="17">
        <v>6.7929968000341498E-2</v>
      </c>
      <c r="BT19" s="17"/>
      <c r="BU19" s="17">
        <v>6.7941384848069802E-2</v>
      </c>
      <c r="BV19" s="17">
        <v>0.129324044318223</v>
      </c>
      <c r="BW19" s="17"/>
      <c r="BX19" s="17">
        <v>7.3555815989651802E-2</v>
      </c>
      <c r="BY19" s="17">
        <v>0.100187673233018</v>
      </c>
      <c r="BZ19" s="17">
        <v>0.10232689749568</v>
      </c>
      <c r="CA19" s="17">
        <v>9.3111568055630506E-2</v>
      </c>
    </row>
    <row r="20" spans="2:79" x14ac:dyDescent="0.3">
      <c r="B20" s="18" t="s">
        <v>101</v>
      </c>
      <c r="C20" s="17">
        <v>1.9867251969566801E-2</v>
      </c>
      <c r="D20" s="17">
        <v>1.7880825783100799E-2</v>
      </c>
      <c r="E20" s="17">
        <v>2.1005067952952199E-2</v>
      </c>
      <c r="F20" s="17"/>
      <c r="G20" s="17">
        <v>2.00324068362672E-2</v>
      </c>
      <c r="H20" s="17">
        <v>1.2123137818755901E-2</v>
      </c>
      <c r="I20" s="17">
        <v>2.04942488847372E-2</v>
      </c>
      <c r="J20" s="17">
        <v>3.4794348120629502E-2</v>
      </c>
      <c r="K20" s="17">
        <v>3.0502460079174201E-2</v>
      </c>
      <c r="L20" s="17">
        <v>6.3222473565805503E-3</v>
      </c>
      <c r="M20" s="17"/>
      <c r="N20" s="17">
        <v>7.8627068753585692E-3</v>
      </c>
      <c r="O20" s="17">
        <v>1.80380402756171E-2</v>
      </c>
      <c r="P20" s="17">
        <v>2.71724527078918E-2</v>
      </c>
      <c r="Q20" s="17">
        <v>2.88671900024071E-2</v>
      </c>
      <c r="R20" s="17"/>
      <c r="S20" s="17">
        <v>2.3272254191291301E-2</v>
      </c>
      <c r="T20" s="17">
        <v>2.07435827616726E-2</v>
      </c>
      <c r="U20" s="17">
        <v>2.9579607343479201E-2</v>
      </c>
      <c r="V20" s="17">
        <v>2.0420515680070101E-2</v>
      </c>
      <c r="W20" s="17">
        <v>2.67286198411479E-2</v>
      </c>
      <c r="X20" s="17">
        <v>1.06900247087953E-2</v>
      </c>
      <c r="Y20" s="17">
        <v>1.6087615706291102E-2</v>
      </c>
      <c r="Z20" s="17">
        <v>3.2132461967899498E-2</v>
      </c>
      <c r="AA20" s="17">
        <v>3.9993022470911103E-3</v>
      </c>
      <c r="AB20" s="17">
        <v>2.4526786129557301E-2</v>
      </c>
      <c r="AC20" s="17">
        <v>2.1062664935818601E-2</v>
      </c>
      <c r="AD20" s="17">
        <v>2.01097532066958E-2</v>
      </c>
      <c r="AE20" s="17"/>
      <c r="AF20" s="17">
        <v>1.51671809485986E-2</v>
      </c>
      <c r="AG20" s="17">
        <v>1.95467452864416E-2</v>
      </c>
      <c r="AH20" s="17">
        <v>1.6738000638643901E-2</v>
      </c>
      <c r="AI20" s="17">
        <v>2.5879398079767701E-2</v>
      </c>
      <c r="AJ20" s="17">
        <v>2.5507470599240301E-2</v>
      </c>
      <c r="AK20" s="17">
        <v>1.9339642141733501E-2</v>
      </c>
      <c r="AL20" s="17"/>
      <c r="AM20" s="17">
        <v>2.9650125755854701E-2</v>
      </c>
      <c r="AN20" s="17">
        <v>2.5243731477539499E-2</v>
      </c>
      <c r="AO20" s="17">
        <v>1.53379707328468E-2</v>
      </c>
      <c r="AP20" s="17">
        <v>8.7255120388647599E-3</v>
      </c>
      <c r="AQ20" s="17">
        <v>0</v>
      </c>
      <c r="AR20" s="17"/>
      <c r="AS20" s="17">
        <v>1.1348509329710699E-2</v>
      </c>
      <c r="AT20" s="17">
        <v>2.3834026986453E-2</v>
      </c>
      <c r="AU20" s="17"/>
      <c r="AV20" s="17">
        <v>1.22536172594475E-2</v>
      </c>
      <c r="AW20" s="17">
        <v>2.74104042482071E-2</v>
      </c>
      <c r="AX20" s="17"/>
      <c r="AY20" s="17">
        <v>2.0356915918620499E-2</v>
      </c>
      <c r="AZ20" s="17">
        <v>2.0649095699165398E-2</v>
      </c>
      <c r="BA20" s="17">
        <v>1.5140137986434399E-2</v>
      </c>
      <c r="BB20" s="17"/>
      <c r="BC20" s="17">
        <v>2.59268101270347E-2</v>
      </c>
      <c r="BD20" s="17">
        <v>7.9280325952565001E-3</v>
      </c>
      <c r="BE20" s="17">
        <v>1.4474501830631901E-2</v>
      </c>
      <c r="BF20" s="17"/>
      <c r="BG20" s="17">
        <v>2.7629319939972499E-2</v>
      </c>
      <c r="BH20" s="17">
        <v>1.51507613245723E-2</v>
      </c>
      <c r="BI20" s="17"/>
      <c r="BJ20" s="17">
        <v>1.7494849560114999E-2</v>
      </c>
      <c r="BK20" s="17">
        <v>1.90499933567829E-2</v>
      </c>
      <c r="BL20" s="17"/>
      <c r="BM20" s="17">
        <v>1.73854331619775E-2</v>
      </c>
      <c r="BN20" s="17">
        <v>1.94304619261008E-2</v>
      </c>
      <c r="BO20" s="17">
        <v>1.78361674832061E-2</v>
      </c>
      <c r="BP20" s="17">
        <v>4.0486488335726697E-2</v>
      </c>
      <c r="BQ20" s="17">
        <v>1.1805813764684E-2</v>
      </c>
      <c r="BR20" s="17">
        <v>1.1507539994394699E-2</v>
      </c>
      <c r="BS20" s="17">
        <v>5.5489866608123599E-2</v>
      </c>
      <c r="BT20" s="17"/>
      <c r="BU20" s="17">
        <v>0</v>
      </c>
      <c r="BV20" s="17">
        <v>5.2844450295578601E-3</v>
      </c>
      <c r="BW20" s="17"/>
      <c r="BX20" s="17">
        <v>1.9125759016841298E-2</v>
      </c>
      <c r="BY20" s="17">
        <v>9.1789086254745293E-3</v>
      </c>
      <c r="BZ20" s="17">
        <v>6.4169870294956098E-3</v>
      </c>
      <c r="CA20" s="17">
        <v>5.1660021112034001E-3</v>
      </c>
    </row>
    <row r="21" spans="2:79" x14ac:dyDescent="0.3">
      <c r="B21" s="18" t="s">
        <v>252</v>
      </c>
      <c r="C21" s="19">
        <v>1.18004728706348E-2</v>
      </c>
      <c r="D21" s="19">
        <v>1.51836769587876E-2</v>
      </c>
      <c r="E21" s="19">
        <v>8.5586057759157296E-3</v>
      </c>
      <c r="F21" s="19"/>
      <c r="G21" s="19">
        <v>6.75755355357569E-3</v>
      </c>
      <c r="H21" s="19">
        <v>1.1658954353312E-2</v>
      </c>
      <c r="I21" s="19">
        <v>2.3386096777927901E-2</v>
      </c>
      <c r="J21" s="19">
        <v>1.3470012904384E-2</v>
      </c>
      <c r="K21" s="19">
        <v>6.5280049774024598E-3</v>
      </c>
      <c r="L21" s="19">
        <v>8.0535933271590702E-3</v>
      </c>
      <c r="M21" s="19"/>
      <c r="N21" s="19">
        <v>3.6207183370932398E-3</v>
      </c>
      <c r="O21" s="19">
        <v>1.0780284436381101E-2</v>
      </c>
      <c r="P21" s="19">
        <v>8.6221039383779299E-3</v>
      </c>
      <c r="Q21" s="19">
        <v>2.4824272614935899E-2</v>
      </c>
      <c r="R21" s="19"/>
      <c r="S21" s="19">
        <v>3.54586112026389E-3</v>
      </c>
      <c r="T21" s="19">
        <v>1.27994074270002E-2</v>
      </c>
      <c r="U21" s="19">
        <v>5.3850535030167002E-3</v>
      </c>
      <c r="V21" s="19">
        <v>1.0662685789689401E-2</v>
      </c>
      <c r="W21" s="19">
        <v>4.6213867701336397E-2</v>
      </c>
      <c r="X21" s="19">
        <v>1.6419094316300901E-2</v>
      </c>
      <c r="Y21" s="19">
        <v>1.72070657748883E-2</v>
      </c>
      <c r="Z21" s="19">
        <v>1.19784105145495E-2</v>
      </c>
      <c r="AA21" s="19">
        <v>0</v>
      </c>
      <c r="AB21" s="19">
        <v>1.2732566097769999E-2</v>
      </c>
      <c r="AC21" s="19">
        <v>1.05341259353672E-2</v>
      </c>
      <c r="AD21" s="19">
        <v>0</v>
      </c>
      <c r="AE21" s="19"/>
      <c r="AF21" s="19">
        <v>9.9474005548387603E-3</v>
      </c>
      <c r="AG21" s="19">
        <v>1.12158147324543E-2</v>
      </c>
      <c r="AH21" s="19">
        <v>6.4049412496374296E-3</v>
      </c>
      <c r="AI21" s="19">
        <v>1.6873934009801202E-2</v>
      </c>
      <c r="AJ21" s="19">
        <v>1.28858272659405E-2</v>
      </c>
      <c r="AK21" s="19">
        <v>1.77043661305194E-2</v>
      </c>
      <c r="AL21" s="19"/>
      <c r="AM21" s="19">
        <v>1.6168264444025301E-2</v>
      </c>
      <c r="AN21" s="19">
        <v>9.8670485638301005E-3</v>
      </c>
      <c r="AO21" s="19">
        <v>1.1941273719562899E-2</v>
      </c>
      <c r="AP21" s="19">
        <v>0</v>
      </c>
      <c r="AQ21" s="19">
        <v>1.49787493751714E-2</v>
      </c>
      <c r="AR21" s="19"/>
      <c r="AS21" s="19">
        <v>9.8313592006586403E-3</v>
      </c>
      <c r="AT21" s="19">
        <v>1.5993242897140401E-2</v>
      </c>
      <c r="AU21" s="19"/>
      <c r="AV21" s="19">
        <v>1.19107367847362E-2</v>
      </c>
      <c r="AW21" s="19">
        <v>6.5618048703191302E-3</v>
      </c>
      <c r="AX21" s="19"/>
      <c r="AY21" s="19">
        <v>2.0772305691717601E-2</v>
      </c>
      <c r="AZ21" s="19">
        <v>5.9206318280178999E-3</v>
      </c>
      <c r="BA21" s="19">
        <v>2.59814974143571E-2</v>
      </c>
      <c r="BB21" s="19"/>
      <c r="BC21" s="19">
        <v>1.2175471987685199E-2</v>
      </c>
      <c r="BD21" s="19">
        <v>1.43189174625152E-2</v>
      </c>
      <c r="BE21" s="19">
        <v>6.41003801398998E-3</v>
      </c>
      <c r="BF21" s="19"/>
      <c r="BG21" s="19">
        <v>9.4015038265176498E-3</v>
      </c>
      <c r="BH21" s="19">
        <v>1.1139975844701999E-2</v>
      </c>
      <c r="BI21" s="19"/>
      <c r="BJ21" s="19">
        <v>8.80590466317192E-3</v>
      </c>
      <c r="BK21" s="19">
        <v>1.1873917672704201E-2</v>
      </c>
      <c r="BL21" s="19"/>
      <c r="BM21" s="19">
        <v>9.0809097767128692E-3</v>
      </c>
      <c r="BN21" s="19">
        <v>1.3715571193123201E-2</v>
      </c>
      <c r="BO21" s="19">
        <v>3.7485466187421997E-2</v>
      </c>
      <c r="BP21" s="19">
        <v>4.9308017795754999E-2</v>
      </c>
      <c r="BQ21" s="19">
        <v>0</v>
      </c>
      <c r="BR21" s="19">
        <v>5.9915872902658197E-3</v>
      </c>
      <c r="BS21" s="19">
        <v>6.7975701550615896E-3</v>
      </c>
      <c r="BT21" s="19"/>
      <c r="BU21" s="19">
        <v>0</v>
      </c>
      <c r="BV21" s="19">
        <v>0</v>
      </c>
      <c r="BW21" s="19"/>
      <c r="BX21" s="19">
        <v>1.09490409388549E-2</v>
      </c>
      <c r="BY21" s="19">
        <v>9.2823988342837695E-3</v>
      </c>
      <c r="BZ21" s="19">
        <v>2.294125199952E-3</v>
      </c>
      <c r="CA21" s="19">
        <v>1.09222985634542E-2</v>
      </c>
    </row>
    <row r="22" spans="2:79" x14ac:dyDescent="0.3">
      <c r="B22" s="16"/>
    </row>
    <row r="23" spans="2:79" x14ac:dyDescent="0.3">
      <c r="B23" t="s">
        <v>99</v>
      </c>
    </row>
    <row r="24" spans="2:79" x14ac:dyDescent="0.3">
      <c r="B24" t="s">
        <v>100</v>
      </c>
    </row>
    <row r="26" spans="2:79" x14ac:dyDescent="0.3">
      <c r="B26"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A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320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62</v>
      </c>
      <c r="C9" s="17">
        <v>0.72178725060874505</v>
      </c>
      <c r="D9" s="17">
        <v>0.72051748455044695</v>
      </c>
      <c r="E9" s="17">
        <v>0.72165569553563003</v>
      </c>
      <c r="F9" s="17"/>
      <c r="G9" s="17">
        <v>0.76963340040949502</v>
      </c>
      <c r="H9" s="17">
        <v>0.75361233487883095</v>
      </c>
      <c r="I9" s="17">
        <v>0.72424065367981705</v>
      </c>
      <c r="J9" s="17">
        <v>0.68657983864804495</v>
      </c>
      <c r="K9" s="17">
        <v>0.66944575308642795</v>
      </c>
      <c r="L9" s="17">
        <v>0.72582035862888505</v>
      </c>
      <c r="M9" s="17"/>
      <c r="N9" s="17">
        <v>0.79056079694556103</v>
      </c>
      <c r="O9" s="17">
        <v>0.73580974576550495</v>
      </c>
      <c r="P9" s="17">
        <v>0.67836145778324797</v>
      </c>
      <c r="Q9" s="17">
        <v>0.66876842328987496</v>
      </c>
      <c r="R9" s="17"/>
      <c r="S9" s="17">
        <v>0.71572618992466297</v>
      </c>
      <c r="T9" s="17">
        <v>0.73143501747622497</v>
      </c>
      <c r="U9" s="17">
        <v>0.70816265812387902</v>
      </c>
      <c r="V9" s="17">
        <v>0.68615801892139106</v>
      </c>
      <c r="W9" s="17">
        <v>0.72294784090165898</v>
      </c>
      <c r="X9" s="17">
        <v>0.69756679184449699</v>
      </c>
      <c r="Y9" s="17">
        <v>0.71862591754295302</v>
      </c>
      <c r="Z9" s="17">
        <v>0.73860407379846404</v>
      </c>
      <c r="AA9" s="17">
        <v>0.76775749763158496</v>
      </c>
      <c r="AB9" s="17">
        <v>0.77398794933231796</v>
      </c>
      <c r="AC9" s="17">
        <v>0.59567021354037197</v>
      </c>
      <c r="AD9" s="17">
        <v>0.79412849778220196</v>
      </c>
      <c r="AE9" s="17"/>
      <c r="AF9" s="17">
        <v>0.76663520756420001</v>
      </c>
      <c r="AG9" s="17">
        <v>0.72233178057356195</v>
      </c>
      <c r="AH9" s="17">
        <v>0.73373393038447099</v>
      </c>
      <c r="AI9" s="17">
        <v>0.69070704384482295</v>
      </c>
      <c r="AJ9" s="17">
        <v>0.66490348931147003</v>
      </c>
      <c r="AK9" s="17">
        <v>0.70135262490650097</v>
      </c>
      <c r="AL9" s="17"/>
      <c r="AM9" s="17">
        <v>0.66388611796110697</v>
      </c>
      <c r="AN9" s="17">
        <v>0.70189057046669301</v>
      </c>
      <c r="AO9" s="17">
        <v>0.76270492859414696</v>
      </c>
      <c r="AP9" s="17">
        <v>0.80559913857717802</v>
      </c>
      <c r="AQ9" s="17">
        <v>0.80838516126053594</v>
      </c>
      <c r="AR9" s="17"/>
      <c r="AS9" s="17">
        <v>0.74875103898390605</v>
      </c>
      <c r="AT9" s="17">
        <v>0.70060086448126602</v>
      </c>
      <c r="AU9" s="17"/>
      <c r="AV9" s="17">
        <v>0.74600921282504495</v>
      </c>
      <c r="AW9" s="17">
        <v>0.71578666150845105</v>
      </c>
      <c r="AX9" s="17"/>
      <c r="AY9" s="17">
        <v>0.70116587629810001</v>
      </c>
      <c r="AZ9" s="17">
        <v>0.73630882811905995</v>
      </c>
      <c r="BA9" s="17">
        <v>0.67371339068924996</v>
      </c>
      <c r="BB9" s="17"/>
      <c r="BC9" s="17">
        <v>0.71969683339594304</v>
      </c>
      <c r="BD9" s="17">
        <v>0.73673952136756804</v>
      </c>
      <c r="BE9" s="17">
        <v>0.71448540666986304</v>
      </c>
      <c r="BF9" s="17"/>
      <c r="BG9" s="17">
        <v>0.74803046198583401</v>
      </c>
      <c r="BH9" s="17">
        <v>0.71889139796261303</v>
      </c>
      <c r="BI9" s="17"/>
      <c r="BJ9" s="17">
        <v>0.77011807490288697</v>
      </c>
      <c r="BK9" s="17">
        <v>0.71216027548979399</v>
      </c>
      <c r="BL9" s="17"/>
      <c r="BM9" s="17">
        <v>0.72766675220206101</v>
      </c>
      <c r="BN9" s="17">
        <v>0.71169243390115799</v>
      </c>
      <c r="BO9" s="17">
        <v>0.68344587779402999</v>
      </c>
      <c r="BP9" s="17">
        <v>0.65493421724235801</v>
      </c>
      <c r="BQ9" s="17">
        <v>0.82478825553375701</v>
      </c>
      <c r="BR9" s="17">
        <v>0.72318993692885403</v>
      </c>
      <c r="BS9" s="17">
        <v>0.70379356189088005</v>
      </c>
      <c r="BT9" s="17"/>
      <c r="BU9" s="17">
        <v>0.82443639527488599</v>
      </c>
      <c r="BV9" s="17">
        <v>0.81850788232671201</v>
      </c>
      <c r="BW9" s="17"/>
      <c r="BX9" s="17">
        <v>0.73478241081264195</v>
      </c>
      <c r="BY9" s="17">
        <v>0.70874099577517302</v>
      </c>
      <c r="BZ9" s="17">
        <v>0.77988682416073196</v>
      </c>
      <c r="CA9" s="17">
        <v>0.73761363402106295</v>
      </c>
    </row>
    <row r="10" spans="2:79" x14ac:dyDescent="0.3">
      <c r="B10" s="18" t="s">
        <v>63</v>
      </c>
      <c r="C10" s="17">
        <v>0.12608842257014</v>
      </c>
      <c r="D10" s="17">
        <v>0.13380372494083001</v>
      </c>
      <c r="E10" s="17">
        <v>0.119183845873298</v>
      </c>
      <c r="F10" s="17"/>
      <c r="G10" s="17">
        <v>0.175905346413958</v>
      </c>
      <c r="H10" s="17">
        <v>0.142661053508335</v>
      </c>
      <c r="I10" s="17">
        <v>0.14869358979493699</v>
      </c>
      <c r="J10" s="17">
        <v>0.12708892355041301</v>
      </c>
      <c r="K10" s="17">
        <v>9.4563809066958798E-2</v>
      </c>
      <c r="L10" s="17">
        <v>8.1590634364250403E-2</v>
      </c>
      <c r="M10" s="17"/>
      <c r="N10" s="17">
        <v>0.106121185935916</v>
      </c>
      <c r="O10" s="17">
        <v>0.12518950998640799</v>
      </c>
      <c r="P10" s="17">
        <v>0.12765490053863199</v>
      </c>
      <c r="Q10" s="17">
        <v>0.147135065687307</v>
      </c>
      <c r="R10" s="17"/>
      <c r="S10" s="17">
        <v>0.15275506497381899</v>
      </c>
      <c r="T10" s="17">
        <v>0.111897690566318</v>
      </c>
      <c r="U10" s="17">
        <v>0.112138671382355</v>
      </c>
      <c r="V10" s="17">
        <v>0.125812373767199</v>
      </c>
      <c r="W10" s="17">
        <v>0.122778077685228</v>
      </c>
      <c r="X10" s="17">
        <v>0.14355205317102501</v>
      </c>
      <c r="Y10" s="17">
        <v>0.106327153916994</v>
      </c>
      <c r="Z10" s="17">
        <v>0.119906664043816</v>
      </c>
      <c r="AA10" s="17">
        <v>0.112574125492352</v>
      </c>
      <c r="AB10" s="17">
        <v>0.109285440530223</v>
      </c>
      <c r="AC10" s="17">
        <v>0.18236818972638399</v>
      </c>
      <c r="AD10" s="17">
        <v>0.123299210207651</v>
      </c>
      <c r="AE10" s="17"/>
      <c r="AF10" s="17">
        <v>0.13055910509113799</v>
      </c>
      <c r="AG10" s="17">
        <v>0.12849950066479099</v>
      </c>
      <c r="AH10" s="17">
        <v>9.6554710108878006E-2</v>
      </c>
      <c r="AI10" s="17">
        <v>0.14282569651021801</v>
      </c>
      <c r="AJ10" s="17">
        <v>0.109041560172908</v>
      </c>
      <c r="AK10" s="17">
        <v>0.147237628946529</v>
      </c>
      <c r="AL10" s="17"/>
      <c r="AM10" s="17">
        <v>0.127703190504247</v>
      </c>
      <c r="AN10" s="17">
        <v>0.13716002396655999</v>
      </c>
      <c r="AO10" s="17">
        <v>0.12245368527601901</v>
      </c>
      <c r="AP10" s="17">
        <v>0.119601398776812</v>
      </c>
      <c r="AQ10" s="17">
        <v>9.9202453800703499E-2</v>
      </c>
      <c r="AR10" s="17"/>
      <c r="AS10" s="17">
        <v>0.127013567909909</v>
      </c>
      <c r="AT10" s="17">
        <v>0.14240021706675901</v>
      </c>
      <c r="AU10" s="17"/>
      <c r="AV10" s="17">
        <v>0.109899093640422</v>
      </c>
      <c r="AW10" s="17">
        <v>0.13391561474828501</v>
      </c>
      <c r="AX10" s="17"/>
      <c r="AY10" s="17">
        <v>0.13834671763925799</v>
      </c>
      <c r="AZ10" s="17">
        <v>0.12002408701586501</v>
      </c>
      <c r="BA10" s="17">
        <v>0.13331886576756299</v>
      </c>
      <c r="BB10" s="17"/>
      <c r="BC10" s="17">
        <v>0.11970762943905899</v>
      </c>
      <c r="BD10" s="17">
        <v>0.122208892512123</v>
      </c>
      <c r="BE10" s="17">
        <v>0.14871543056630299</v>
      </c>
      <c r="BF10" s="17"/>
      <c r="BG10" s="17">
        <v>0.10114442845150901</v>
      </c>
      <c r="BH10" s="17">
        <v>0.13549364050225199</v>
      </c>
      <c r="BI10" s="17"/>
      <c r="BJ10" s="17">
        <v>0.112852129101375</v>
      </c>
      <c r="BK10" s="17">
        <v>0.12940159710827701</v>
      </c>
      <c r="BL10" s="17"/>
      <c r="BM10" s="17">
        <v>0.151300903703212</v>
      </c>
      <c r="BN10" s="17">
        <v>0.12638399862801999</v>
      </c>
      <c r="BO10" s="17">
        <v>0.15892681806237899</v>
      </c>
      <c r="BP10" s="17">
        <v>0.134834208434474</v>
      </c>
      <c r="BQ10" s="17">
        <v>0.12661921988834901</v>
      </c>
      <c r="BR10" s="17">
        <v>7.8489324041240496E-2</v>
      </c>
      <c r="BS10" s="17">
        <v>7.7987675826307404E-2</v>
      </c>
      <c r="BT10" s="17"/>
      <c r="BU10" s="17">
        <v>0.12355557741621399</v>
      </c>
      <c r="BV10" s="17">
        <v>0.11230823229177</v>
      </c>
      <c r="BW10" s="17"/>
      <c r="BX10" s="17">
        <v>0.114219711281572</v>
      </c>
      <c r="BY10" s="17">
        <v>0.15460441376360101</v>
      </c>
      <c r="BZ10" s="17">
        <v>0.118585636488676</v>
      </c>
      <c r="CA10" s="17">
        <v>0.13666496705858999</v>
      </c>
    </row>
    <row r="11" spans="2:79" x14ac:dyDescent="0.3">
      <c r="B11" s="18" t="s">
        <v>103</v>
      </c>
      <c r="C11" s="19">
        <v>0.15212432682111501</v>
      </c>
      <c r="D11" s="19">
        <v>0.14567879050872401</v>
      </c>
      <c r="E11" s="19">
        <v>0.159160458591072</v>
      </c>
      <c r="F11" s="19"/>
      <c r="G11" s="19">
        <v>5.4461253176547299E-2</v>
      </c>
      <c r="H11" s="19">
        <v>0.103726611612834</v>
      </c>
      <c r="I11" s="19">
        <v>0.12706575652524699</v>
      </c>
      <c r="J11" s="19">
        <v>0.18633123780154201</v>
      </c>
      <c r="K11" s="19">
        <v>0.235990437846613</v>
      </c>
      <c r="L11" s="19">
        <v>0.19258900700686499</v>
      </c>
      <c r="M11" s="19"/>
      <c r="N11" s="19">
        <v>0.103318017118523</v>
      </c>
      <c r="O11" s="19">
        <v>0.139000744248087</v>
      </c>
      <c r="P11" s="19">
        <v>0.19398364167811999</v>
      </c>
      <c r="Q11" s="19">
        <v>0.18409651102281699</v>
      </c>
      <c r="R11" s="19"/>
      <c r="S11" s="19">
        <v>0.13151874510151701</v>
      </c>
      <c r="T11" s="19">
        <v>0.15666729195745699</v>
      </c>
      <c r="U11" s="19">
        <v>0.179698670493767</v>
      </c>
      <c r="V11" s="19">
        <v>0.188029607311409</v>
      </c>
      <c r="W11" s="19">
        <v>0.154274081413113</v>
      </c>
      <c r="X11" s="19">
        <v>0.158881154984478</v>
      </c>
      <c r="Y11" s="19">
        <v>0.17504692854005299</v>
      </c>
      <c r="Z11" s="19">
        <v>0.14148926215772001</v>
      </c>
      <c r="AA11" s="19">
        <v>0.11966837687606199</v>
      </c>
      <c r="AB11" s="19">
        <v>0.116726610137459</v>
      </c>
      <c r="AC11" s="19">
        <v>0.22196159673324301</v>
      </c>
      <c r="AD11" s="19">
        <v>8.2572292010147402E-2</v>
      </c>
      <c r="AE11" s="19"/>
      <c r="AF11" s="19">
        <v>0.102805687344662</v>
      </c>
      <c r="AG11" s="19">
        <v>0.149168718761646</v>
      </c>
      <c r="AH11" s="19">
        <v>0.16971135950665101</v>
      </c>
      <c r="AI11" s="19">
        <v>0.16646725964495901</v>
      </c>
      <c r="AJ11" s="19">
        <v>0.22605495051562199</v>
      </c>
      <c r="AK11" s="19">
        <v>0.151409746146971</v>
      </c>
      <c r="AL11" s="19"/>
      <c r="AM11" s="19">
        <v>0.208410691534646</v>
      </c>
      <c r="AN11" s="19">
        <v>0.160949405566747</v>
      </c>
      <c r="AO11" s="19">
        <v>0.11484138612983399</v>
      </c>
      <c r="AP11" s="19">
        <v>7.4799462646009701E-2</v>
      </c>
      <c r="AQ11" s="19">
        <v>9.2412384938760805E-2</v>
      </c>
      <c r="AR11" s="19"/>
      <c r="AS11" s="19">
        <v>0.124235393106185</v>
      </c>
      <c r="AT11" s="19">
        <v>0.156998918451975</v>
      </c>
      <c r="AU11" s="19"/>
      <c r="AV11" s="19">
        <v>0.14409169353453299</v>
      </c>
      <c r="AW11" s="19">
        <v>0.150297723743263</v>
      </c>
      <c r="AX11" s="19"/>
      <c r="AY11" s="19">
        <v>0.160487406062642</v>
      </c>
      <c r="AZ11" s="19">
        <v>0.14366708486507501</v>
      </c>
      <c r="BA11" s="19">
        <v>0.19296774354318699</v>
      </c>
      <c r="BB11" s="19"/>
      <c r="BC11" s="19">
        <v>0.160595537164999</v>
      </c>
      <c r="BD11" s="19">
        <v>0.14105158612030799</v>
      </c>
      <c r="BE11" s="19">
        <v>0.136799162763833</v>
      </c>
      <c r="BF11" s="19"/>
      <c r="BG11" s="19">
        <v>0.15082510956265699</v>
      </c>
      <c r="BH11" s="19">
        <v>0.14561496153513601</v>
      </c>
      <c r="BI11" s="19"/>
      <c r="BJ11" s="19">
        <v>0.117029795995738</v>
      </c>
      <c r="BK11" s="19">
        <v>0.158438127401929</v>
      </c>
      <c r="BL11" s="19"/>
      <c r="BM11" s="19">
        <v>0.121032344094727</v>
      </c>
      <c r="BN11" s="19">
        <v>0.16192356747082201</v>
      </c>
      <c r="BO11" s="19">
        <v>0.157627304143591</v>
      </c>
      <c r="BP11" s="19">
        <v>0.210231574323168</v>
      </c>
      <c r="BQ11" s="19">
        <v>4.8592524577893897E-2</v>
      </c>
      <c r="BR11" s="19">
        <v>0.19832073902990499</v>
      </c>
      <c r="BS11" s="19">
        <v>0.21821876228281201</v>
      </c>
      <c r="BT11" s="19"/>
      <c r="BU11" s="19">
        <v>5.2008027308900001E-2</v>
      </c>
      <c r="BV11" s="19">
        <v>6.9183885381518706E-2</v>
      </c>
      <c r="BW11" s="19"/>
      <c r="BX11" s="19">
        <v>0.150997877905786</v>
      </c>
      <c r="BY11" s="19">
        <v>0.13665459046122699</v>
      </c>
      <c r="BZ11" s="19">
        <v>0.101527539350591</v>
      </c>
      <c r="CA11" s="19">
        <v>0.12572139892034701</v>
      </c>
    </row>
    <row r="12" spans="2:79" x14ac:dyDescent="0.3">
      <c r="B12" s="16"/>
    </row>
    <row r="13" spans="2:79" x14ac:dyDescent="0.3">
      <c r="B13" t="s">
        <v>99</v>
      </c>
    </row>
    <row r="14" spans="2:79" x14ac:dyDescent="0.3">
      <c r="B14" t="s">
        <v>100</v>
      </c>
    </row>
    <row r="16" spans="2:79" x14ac:dyDescent="0.3">
      <c r="B16"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A21"/>
  <sheetViews>
    <sheetView showGridLines="0" topLeftCell="A6"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327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28.8" x14ac:dyDescent="0.3">
      <c r="B9" s="18" t="s">
        <v>321</v>
      </c>
      <c r="C9" s="17">
        <v>0.46157851833969599</v>
      </c>
      <c r="D9" s="17">
        <v>0.41765419401648701</v>
      </c>
      <c r="E9" s="17">
        <v>0.50473822680917602</v>
      </c>
      <c r="F9" s="17"/>
      <c r="G9" s="17">
        <v>0.34616449202619298</v>
      </c>
      <c r="H9" s="17">
        <v>0.460323309406726</v>
      </c>
      <c r="I9" s="17">
        <v>0.51421731175098895</v>
      </c>
      <c r="J9" s="17">
        <v>0.50611715540355096</v>
      </c>
      <c r="K9" s="17">
        <v>0.454032318021374</v>
      </c>
      <c r="L9" s="17">
        <v>0.46557342364043602</v>
      </c>
      <c r="M9" s="17"/>
      <c r="N9" s="17">
        <v>0.435502704467225</v>
      </c>
      <c r="O9" s="17">
        <v>0.46891643272058697</v>
      </c>
      <c r="P9" s="17">
        <v>0.46984137363366602</v>
      </c>
      <c r="Q9" s="17">
        <v>0.47316468166604497</v>
      </c>
      <c r="R9" s="17"/>
      <c r="S9" s="17">
        <v>0.42547375672811999</v>
      </c>
      <c r="T9" s="17">
        <v>0.42250821028763103</v>
      </c>
      <c r="U9" s="17">
        <v>0.39722193431547198</v>
      </c>
      <c r="V9" s="17">
        <v>0.46715107329762001</v>
      </c>
      <c r="W9" s="17">
        <v>0.46687522012730198</v>
      </c>
      <c r="X9" s="17">
        <v>0.43825617924981802</v>
      </c>
      <c r="Y9" s="17">
        <v>0.51827146331180296</v>
      </c>
      <c r="Z9" s="17">
        <v>0.54930020627895904</v>
      </c>
      <c r="AA9" s="17">
        <v>0.52768834196889103</v>
      </c>
      <c r="AB9" s="17">
        <v>0.46853431880053298</v>
      </c>
      <c r="AC9" s="17">
        <v>0.43596917837457999</v>
      </c>
      <c r="AD9" s="17">
        <v>0.52390383425826903</v>
      </c>
      <c r="AE9" s="17"/>
      <c r="AF9" s="17">
        <v>0.46545306789423302</v>
      </c>
      <c r="AG9" s="17">
        <v>0.45919379113943898</v>
      </c>
      <c r="AH9" s="17">
        <v>0.483360430697031</v>
      </c>
      <c r="AI9" s="17">
        <v>0.42985802790946698</v>
      </c>
      <c r="AJ9" s="17">
        <v>0.47262029401142802</v>
      </c>
      <c r="AK9" s="17">
        <v>0.48126666963420001</v>
      </c>
      <c r="AL9" s="17"/>
      <c r="AM9" s="17">
        <v>0.45779153836266001</v>
      </c>
      <c r="AN9" s="17">
        <v>0.45346929237981198</v>
      </c>
      <c r="AO9" s="17">
        <v>0.47978307583837498</v>
      </c>
      <c r="AP9" s="17">
        <v>0.46410767052943502</v>
      </c>
      <c r="AQ9" s="17">
        <v>0.36986257491222402</v>
      </c>
      <c r="AR9" s="17"/>
      <c r="AS9" s="17">
        <v>0.45725074444948</v>
      </c>
      <c r="AT9" s="17">
        <v>0.48203107078921098</v>
      </c>
      <c r="AU9" s="17"/>
      <c r="AV9" s="17">
        <v>0.45412131718370702</v>
      </c>
      <c r="AW9" s="17">
        <v>0.47530322483340498</v>
      </c>
      <c r="AX9" s="17"/>
      <c r="AY9" s="17">
        <v>0.44644544192503899</v>
      </c>
      <c r="AZ9" s="17">
        <v>0.47002272838834103</v>
      </c>
      <c r="BA9" s="17">
        <v>0.46382744809373999</v>
      </c>
      <c r="BB9" s="17"/>
      <c r="BC9" s="17">
        <v>0.44509608243333199</v>
      </c>
      <c r="BD9" s="17">
        <v>0.43502308755566699</v>
      </c>
      <c r="BE9" s="17">
        <v>0.53597011621496204</v>
      </c>
      <c r="BF9" s="17"/>
      <c r="BG9" s="17">
        <v>0.48759568051822899</v>
      </c>
      <c r="BH9" s="17">
        <v>0.456477806158884</v>
      </c>
      <c r="BI9" s="17"/>
      <c r="BJ9" s="17">
        <v>0.44375234038042999</v>
      </c>
      <c r="BK9" s="17">
        <v>0.46852181928055397</v>
      </c>
      <c r="BL9" s="17"/>
      <c r="BM9" s="17">
        <v>0.47546706194789001</v>
      </c>
      <c r="BN9" s="17">
        <v>0.40824536135488798</v>
      </c>
      <c r="BO9" s="17">
        <v>0.46035762623673498</v>
      </c>
      <c r="BP9" s="17">
        <v>0.50643890329407504</v>
      </c>
      <c r="BQ9" s="17">
        <v>0.38320419125838501</v>
      </c>
      <c r="BR9" s="17">
        <v>0.451843299295483</v>
      </c>
      <c r="BS9" s="17">
        <v>0.54648909457384698</v>
      </c>
      <c r="BT9" s="17"/>
      <c r="BU9" s="17">
        <v>0.55730593572701204</v>
      </c>
      <c r="BV9" s="17">
        <v>0.51819504632824298</v>
      </c>
      <c r="BW9" s="17"/>
      <c r="BX9" s="17">
        <v>0.44873284734201602</v>
      </c>
      <c r="BY9" s="17">
        <v>0.50784522478039396</v>
      </c>
      <c r="BZ9" s="17">
        <v>0.47083166492575301</v>
      </c>
      <c r="CA9" s="17">
        <v>0.470482701931837</v>
      </c>
    </row>
    <row r="10" spans="2:79" ht="28.8" x14ac:dyDescent="0.3">
      <c r="B10" s="18" t="s">
        <v>322</v>
      </c>
      <c r="C10" s="17">
        <v>0.45983224493386099</v>
      </c>
      <c r="D10" s="17">
        <v>0.48777939419989003</v>
      </c>
      <c r="E10" s="17">
        <v>0.43276724777118403</v>
      </c>
      <c r="F10" s="17"/>
      <c r="G10" s="17">
        <v>0.46406720789435302</v>
      </c>
      <c r="H10" s="17">
        <v>0.52129811028339301</v>
      </c>
      <c r="I10" s="17">
        <v>0.48750175230907</v>
      </c>
      <c r="J10" s="17">
        <v>0.42266681190000699</v>
      </c>
      <c r="K10" s="17">
        <v>0.39201272812383597</v>
      </c>
      <c r="L10" s="17">
        <v>0.46030561645267798</v>
      </c>
      <c r="M10" s="17"/>
      <c r="N10" s="17">
        <v>0.56510333026700099</v>
      </c>
      <c r="O10" s="17">
        <v>0.47617354825139502</v>
      </c>
      <c r="P10" s="17">
        <v>0.40622068610856099</v>
      </c>
      <c r="Q10" s="17">
        <v>0.37146733763412998</v>
      </c>
      <c r="R10" s="17"/>
      <c r="S10" s="17">
        <v>0.510308427252816</v>
      </c>
      <c r="T10" s="17">
        <v>0.46775287820271599</v>
      </c>
      <c r="U10" s="17">
        <v>0.48125738783491201</v>
      </c>
      <c r="V10" s="17">
        <v>0.41976147800201602</v>
      </c>
      <c r="W10" s="17">
        <v>0.47319079728791902</v>
      </c>
      <c r="X10" s="17">
        <v>0.429004897027155</v>
      </c>
      <c r="Y10" s="17">
        <v>0.47628651804604599</v>
      </c>
      <c r="Z10" s="17">
        <v>0.48017473980231001</v>
      </c>
      <c r="AA10" s="17">
        <v>0.44592494646340602</v>
      </c>
      <c r="AB10" s="17">
        <v>0.46796084288563999</v>
      </c>
      <c r="AC10" s="17">
        <v>0.36235071742151098</v>
      </c>
      <c r="AD10" s="17">
        <v>0.433513648813043</v>
      </c>
      <c r="AE10" s="17"/>
      <c r="AF10" s="17">
        <v>0.52057347623490802</v>
      </c>
      <c r="AG10" s="17">
        <v>0.46206516958145299</v>
      </c>
      <c r="AH10" s="17">
        <v>0.40229855979963802</v>
      </c>
      <c r="AI10" s="17">
        <v>0.45018204530612399</v>
      </c>
      <c r="AJ10" s="17">
        <v>0.402989780130179</v>
      </c>
      <c r="AK10" s="17">
        <v>0.46023128972222399</v>
      </c>
      <c r="AL10" s="17"/>
      <c r="AM10" s="17">
        <v>0.36341263476434599</v>
      </c>
      <c r="AN10" s="17">
        <v>0.43164796766359897</v>
      </c>
      <c r="AO10" s="17">
        <v>0.52426854805203804</v>
      </c>
      <c r="AP10" s="17">
        <v>0.53822188075746802</v>
      </c>
      <c r="AQ10" s="17">
        <v>0.50092463319568703</v>
      </c>
      <c r="AR10" s="17"/>
      <c r="AS10" s="17">
        <v>0.49019254116501798</v>
      </c>
      <c r="AT10" s="17">
        <v>0.38061399393627598</v>
      </c>
      <c r="AU10" s="17"/>
      <c r="AV10" s="17">
        <v>0.48893498189444501</v>
      </c>
      <c r="AW10" s="17">
        <v>0.38332574771877898</v>
      </c>
      <c r="AX10" s="17"/>
      <c r="AY10" s="17">
        <v>0.44235843524649099</v>
      </c>
      <c r="AZ10" s="17">
        <v>0.46870075660848298</v>
      </c>
      <c r="BA10" s="17">
        <v>0.448527987532501</v>
      </c>
      <c r="BB10" s="17"/>
      <c r="BC10" s="17">
        <v>0.47709446595133997</v>
      </c>
      <c r="BD10" s="17">
        <v>0.45820127392959498</v>
      </c>
      <c r="BE10" s="17">
        <v>0.418724035200361</v>
      </c>
      <c r="BF10" s="17"/>
      <c r="BG10" s="17">
        <v>0.424566020042836</v>
      </c>
      <c r="BH10" s="17">
        <v>0.48209653223605797</v>
      </c>
      <c r="BI10" s="17"/>
      <c r="BJ10" s="17">
        <v>0.51704672185418099</v>
      </c>
      <c r="BK10" s="17">
        <v>0.443609648302835</v>
      </c>
      <c r="BL10" s="17"/>
      <c r="BM10" s="17">
        <v>0.48150926829812302</v>
      </c>
      <c r="BN10" s="17">
        <v>0.47179164493217901</v>
      </c>
      <c r="BO10" s="17">
        <v>0.31215625018422199</v>
      </c>
      <c r="BP10" s="17">
        <v>0.41399435966603199</v>
      </c>
      <c r="BQ10" s="17">
        <v>0.45687957383580402</v>
      </c>
      <c r="BR10" s="17">
        <v>0.47629127851958403</v>
      </c>
      <c r="BS10" s="17">
        <v>0.378325125378074</v>
      </c>
      <c r="BT10" s="17"/>
      <c r="BU10" s="17">
        <v>0.51673610332953201</v>
      </c>
      <c r="BV10" s="17">
        <v>0.49133368116635301</v>
      </c>
      <c r="BW10" s="17"/>
      <c r="BX10" s="17">
        <v>0.434670395176951</v>
      </c>
      <c r="BY10" s="17">
        <v>0.455654233377357</v>
      </c>
      <c r="BZ10" s="17">
        <v>0.50116028413580804</v>
      </c>
      <c r="CA10" s="17">
        <v>0.50278828479233295</v>
      </c>
    </row>
    <row r="11" spans="2:79" ht="28.8" x14ac:dyDescent="0.3">
      <c r="B11" s="18" t="s">
        <v>323</v>
      </c>
      <c r="C11" s="17">
        <v>0.42894620025651597</v>
      </c>
      <c r="D11" s="17">
        <v>0.43850480444809697</v>
      </c>
      <c r="E11" s="17">
        <v>0.42076707003832198</v>
      </c>
      <c r="F11" s="17"/>
      <c r="G11" s="17">
        <v>0.420515242690643</v>
      </c>
      <c r="H11" s="17">
        <v>0.40977486818798298</v>
      </c>
      <c r="I11" s="17">
        <v>0.39630185650353</v>
      </c>
      <c r="J11" s="17">
        <v>0.457204003338469</v>
      </c>
      <c r="K11" s="17">
        <v>0.42003053581022398</v>
      </c>
      <c r="L11" s="17">
        <v>0.45969728644908697</v>
      </c>
      <c r="M11" s="17"/>
      <c r="N11" s="17">
        <v>0.42963729746905499</v>
      </c>
      <c r="O11" s="17">
        <v>0.43376383245095801</v>
      </c>
      <c r="P11" s="17">
        <v>0.46110503032310501</v>
      </c>
      <c r="Q11" s="17">
        <v>0.39603309218004501</v>
      </c>
      <c r="R11" s="17"/>
      <c r="S11" s="17">
        <v>0.42916244631674799</v>
      </c>
      <c r="T11" s="17">
        <v>0.39749918109024501</v>
      </c>
      <c r="U11" s="17">
        <v>0.458305512329718</v>
      </c>
      <c r="V11" s="17">
        <v>0.43802355561922202</v>
      </c>
      <c r="W11" s="17">
        <v>0.43095512473529002</v>
      </c>
      <c r="X11" s="17">
        <v>0.37149168772209901</v>
      </c>
      <c r="Y11" s="17">
        <v>0.45155643315678201</v>
      </c>
      <c r="Z11" s="17">
        <v>0.39798111189139901</v>
      </c>
      <c r="AA11" s="17">
        <v>0.48450369549861799</v>
      </c>
      <c r="AB11" s="17">
        <v>0.42809439206989902</v>
      </c>
      <c r="AC11" s="17">
        <v>0.38415454242680303</v>
      </c>
      <c r="AD11" s="17">
        <v>0.48108644373828202</v>
      </c>
      <c r="AE11" s="17"/>
      <c r="AF11" s="17">
        <v>0.410951590012818</v>
      </c>
      <c r="AG11" s="17">
        <v>0.43509106127989799</v>
      </c>
      <c r="AH11" s="17">
        <v>0.43283119655366498</v>
      </c>
      <c r="AI11" s="17">
        <v>0.44085639652563802</v>
      </c>
      <c r="AJ11" s="17">
        <v>0.42876607561644298</v>
      </c>
      <c r="AK11" s="17">
        <v>0.43341380031513999</v>
      </c>
      <c r="AL11" s="17"/>
      <c r="AM11" s="17">
        <v>0.43367191558491303</v>
      </c>
      <c r="AN11" s="17">
        <v>0.45778830419634903</v>
      </c>
      <c r="AO11" s="17">
        <v>0.42850245294812001</v>
      </c>
      <c r="AP11" s="17">
        <v>0.37177560418021899</v>
      </c>
      <c r="AQ11" s="17">
        <v>0.42603523181827901</v>
      </c>
      <c r="AR11" s="17"/>
      <c r="AS11" s="17">
        <v>0.44793553337838998</v>
      </c>
      <c r="AT11" s="17">
        <v>0.41252686768692398</v>
      </c>
      <c r="AU11" s="17"/>
      <c r="AV11" s="17">
        <v>0.44032709527512898</v>
      </c>
      <c r="AW11" s="17">
        <v>0.41813484573343501</v>
      </c>
      <c r="AX11" s="17"/>
      <c r="AY11" s="17">
        <v>0.42061295614636102</v>
      </c>
      <c r="AZ11" s="17">
        <v>0.43040293521060802</v>
      </c>
      <c r="BA11" s="17">
        <v>0.43710462586655502</v>
      </c>
      <c r="BB11" s="17"/>
      <c r="BC11" s="17">
        <v>0.43590313963547</v>
      </c>
      <c r="BD11" s="17">
        <v>0.43564405996323802</v>
      </c>
      <c r="BE11" s="17">
        <v>0.40821443273104502</v>
      </c>
      <c r="BF11" s="17"/>
      <c r="BG11" s="17">
        <v>0.422422921470746</v>
      </c>
      <c r="BH11" s="17">
        <v>0.43900456813567001</v>
      </c>
      <c r="BI11" s="17"/>
      <c r="BJ11" s="17">
        <v>0.42040589128171402</v>
      </c>
      <c r="BK11" s="17">
        <v>0.43556326336420198</v>
      </c>
      <c r="BL11" s="17"/>
      <c r="BM11" s="17">
        <v>0.42858108115719401</v>
      </c>
      <c r="BN11" s="17">
        <v>0.42920639089415702</v>
      </c>
      <c r="BO11" s="17">
        <v>0.39110643931190497</v>
      </c>
      <c r="BP11" s="17">
        <v>0.410248516081963</v>
      </c>
      <c r="BQ11" s="17">
        <v>0.40635915618012702</v>
      </c>
      <c r="BR11" s="17">
        <v>0.45117863669790997</v>
      </c>
      <c r="BS11" s="17">
        <v>0.41437168304558097</v>
      </c>
      <c r="BT11" s="17"/>
      <c r="BU11" s="17">
        <v>0.55140530581498703</v>
      </c>
      <c r="BV11" s="17">
        <v>0.41826523238603303</v>
      </c>
      <c r="BW11" s="17"/>
      <c r="BX11" s="17">
        <v>0.41463735306708899</v>
      </c>
      <c r="BY11" s="17">
        <v>0.41631466991428401</v>
      </c>
      <c r="BZ11" s="17">
        <v>0.42391854428620901</v>
      </c>
      <c r="CA11" s="17">
        <v>0.44012879265739602</v>
      </c>
    </row>
    <row r="12" spans="2:79" ht="43.2" x14ac:dyDescent="0.3">
      <c r="B12" s="18" t="s">
        <v>324</v>
      </c>
      <c r="C12" s="17">
        <v>0.38251994655239302</v>
      </c>
      <c r="D12" s="17">
        <v>0.36747042242843497</v>
      </c>
      <c r="E12" s="17">
        <v>0.396062155172137</v>
      </c>
      <c r="F12" s="17"/>
      <c r="G12" s="17">
        <v>0.378599833478868</v>
      </c>
      <c r="H12" s="17">
        <v>0.45029465439794802</v>
      </c>
      <c r="I12" s="17">
        <v>0.342361008645228</v>
      </c>
      <c r="J12" s="17">
        <v>0.33017497359317199</v>
      </c>
      <c r="K12" s="17">
        <v>0.363373282270888</v>
      </c>
      <c r="L12" s="17">
        <v>0.41792458532444399</v>
      </c>
      <c r="M12" s="17"/>
      <c r="N12" s="17">
        <v>0.395867237902646</v>
      </c>
      <c r="O12" s="17">
        <v>0.391824480110816</v>
      </c>
      <c r="P12" s="17">
        <v>0.37570153013899898</v>
      </c>
      <c r="Q12" s="17">
        <v>0.36527400102844798</v>
      </c>
      <c r="R12" s="17"/>
      <c r="S12" s="17">
        <v>0.42274407813631398</v>
      </c>
      <c r="T12" s="17">
        <v>0.40110493333124098</v>
      </c>
      <c r="U12" s="17">
        <v>0.368329766477827</v>
      </c>
      <c r="V12" s="17">
        <v>0.35963972646303999</v>
      </c>
      <c r="W12" s="17">
        <v>0.45029940861359002</v>
      </c>
      <c r="X12" s="17">
        <v>0.33836491813235597</v>
      </c>
      <c r="Y12" s="17">
        <v>0.34966175040840097</v>
      </c>
      <c r="Z12" s="17">
        <v>0.40110692423239203</v>
      </c>
      <c r="AA12" s="17">
        <v>0.34495354994723598</v>
      </c>
      <c r="AB12" s="17">
        <v>0.35607798352192299</v>
      </c>
      <c r="AC12" s="17">
        <v>0.44409585763764903</v>
      </c>
      <c r="AD12" s="17">
        <v>0.37221668038978001</v>
      </c>
      <c r="AE12" s="17"/>
      <c r="AF12" s="17">
        <v>0.41452331483139898</v>
      </c>
      <c r="AG12" s="17">
        <v>0.36782740001734199</v>
      </c>
      <c r="AH12" s="17">
        <v>0.36956333430982502</v>
      </c>
      <c r="AI12" s="17">
        <v>0.37533674603237499</v>
      </c>
      <c r="AJ12" s="17">
        <v>0.37793474367345098</v>
      </c>
      <c r="AK12" s="17">
        <v>0.37291117660120099</v>
      </c>
      <c r="AL12" s="17"/>
      <c r="AM12" s="17">
        <v>0.39158289838844501</v>
      </c>
      <c r="AN12" s="17">
        <v>0.34417814035876299</v>
      </c>
      <c r="AO12" s="17">
        <v>0.36907829402075298</v>
      </c>
      <c r="AP12" s="17">
        <v>0.43846210566463101</v>
      </c>
      <c r="AQ12" s="17">
        <v>0.41048358582287298</v>
      </c>
      <c r="AR12" s="17"/>
      <c r="AS12" s="17">
        <v>0.401960635686896</v>
      </c>
      <c r="AT12" s="17">
        <v>0.34121517695808101</v>
      </c>
      <c r="AU12" s="17"/>
      <c r="AV12" s="17">
        <v>0.40643387460629898</v>
      </c>
      <c r="AW12" s="17">
        <v>0.31131662838185897</v>
      </c>
      <c r="AX12" s="17"/>
      <c r="AY12" s="17">
        <v>0.38860523222115201</v>
      </c>
      <c r="AZ12" s="17">
        <v>0.39110901960755001</v>
      </c>
      <c r="BA12" s="17">
        <v>0.30835754397772402</v>
      </c>
      <c r="BB12" s="17"/>
      <c r="BC12" s="17">
        <v>0.37860990542665102</v>
      </c>
      <c r="BD12" s="17">
        <v>0.42204589604065401</v>
      </c>
      <c r="BE12" s="17">
        <v>0.35077939298194699</v>
      </c>
      <c r="BF12" s="17"/>
      <c r="BG12" s="17">
        <v>0.37118015952551398</v>
      </c>
      <c r="BH12" s="17">
        <v>0.389171857819335</v>
      </c>
      <c r="BI12" s="17"/>
      <c r="BJ12" s="17">
        <v>0.37202318850236399</v>
      </c>
      <c r="BK12" s="17">
        <v>0.38720553008057201</v>
      </c>
      <c r="BL12" s="17"/>
      <c r="BM12" s="17">
        <v>0.38049464203081701</v>
      </c>
      <c r="BN12" s="17">
        <v>0.367448003679336</v>
      </c>
      <c r="BO12" s="17">
        <v>0.39421012466628202</v>
      </c>
      <c r="BP12" s="17">
        <v>0.333852144841982</v>
      </c>
      <c r="BQ12" s="17">
        <v>0.42267398046738303</v>
      </c>
      <c r="BR12" s="17">
        <v>0.38303366968894798</v>
      </c>
      <c r="BS12" s="17">
        <v>0.428025135273846</v>
      </c>
      <c r="BT12" s="17"/>
      <c r="BU12" s="17">
        <v>0.36010820850197001</v>
      </c>
      <c r="BV12" s="17">
        <v>0.42295787489270398</v>
      </c>
      <c r="BW12" s="17"/>
      <c r="BX12" s="17">
        <v>0.37692593765847898</v>
      </c>
      <c r="BY12" s="17">
        <v>0.38468493886274602</v>
      </c>
      <c r="BZ12" s="17">
        <v>0.39635907045108798</v>
      </c>
      <c r="CA12" s="17">
        <v>0.41749301659034899</v>
      </c>
    </row>
    <row r="13" spans="2:79" ht="43.2" x14ac:dyDescent="0.3">
      <c r="B13" s="18" t="s">
        <v>325</v>
      </c>
      <c r="C13" s="17">
        <v>0.30395616559822702</v>
      </c>
      <c r="D13" s="17">
        <v>0.27957096786418401</v>
      </c>
      <c r="E13" s="17">
        <v>0.32923836655612199</v>
      </c>
      <c r="F13" s="17"/>
      <c r="G13" s="17">
        <v>0.33468993249725498</v>
      </c>
      <c r="H13" s="17">
        <v>0.30171238054308902</v>
      </c>
      <c r="I13" s="17">
        <v>0.30944451423557001</v>
      </c>
      <c r="J13" s="17">
        <v>0.27605304337323699</v>
      </c>
      <c r="K13" s="17">
        <v>0.24875020872103301</v>
      </c>
      <c r="L13" s="17">
        <v>0.34052042569303098</v>
      </c>
      <c r="M13" s="17"/>
      <c r="N13" s="17">
        <v>0.347375663947458</v>
      </c>
      <c r="O13" s="17">
        <v>0.28680416374629403</v>
      </c>
      <c r="P13" s="17">
        <v>0.27894494653404001</v>
      </c>
      <c r="Q13" s="17">
        <v>0.29330981380065702</v>
      </c>
      <c r="R13" s="17"/>
      <c r="S13" s="17">
        <v>0.30856356133189</v>
      </c>
      <c r="T13" s="17">
        <v>0.31083190459985599</v>
      </c>
      <c r="U13" s="17">
        <v>0.419428055407853</v>
      </c>
      <c r="V13" s="17">
        <v>0.27714302290831699</v>
      </c>
      <c r="W13" s="17">
        <v>0.279891337735656</v>
      </c>
      <c r="X13" s="17">
        <v>0.28017943598744899</v>
      </c>
      <c r="Y13" s="17">
        <v>0.30663741571160802</v>
      </c>
      <c r="Z13" s="17">
        <v>0.252111385385547</v>
      </c>
      <c r="AA13" s="17">
        <v>0.28778268610092</v>
      </c>
      <c r="AB13" s="17">
        <v>0.30635802914434601</v>
      </c>
      <c r="AC13" s="17">
        <v>0.29958404262182597</v>
      </c>
      <c r="AD13" s="17">
        <v>0.27341080765001002</v>
      </c>
      <c r="AE13" s="17"/>
      <c r="AF13" s="17">
        <v>0.31800052238708698</v>
      </c>
      <c r="AG13" s="17">
        <v>0.29065959158525101</v>
      </c>
      <c r="AH13" s="17">
        <v>0.28006242292079397</v>
      </c>
      <c r="AI13" s="17">
        <v>0.305390638901615</v>
      </c>
      <c r="AJ13" s="17">
        <v>0.32207239525419901</v>
      </c>
      <c r="AK13" s="17">
        <v>0.330654083985361</v>
      </c>
      <c r="AL13" s="17"/>
      <c r="AM13" s="17">
        <v>0.26473664180163498</v>
      </c>
      <c r="AN13" s="17">
        <v>0.27517336130061898</v>
      </c>
      <c r="AO13" s="17">
        <v>0.34461485003036202</v>
      </c>
      <c r="AP13" s="17">
        <v>0.336726161550295</v>
      </c>
      <c r="AQ13" s="17">
        <v>0.372993750291782</v>
      </c>
      <c r="AR13" s="17"/>
      <c r="AS13" s="17">
        <v>0.31227871268226198</v>
      </c>
      <c r="AT13" s="17">
        <v>0.28790129830942401</v>
      </c>
      <c r="AU13" s="17"/>
      <c r="AV13" s="17">
        <v>0.302741977599082</v>
      </c>
      <c r="AW13" s="17">
        <v>0.30373858522939901</v>
      </c>
      <c r="AX13" s="17"/>
      <c r="AY13" s="17">
        <v>0.32302508111015099</v>
      </c>
      <c r="AZ13" s="17">
        <v>0.30133775502671001</v>
      </c>
      <c r="BA13" s="17">
        <v>0.24693707850209501</v>
      </c>
      <c r="BB13" s="17"/>
      <c r="BC13" s="17">
        <v>0.30611311144930797</v>
      </c>
      <c r="BD13" s="17">
        <v>0.29370449440935897</v>
      </c>
      <c r="BE13" s="17">
        <v>0.30439008405166401</v>
      </c>
      <c r="BF13" s="17"/>
      <c r="BG13" s="17">
        <v>0.32382103295110098</v>
      </c>
      <c r="BH13" s="17">
        <v>0.29825770538064</v>
      </c>
      <c r="BI13" s="17"/>
      <c r="BJ13" s="17">
        <v>0.31785121534746402</v>
      </c>
      <c r="BK13" s="17">
        <v>0.30082433032079098</v>
      </c>
      <c r="BL13" s="17"/>
      <c r="BM13" s="17">
        <v>0.29884687955908801</v>
      </c>
      <c r="BN13" s="17">
        <v>0.30587967863620502</v>
      </c>
      <c r="BO13" s="17">
        <v>0.29101738808160499</v>
      </c>
      <c r="BP13" s="17">
        <v>0.25595796787687197</v>
      </c>
      <c r="BQ13" s="17">
        <v>0.31249452688433499</v>
      </c>
      <c r="BR13" s="17">
        <v>0.33568468561951198</v>
      </c>
      <c r="BS13" s="17">
        <v>0.26764750323924202</v>
      </c>
      <c r="BT13" s="17"/>
      <c r="BU13" s="17">
        <v>0.37475617585195498</v>
      </c>
      <c r="BV13" s="17">
        <v>0.37855806550833399</v>
      </c>
      <c r="BW13" s="17"/>
      <c r="BX13" s="17">
        <v>0.32576275377306702</v>
      </c>
      <c r="BY13" s="17">
        <v>0.30649104716870101</v>
      </c>
      <c r="BZ13" s="17">
        <v>0.35006751754440402</v>
      </c>
      <c r="CA13" s="17">
        <v>0.29320039328734099</v>
      </c>
    </row>
    <row r="14" spans="2:79" ht="28.8" x14ac:dyDescent="0.3">
      <c r="B14" s="18" t="s">
        <v>326</v>
      </c>
      <c r="C14" s="17">
        <v>0.29549603603625202</v>
      </c>
      <c r="D14" s="17">
        <v>0.29384187719050803</v>
      </c>
      <c r="E14" s="17">
        <v>0.29550573733969099</v>
      </c>
      <c r="F14" s="17"/>
      <c r="G14" s="17">
        <v>0.34036898252467701</v>
      </c>
      <c r="H14" s="17">
        <v>0.32996513088844298</v>
      </c>
      <c r="I14" s="17">
        <v>0.28558212525298399</v>
      </c>
      <c r="J14" s="17">
        <v>0.28701240129699301</v>
      </c>
      <c r="K14" s="17">
        <v>0.26659496221062601</v>
      </c>
      <c r="L14" s="17">
        <v>0.27205756372711098</v>
      </c>
      <c r="M14" s="17"/>
      <c r="N14" s="17">
        <v>0.31514864751062799</v>
      </c>
      <c r="O14" s="17">
        <v>0.29174083324445799</v>
      </c>
      <c r="P14" s="17">
        <v>0.29625378866979601</v>
      </c>
      <c r="Q14" s="17">
        <v>0.27915836739148497</v>
      </c>
      <c r="R14" s="17"/>
      <c r="S14" s="17">
        <v>0.34158885628524599</v>
      </c>
      <c r="T14" s="17">
        <v>0.26032882792213502</v>
      </c>
      <c r="U14" s="17">
        <v>0.28237781415388402</v>
      </c>
      <c r="V14" s="17">
        <v>0.263367981420838</v>
      </c>
      <c r="W14" s="17">
        <v>0.26883140827325802</v>
      </c>
      <c r="X14" s="17">
        <v>0.30114031012224501</v>
      </c>
      <c r="Y14" s="17">
        <v>0.25262082688134702</v>
      </c>
      <c r="Z14" s="17">
        <v>0.31375871753162099</v>
      </c>
      <c r="AA14" s="17">
        <v>0.29827045812391301</v>
      </c>
      <c r="AB14" s="17">
        <v>0.34185501279694702</v>
      </c>
      <c r="AC14" s="17">
        <v>0.34045118391821699</v>
      </c>
      <c r="AD14" s="17">
        <v>0.27531154762972099</v>
      </c>
      <c r="AE14" s="17"/>
      <c r="AF14" s="17">
        <v>0.33285524434538599</v>
      </c>
      <c r="AG14" s="17">
        <v>0.280926696238469</v>
      </c>
      <c r="AH14" s="17">
        <v>0.27875073330980799</v>
      </c>
      <c r="AI14" s="17">
        <v>0.30139823806821697</v>
      </c>
      <c r="AJ14" s="17">
        <v>0.28316735442860802</v>
      </c>
      <c r="AK14" s="17">
        <v>0.24996651513082099</v>
      </c>
      <c r="AL14" s="17"/>
      <c r="AM14" s="17">
        <v>0.27791437508890399</v>
      </c>
      <c r="AN14" s="17">
        <v>0.28895439848810101</v>
      </c>
      <c r="AO14" s="17">
        <v>0.29631757428336197</v>
      </c>
      <c r="AP14" s="17">
        <v>0.33370982789220599</v>
      </c>
      <c r="AQ14" s="17">
        <v>0.38754017794496798</v>
      </c>
      <c r="AR14" s="17"/>
      <c r="AS14" s="17">
        <v>0.29429089425944399</v>
      </c>
      <c r="AT14" s="17">
        <v>0.38384251327964802</v>
      </c>
      <c r="AU14" s="17"/>
      <c r="AV14" s="17">
        <v>0.29124576092322402</v>
      </c>
      <c r="AW14" s="17">
        <v>0.327897553929344</v>
      </c>
      <c r="AX14" s="17"/>
      <c r="AY14" s="17">
        <v>0.29593953091554798</v>
      </c>
      <c r="AZ14" s="17">
        <v>0.30247472011007398</v>
      </c>
      <c r="BA14" s="17">
        <v>0.248529399621261</v>
      </c>
      <c r="BB14" s="17"/>
      <c r="BC14" s="17">
        <v>0.27890798026369701</v>
      </c>
      <c r="BD14" s="17">
        <v>0.30711678551892302</v>
      </c>
      <c r="BE14" s="17">
        <v>0.32531099336844299</v>
      </c>
      <c r="BF14" s="17"/>
      <c r="BG14" s="17">
        <v>0.32274030654594998</v>
      </c>
      <c r="BH14" s="17">
        <v>0.28811429549055401</v>
      </c>
      <c r="BI14" s="17"/>
      <c r="BJ14" s="17">
        <v>0.33152710120783102</v>
      </c>
      <c r="BK14" s="17">
        <v>0.28649126618072701</v>
      </c>
      <c r="BL14" s="17"/>
      <c r="BM14" s="17">
        <v>0.30490837256296999</v>
      </c>
      <c r="BN14" s="17">
        <v>0.30234049472332702</v>
      </c>
      <c r="BO14" s="17">
        <v>0.28241661652260402</v>
      </c>
      <c r="BP14" s="17">
        <v>0.27846823512062902</v>
      </c>
      <c r="BQ14" s="17">
        <v>0.34267843256164399</v>
      </c>
      <c r="BR14" s="17">
        <v>0.27360469545864802</v>
      </c>
      <c r="BS14" s="17">
        <v>0.27713549185970099</v>
      </c>
      <c r="BT14" s="17"/>
      <c r="BU14" s="17">
        <v>0.26278360082350899</v>
      </c>
      <c r="BV14" s="17">
        <v>0.36981106222030902</v>
      </c>
      <c r="BW14" s="17"/>
      <c r="BX14" s="17">
        <v>0.32074206589128101</v>
      </c>
      <c r="BY14" s="17">
        <v>0.27784844665007802</v>
      </c>
      <c r="BZ14" s="17">
        <v>0.37764873299503798</v>
      </c>
      <c r="CA14" s="17">
        <v>0.26689033930455602</v>
      </c>
    </row>
    <row r="15" spans="2:79" x14ac:dyDescent="0.3">
      <c r="B15" s="18" t="s">
        <v>101</v>
      </c>
      <c r="C15" s="17">
        <v>5.8483806722959601E-2</v>
      </c>
      <c r="D15" s="17">
        <v>6.2948337072036994E-2</v>
      </c>
      <c r="E15" s="17">
        <v>5.3519526101062899E-2</v>
      </c>
      <c r="F15" s="17"/>
      <c r="G15" s="17">
        <v>5.9793134216273303E-2</v>
      </c>
      <c r="H15" s="17">
        <v>3.2106854927998002E-2</v>
      </c>
      <c r="I15" s="17">
        <v>4.3420553971665797E-2</v>
      </c>
      <c r="J15" s="17">
        <v>8.2543653625364102E-2</v>
      </c>
      <c r="K15" s="17">
        <v>8.9410548342518006E-2</v>
      </c>
      <c r="L15" s="17">
        <v>5.1010959618975497E-2</v>
      </c>
      <c r="M15" s="17"/>
      <c r="N15" s="17">
        <v>3.09269321647654E-2</v>
      </c>
      <c r="O15" s="17">
        <v>6.0263253327477097E-2</v>
      </c>
      <c r="P15" s="17">
        <v>5.0553803459909799E-2</v>
      </c>
      <c r="Q15" s="17">
        <v>9.5016206173305001E-2</v>
      </c>
      <c r="R15" s="17"/>
      <c r="S15" s="17">
        <v>4.3076525179188002E-2</v>
      </c>
      <c r="T15" s="17">
        <v>6.68088134403821E-2</v>
      </c>
      <c r="U15" s="17">
        <v>4.14587139780506E-2</v>
      </c>
      <c r="V15" s="17">
        <v>4.6214064313144697E-2</v>
      </c>
      <c r="W15" s="17">
        <v>4.8740190454460097E-2</v>
      </c>
      <c r="X15" s="17">
        <v>8.2132902413495898E-2</v>
      </c>
      <c r="Y15" s="17">
        <v>7.3840150750403802E-2</v>
      </c>
      <c r="Z15" s="17">
        <v>6.6218989774773598E-2</v>
      </c>
      <c r="AA15" s="17">
        <v>5.3844815628393897E-2</v>
      </c>
      <c r="AB15" s="17">
        <v>6.5910479706791494E-2</v>
      </c>
      <c r="AC15" s="17">
        <v>6.4414759044668701E-2</v>
      </c>
      <c r="AD15" s="17">
        <v>6.1857880897158601E-2</v>
      </c>
      <c r="AE15" s="17"/>
      <c r="AF15" s="17">
        <v>3.7905088718417898E-2</v>
      </c>
      <c r="AG15" s="17">
        <v>6.04805577010133E-2</v>
      </c>
      <c r="AH15" s="17">
        <v>7.6257855914327904E-2</v>
      </c>
      <c r="AI15" s="17">
        <v>5.93908660290541E-2</v>
      </c>
      <c r="AJ15" s="17">
        <v>8.6236290790779796E-2</v>
      </c>
      <c r="AK15" s="17">
        <v>3.8401556830701497E-2</v>
      </c>
      <c r="AL15" s="17"/>
      <c r="AM15" s="17">
        <v>8.5566775028028397E-2</v>
      </c>
      <c r="AN15" s="17">
        <v>7.4476110566871603E-2</v>
      </c>
      <c r="AO15" s="17">
        <v>3.8390501350079098E-2</v>
      </c>
      <c r="AP15" s="17">
        <v>3.3996842010685001E-2</v>
      </c>
      <c r="AQ15" s="17">
        <v>1.9512277834682699E-2</v>
      </c>
      <c r="AR15" s="17"/>
      <c r="AS15" s="17">
        <v>4.2766443590050697E-2</v>
      </c>
      <c r="AT15" s="17">
        <v>6.59635738568604E-2</v>
      </c>
      <c r="AU15" s="17"/>
      <c r="AV15" s="17">
        <v>5.0194126594537501E-2</v>
      </c>
      <c r="AW15" s="17">
        <v>7.8322806565445102E-2</v>
      </c>
      <c r="AX15" s="17"/>
      <c r="AY15" s="17">
        <v>7.1834395546200899E-2</v>
      </c>
      <c r="AZ15" s="17">
        <v>5.10517622194126E-2</v>
      </c>
      <c r="BA15" s="17">
        <v>7.4644144249898597E-2</v>
      </c>
      <c r="BB15" s="17"/>
      <c r="BC15" s="17">
        <v>6.7314136871622798E-2</v>
      </c>
      <c r="BD15" s="17">
        <v>4.2790454258338002E-2</v>
      </c>
      <c r="BE15" s="17">
        <v>5.0791297863633199E-2</v>
      </c>
      <c r="BF15" s="17"/>
      <c r="BG15" s="17">
        <v>7.00481442455574E-2</v>
      </c>
      <c r="BH15" s="17">
        <v>4.85316040859105E-2</v>
      </c>
      <c r="BI15" s="17"/>
      <c r="BJ15" s="17">
        <v>5.0681666864679502E-2</v>
      </c>
      <c r="BK15" s="17">
        <v>5.8598195343035897E-2</v>
      </c>
      <c r="BL15" s="17"/>
      <c r="BM15" s="17">
        <v>4.6664214355348302E-2</v>
      </c>
      <c r="BN15" s="17">
        <v>5.3866458964185897E-2</v>
      </c>
      <c r="BO15" s="17">
        <v>3.8317931112690898E-2</v>
      </c>
      <c r="BP15" s="17">
        <v>7.7997716768204398E-2</v>
      </c>
      <c r="BQ15" s="17">
        <v>9.7023541161254903E-2</v>
      </c>
      <c r="BR15" s="17">
        <v>6.3746608065758298E-2</v>
      </c>
      <c r="BS15" s="17">
        <v>0.105020230866658</v>
      </c>
      <c r="BT15" s="17"/>
      <c r="BU15" s="17">
        <v>2.2541919319896801E-2</v>
      </c>
      <c r="BV15" s="17">
        <v>2.99088335257683E-2</v>
      </c>
      <c r="BW15" s="17"/>
      <c r="BX15" s="17">
        <v>7.4772285389424695E-2</v>
      </c>
      <c r="BY15" s="17">
        <v>4.4389592553286901E-2</v>
      </c>
      <c r="BZ15" s="17">
        <v>3.0653068050140699E-2</v>
      </c>
      <c r="CA15" s="17">
        <v>4.1925897991294099E-2</v>
      </c>
    </row>
    <row r="16" spans="2:79" x14ac:dyDescent="0.3">
      <c r="B16" s="18" t="s">
        <v>252</v>
      </c>
      <c r="C16" s="19">
        <v>3.4023762927064903E-2</v>
      </c>
      <c r="D16" s="19">
        <v>4.2797508905734603E-2</v>
      </c>
      <c r="E16" s="19">
        <v>2.56333981966635E-2</v>
      </c>
      <c r="F16" s="19"/>
      <c r="G16" s="19">
        <v>9.8847314123195803E-3</v>
      </c>
      <c r="H16" s="19">
        <v>2.91185674254823E-2</v>
      </c>
      <c r="I16" s="19">
        <v>4.3763535568350803E-2</v>
      </c>
      <c r="J16" s="19">
        <v>3.5785220829000097E-2</v>
      </c>
      <c r="K16" s="19">
        <v>5.1672091744090001E-2</v>
      </c>
      <c r="L16" s="19">
        <v>3.2859542583178698E-2</v>
      </c>
      <c r="M16" s="19"/>
      <c r="N16" s="19">
        <v>3.1754976506736698E-2</v>
      </c>
      <c r="O16" s="19">
        <v>2.9234944003597899E-2</v>
      </c>
      <c r="P16" s="19">
        <v>3.9329149827808198E-2</v>
      </c>
      <c r="Q16" s="19">
        <v>3.7742281430850302E-2</v>
      </c>
      <c r="R16" s="19"/>
      <c r="S16" s="19">
        <v>2.4195796935817401E-2</v>
      </c>
      <c r="T16" s="19">
        <v>4.55328382483563E-2</v>
      </c>
      <c r="U16" s="19">
        <v>5.2739485735949297E-2</v>
      </c>
      <c r="V16" s="19">
        <v>5.2218492717806597E-2</v>
      </c>
      <c r="W16" s="19">
        <v>3.9513377402996999E-2</v>
      </c>
      <c r="X16" s="19">
        <v>4.0464362810590099E-2</v>
      </c>
      <c r="Y16" s="19">
        <v>2.8426275158883199E-2</v>
      </c>
      <c r="Z16" s="19">
        <v>2.03006757289577E-2</v>
      </c>
      <c r="AA16" s="19">
        <v>2.6762413820516001E-2</v>
      </c>
      <c r="AB16" s="19">
        <v>2.4512474484955901E-2</v>
      </c>
      <c r="AC16" s="19">
        <v>1.0527476746973199E-2</v>
      </c>
      <c r="AD16" s="19">
        <v>2.0862296219361198E-2</v>
      </c>
      <c r="AE16" s="19"/>
      <c r="AF16" s="19">
        <v>2.1841289487295999E-2</v>
      </c>
      <c r="AG16" s="19">
        <v>3.96128036672828E-2</v>
      </c>
      <c r="AH16" s="19">
        <v>4.54502337845702E-2</v>
      </c>
      <c r="AI16" s="19">
        <v>3.5353358108105498E-2</v>
      </c>
      <c r="AJ16" s="19">
        <v>2.6387749702265099E-2</v>
      </c>
      <c r="AK16" s="19">
        <v>4.2898826992082598E-2</v>
      </c>
      <c r="AL16" s="19"/>
      <c r="AM16" s="19">
        <v>3.4862993306600899E-2</v>
      </c>
      <c r="AN16" s="19">
        <v>3.5037587964376102E-2</v>
      </c>
      <c r="AO16" s="19">
        <v>2.94776867697275E-2</v>
      </c>
      <c r="AP16" s="19">
        <v>2.6804281142870898E-2</v>
      </c>
      <c r="AQ16" s="19">
        <v>1.49787493751714E-2</v>
      </c>
      <c r="AR16" s="19"/>
      <c r="AS16" s="19">
        <v>2.8217815018665E-2</v>
      </c>
      <c r="AT16" s="19">
        <v>4.0644696837327299E-2</v>
      </c>
      <c r="AU16" s="19"/>
      <c r="AV16" s="19">
        <v>2.6660871688706098E-2</v>
      </c>
      <c r="AW16" s="19">
        <v>5.7107644873240701E-2</v>
      </c>
      <c r="AX16" s="19"/>
      <c r="AY16" s="19">
        <v>3.3964531812746702E-2</v>
      </c>
      <c r="AZ16" s="19">
        <v>2.80188412120316E-2</v>
      </c>
      <c r="BA16" s="19">
        <v>7.6741338341489898E-2</v>
      </c>
      <c r="BB16" s="19"/>
      <c r="BC16" s="19">
        <v>3.5081720408071497E-2</v>
      </c>
      <c r="BD16" s="19">
        <v>3.5315471202642099E-2</v>
      </c>
      <c r="BE16" s="19">
        <v>2.8781094015661202E-2</v>
      </c>
      <c r="BF16" s="19"/>
      <c r="BG16" s="19">
        <v>2.1506164494255801E-2</v>
      </c>
      <c r="BH16" s="19">
        <v>3.8207161530926702E-2</v>
      </c>
      <c r="BI16" s="19"/>
      <c r="BJ16" s="19">
        <v>2.7432411475893599E-2</v>
      </c>
      <c r="BK16" s="19">
        <v>3.5076127939365299E-2</v>
      </c>
      <c r="BL16" s="19"/>
      <c r="BM16" s="19">
        <v>2.7704557146601499E-2</v>
      </c>
      <c r="BN16" s="19">
        <v>5.3695488945780599E-2</v>
      </c>
      <c r="BO16" s="19">
        <v>4.5790746195836403E-2</v>
      </c>
      <c r="BP16" s="19">
        <v>6.3874966153105006E-2</v>
      </c>
      <c r="BQ16" s="19">
        <v>2.0302675532688198E-2</v>
      </c>
      <c r="BR16" s="19">
        <v>3.54445247546082E-2</v>
      </c>
      <c r="BS16" s="19">
        <v>7.3520558571552501E-3</v>
      </c>
      <c r="BT16" s="19"/>
      <c r="BU16" s="19">
        <v>1.8835168412565901E-2</v>
      </c>
      <c r="BV16" s="19">
        <v>1.1681242149570101E-2</v>
      </c>
      <c r="BW16" s="19"/>
      <c r="BX16" s="19">
        <v>3.1206255540438099E-2</v>
      </c>
      <c r="BY16" s="19">
        <v>4.3908062020244602E-2</v>
      </c>
      <c r="BZ16" s="19">
        <v>1.1994576379843601E-2</v>
      </c>
      <c r="CA16" s="19">
        <v>2.6578669603714199E-2</v>
      </c>
    </row>
    <row r="17" spans="2:2" x14ac:dyDescent="0.3">
      <c r="B17" s="16"/>
    </row>
    <row r="18" spans="2:2" x14ac:dyDescent="0.3">
      <c r="B18" t="s">
        <v>99</v>
      </c>
    </row>
    <row r="19" spans="2:2" x14ac:dyDescent="0.3">
      <c r="B19" t="s">
        <v>100</v>
      </c>
    </row>
    <row r="21" spans="2:2" x14ac:dyDescent="0.3">
      <c r="B21"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A21"/>
  <sheetViews>
    <sheetView showGridLines="0" workbookViewId="0">
      <pane xSplit="2" topLeftCell="C1" activePane="topRight" state="frozen"/>
      <selection pane="topRight" activeCell="C17" sqref="C17:CA21"/>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332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491</v>
      </c>
      <c r="D7" s="10">
        <v>241</v>
      </c>
      <c r="E7" s="10">
        <v>248</v>
      </c>
      <c r="F7" s="10"/>
      <c r="G7" s="10">
        <v>56</v>
      </c>
      <c r="H7" s="10">
        <v>81</v>
      </c>
      <c r="I7" s="10">
        <v>94</v>
      </c>
      <c r="J7" s="10">
        <v>82</v>
      </c>
      <c r="K7" s="10">
        <v>61</v>
      </c>
      <c r="L7" s="10">
        <v>117</v>
      </c>
      <c r="M7" s="10"/>
      <c r="N7" s="10">
        <v>134</v>
      </c>
      <c r="O7" s="10">
        <v>134</v>
      </c>
      <c r="P7" s="10">
        <v>104</v>
      </c>
      <c r="Q7" s="10">
        <v>116</v>
      </c>
      <c r="R7" s="10"/>
      <c r="S7" s="10">
        <v>73</v>
      </c>
      <c r="T7" s="10">
        <v>65</v>
      </c>
      <c r="U7" s="10">
        <v>33</v>
      </c>
      <c r="V7" s="10">
        <v>46</v>
      </c>
      <c r="W7" s="10">
        <v>37</v>
      </c>
      <c r="X7" s="10">
        <v>46</v>
      </c>
      <c r="Y7" s="10">
        <v>38</v>
      </c>
      <c r="Z7" s="10">
        <v>18</v>
      </c>
      <c r="AA7" s="10">
        <v>57</v>
      </c>
      <c r="AB7" s="10">
        <v>43</v>
      </c>
      <c r="AC7" s="10">
        <v>20</v>
      </c>
      <c r="AD7" s="10">
        <v>15</v>
      </c>
      <c r="AE7" s="10"/>
      <c r="AF7" s="10">
        <v>116</v>
      </c>
      <c r="AG7" s="10">
        <v>143</v>
      </c>
      <c r="AH7" s="10">
        <v>69</v>
      </c>
      <c r="AI7" s="10">
        <v>97</v>
      </c>
      <c r="AJ7" s="10">
        <v>48</v>
      </c>
      <c r="AK7" s="10">
        <v>18</v>
      </c>
      <c r="AL7" s="10"/>
      <c r="AM7" s="10">
        <v>121</v>
      </c>
      <c r="AN7" s="10">
        <v>105</v>
      </c>
      <c r="AO7" s="10">
        <v>121</v>
      </c>
      <c r="AP7" s="10">
        <v>81</v>
      </c>
      <c r="AQ7" s="10">
        <v>13</v>
      </c>
      <c r="AR7" s="10"/>
      <c r="AS7" s="10">
        <v>337</v>
      </c>
      <c r="AT7" s="10">
        <v>57</v>
      </c>
      <c r="AU7" s="10"/>
      <c r="AV7" s="10">
        <v>319</v>
      </c>
      <c r="AW7" s="10">
        <v>75</v>
      </c>
      <c r="AX7" s="10"/>
      <c r="AY7" s="10">
        <v>131</v>
      </c>
      <c r="AZ7" s="10">
        <v>295</v>
      </c>
      <c r="BA7" s="10">
        <v>62</v>
      </c>
      <c r="BB7" s="10"/>
      <c r="BC7" s="10">
        <v>281</v>
      </c>
      <c r="BD7" s="10">
        <v>101</v>
      </c>
      <c r="BE7" s="10">
        <v>106</v>
      </c>
      <c r="BF7" s="10"/>
      <c r="BG7" s="10">
        <v>139</v>
      </c>
      <c r="BH7" s="10">
        <v>342</v>
      </c>
      <c r="BI7" s="10"/>
      <c r="BJ7" s="10">
        <v>141</v>
      </c>
      <c r="BK7" s="10">
        <v>342</v>
      </c>
      <c r="BL7" s="10"/>
      <c r="BM7" s="10">
        <v>232</v>
      </c>
      <c r="BN7" s="10">
        <v>76</v>
      </c>
      <c r="BO7" s="10">
        <v>13</v>
      </c>
      <c r="BP7" s="10">
        <v>20</v>
      </c>
      <c r="BQ7" s="10">
        <v>18</v>
      </c>
      <c r="BR7" s="10">
        <v>104</v>
      </c>
      <c r="BS7" s="10">
        <v>28</v>
      </c>
      <c r="BT7" s="10"/>
      <c r="BU7" s="10">
        <v>27</v>
      </c>
      <c r="BV7" s="10">
        <v>47</v>
      </c>
      <c r="BW7" s="10"/>
      <c r="BX7" s="10">
        <v>60</v>
      </c>
      <c r="BY7" s="10">
        <v>158</v>
      </c>
      <c r="BZ7" s="10">
        <v>188</v>
      </c>
      <c r="CA7" s="10">
        <v>143</v>
      </c>
    </row>
    <row r="8" spans="2:79" ht="30" customHeight="1" x14ac:dyDescent="0.3">
      <c r="B8" s="11" t="s">
        <v>20</v>
      </c>
      <c r="C8" s="11">
        <v>496</v>
      </c>
      <c r="D8" s="11">
        <v>249</v>
      </c>
      <c r="E8" s="11">
        <v>245</v>
      </c>
      <c r="F8" s="11"/>
      <c r="G8" s="11">
        <v>70</v>
      </c>
      <c r="H8" s="11">
        <v>82</v>
      </c>
      <c r="I8" s="11">
        <v>92</v>
      </c>
      <c r="J8" s="11">
        <v>79</v>
      </c>
      <c r="K8" s="11">
        <v>62</v>
      </c>
      <c r="L8" s="11">
        <v>111</v>
      </c>
      <c r="M8" s="11"/>
      <c r="N8" s="11">
        <v>141</v>
      </c>
      <c r="O8" s="11">
        <v>131</v>
      </c>
      <c r="P8" s="11">
        <v>102</v>
      </c>
      <c r="Q8" s="11">
        <v>118</v>
      </c>
      <c r="R8" s="11"/>
      <c r="S8" s="11">
        <v>76</v>
      </c>
      <c r="T8" s="11">
        <v>63</v>
      </c>
      <c r="U8" s="11">
        <v>32</v>
      </c>
      <c r="V8" s="11">
        <v>46</v>
      </c>
      <c r="W8" s="11">
        <v>37</v>
      </c>
      <c r="X8" s="11">
        <v>48</v>
      </c>
      <c r="Y8" s="11">
        <v>36</v>
      </c>
      <c r="Z8" s="11">
        <v>16</v>
      </c>
      <c r="AA8" s="11">
        <v>55</v>
      </c>
      <c r="AB8" s="11">
        <v>47</v>
      </c>
      <c r="AC8" s="11">
        <v>22</v>
      </c>
      <c r="AD8" s="11">
        <v>19</v>
      </c>
      <c r="AE8" s="11"/>
      <c r="AF8" s="11">
        <v>122</v>
      </c>
      <c r="AG8" s="11">
        <v>141</v>
      </c>
      <c r="AH8" s="11">
        <v>69</v>
      </c>
      <c r="AI8" s="11">
        <v>95</v>
      </c>
      <c r="AJ8" s="11">
        <v>48</v>
      </c>
      <c r="AK8" s="11">
        <v>19</v>
      </c>
      <c r="AL8" s="11"/>
      <c r="AM8" s="11">
        <v>119</v>
      </c>
      <c r="AN8" s="11">
        <v>110</v>
      </c>
      <c r="AO8" s="11">
        <v>124</v>
      </c>
      <c r="AP8" s="11">
        <v>80</v>
      </c>
      <c r="AQ8" s="11">
        <v>14</v>
      </c>
      <c r="AR8" s="11"/>
      <c r="AS8" s="11">
        <v>344</v>
      </c>
      <c r="AT8" s="11">
        <v>57</v>
      </c>
      <c r="AU8" s="11"/>
      <c r="AV8" s="11">
        <v>320</v>
      </c>
      <c r="AW8" s="11">
        <v>76</v>
      </c>
      <c r="AX8" s="11"/>
      <c r="AY8" s="11">
        <v>134</v>
      </c>
      <c r="AZ8" s="11">
        <v>297</v>
      </c>
      <c r="BA8" s="11">
        <v>61</v>
      </c>
      <c r="BB8" s="11"/>
      <c r="BC8" s="11">
        <v>286</v>
      </c>
      <c r="BD8" s="11">
        <v>98</v>
      </c>
      <c r="BE8" s="11">
        <v>109</v>
      </c>
      <c r="BF8" s="11"/>
      <c r="BG8" s="11">
        <v>138</v>
      </c>
      <c r="BH8" s="11">
        <v>347</v>
      </c>
      <c r="BI8" s="11"/>
      <c r="BJ8" s="11">
        <v>145</v>
      </c>
      <c r="BK8" s="11">
        <v>343</v>
      </c>
      <c r="BL8" s="11"/>
      <c r="BM8" s="11">
        <v>237</v>
      </c>
      <c r="BN8" s="11">
        <v>76</v>
      </c>
      <c r="BO8" s="11">
        <v>14</v>
      </c>
      <c r="BP8" s="11">
        <v>19</v>
      </c>
      <c r="BQ8" s="11">
        <v>21</v>
      </c>
      <c r="BR8" s="11">
        <v>99</v>
      </c>
      <c r="BS8" s="11">
        <v>28</v>
      </c>
      <c r="BT8" s="11"/>
      <c r="BU8" s="11">
        <v>26</v>
      </c>
      <c r="BV8" s="11">
        <v>48</v>
      </c>
      <c r="BW8" s="11"/>
      <c r="BX8" s="11">
        <v>59</v>
      </c>
      <c r="BY8" s="11">
        <v>158</v>
      </c>
      <c r="BZ8" s="11">
        <v>193</v>
      </c>
      <c r="CA8" s="11">
        <v>144</v>
      </c>
    </row>
    <row r="9" spans="2:79" ht="57.6" x14ac:dyDescent="0.3">
      <c r="B9" s="18" t="s">
        <v>328</v>
      </c>
      <c r="C9" s="17">
        <v>0.19636455468962999</v>
      </c>
      <c r="D9" s="17">
        <v>0.18965655720298999</v>
      </c>
      <c r="E9" s="17">
        <v>0.200729826756081</v>
      </c>
      <c r="F9" s="17"/>
      <c r="G9" s="17">
        <v>0.18841919796909401</v>
      </c>
      <c r="H9" s="17">
        <v>0.26094835893435397</v>
      </c>
      <c r="I9" s="17">
        <v>0.16255494296635301</v>
      </c>
      <c r="J9" s="17">
        <v>0.159306284719341</v>
      </c>
      <c r="K9" s="17">
        <v>0.21099958093064</v>
      </c>
      <c r="L9" s="17">
        <v>0.200254230041294</v>
      </c>
      <c r="M9" s="17"/>
      <c r="N9" s="17">
        <v>0.203950098665133</v>
      </c>
      <c r="O9" s="17">
        <v>0.173041062403122</v>
      </c>
      <c r="P9" s="17">
        <v>0.218226185941374</v>
      </c>
      <c r="Q9" s="17">
        <v>0.19259204079668699</v>
      </c>
      <c r="R9" s="17"/>
      <c r="S9" s="17">
        <v>0.23411536877884301</v>
      </c>
      <c r="T9" s="17">
        <v>0.18271344393453001</v>
      </c>
      <c r="U9" s="17">
        <v>0.18221872238268699</v>
      </c>
      <c r="V9" s="17">
        <v>0.18955167900792499</v>
      </c>
      <c r="W9" s="17">
        <v>0.12316283236649</v>
      </c>
      <c r="X9" s="17">
        <v>0.196016464720044</v>
      </c>
      <c r="Y9" s="17">
        <v>0.17762143774716799</v>
      </c>
      <c r="Z9" s="17">
        <v>0.21376908251153601</v>
      </c>
      <c r="AA9" s="17">
        <v>0.12198314113358801</v>
      </c>
      <c r="AB9" s="17">
        <v>0.23365768903834899</v>
      </c>
      <c r="AC9" s="17">
        <v>0.25395108677525102</v>
      </c>
      <c r="AD9" s="17">
        <v>0.349208006203448</v>
      </c>
      <c r="AE9" s="17"/>
      <c r="AF9" s="17">
        <v>0.21979818128162501</v>
      </c>
      <c r="AG9" s="17">
        <v>0.16437108599200401</v>
      </c>
      <c r="AH9" s="17">
        <v>0.18929157946089201</v>
      </c>
      <c r="AI9" s="17">
        <v>0.183646309432109</v>
      </c>
      <c r="AJ9" s="17">
        <v>0.24189641595022801</v>
      </c>
      <c r="AK9" s="17">
        <v>0.257167236247342</v>
      </c>
      <c r="AL9" s="17"/>
      <c r="AM9" s="17">
        <v>0.174523930437395</v>
      </c>
      <c r="AN9" s="17">
        <v>0.219988420404511</v>
      </c>
      <c r="AO9" s="17">
        <v>0.207213323323682</v>
      </c>
      <c r="AP9" s="17">
        <v>0.24537545228150001</v>
      </c>
      <c r="AQ9" s="17">
        <v>0.104422557277472</v>
      </c>
      <c r="AR9" s="17"/>
      <c r="AS9" s="17">
        <v>0.18073378031498899</v>
      </c>
      <c r="AT9" s="17">
        <v>0.38642424943481801</v>
      </c>
      <c r="AU9" s="17"/>
      <c r="AV9" s="17">
        <v>0.19293134999061401</v>
      </c>
      <c r="AW9" s="17">
        <v>0.21695114789824099</v>
      </c>
      <c r="AX9" s="17"/>
      <c r="AY9" s="17">
        <v>0.25129305516481099</v>
      </c>
      <c r="AZ9" s="17">
        <v>0.17416561434434899</v>
      </c>
      <c r="BA9" s="17">
        <v>0.19253141475521199</v>
      </c>
      <c r="BB9" s="17"/>
      <c r="BC9" s="17">
        <v>0.17475098686681501</v>
      </c>
      <c r="BD9" s="17">
        <v>0.22280677330387999</v>
      </c>
      <c r="BE9" s="17">
        <v>0.234197911821619</v>
      </c>
      <c r="BF9" s="17"/>
      <c r="BG9" s="17">
        <v>0.24110050337234501</v>
      </c>
      <c r="BH9" s="17">
        <v>0.18449917281328801</v>
      </c>
      <c r="BI9" s="17"/>
      <c r="BJ9" s="17">
        <v>0.18735327572395599</v>
      </c>
      <c r="BK9" s="17">
        <v>0.20174037278866999</v>
      </c>
      <c r="BL9" s="17"/>
      <c r="BM9" s="17">
        <v>0.17984299355024899</v>
      </c>
      <c r="BN9" s="17">
        <v>0.22269572631655599</v>
      </c>
      <c r="BO9" s="17">
        <v>0.13654811572488701</v>
      </c>
      <c r="BP9" s="17">
        <v>0.253661350379559</v>
      </c>
      <c r="BQ9" s="17">
        <v>0.12058687810649001</v>
      </c>
      <c r="BR9" s="17">
        <v>0.203895958311408</v>
      </c>
      <c r="BS9" s="17">
        <v>0.28739843923625502</v>
      </c>
      <c r="BT9" s="17"/>
      <c r="BU9" s="17">
        <v>0.190757924955097</v>
      </c>
      <c r="BV9" s="17">
        <v>0.147628537140778</v>
      </c>
      <c r="BW9" s="17"/>
      <c r="BX9" s="17">
        <v>0.130076287310852</v>
      </c>
      <c r="BY9" s="17">
        <v>0.17960330430028601</v>
      </c>
      <c r="BZ9" s="17">
        <v>0.17075259163341999</v>
      </c>
      <c r="CA9" s="17">
        <v>0.14872795677349099</v>
      </c>
    </row>
    <row r="10" spans="2:79" ht="57.6" x14ac:dyDescent="0.3">
      <c r="B10" s="18" t="s">
        <v>329</v>
      </c>
      <c r="C10" s="17">
        <v>0.37198587932299698</v>
      </c>
      <c r="D10" s="17">
        <v>0.36080948190740902</v>
      </c>
      <c r="E10" s="17">
        <v>0.38660625992901398</v>
      </c>
      <c r="F10" s="17"/>
      <c r="G10" s="17">
        <v>0.47328534981520898</v>
      </c>
      <c r="H10" s="17">
        <v>0.37559994784102901</v>
      </c>
      <c r="I10" s="17">
        <v>0.42008208553791798</v>
      </c>
      <c r="J10" s="17">
        <v>0.392821963196057</v>
      </c>
      <c r="K10" s="17">
        <v>0.28872563235381599</v>
      </c>
      <c r="L10" s="17">
        <v>0.297005862072862</v>
      </c>
      <c r="M10" s="17"/>
      <c r="N10" s="17">
        <v>0.30840439652910301</v>
      </c>
      <c r="O10" s="17">
        <v>0.43345460825530202</v>
      </c>
      <c r="P10" s="17">
        <v>0.31209179634443102</v>
      </c>
      <c r="Q10" s="17">
        <v>0.419789704317024</v>
      </c>
      <c r="R10" s="17"/>
      <c r="S10" s="17">
        <v>0.32193206040473799</v>
      </c>
      <c r="T10" s="17">
        <v>0.33823230610113098</v>
      </c>
      <c r="U10" s="17">
        <v>0.45300246608421701</v>
      </c>
      <c r="V10" s="17">
        <v>0.45017157777112599</v>
      </c>
      <c r="W10" s="17">
        <v>0.33063537726861603</v>
      </c>
      <c r="X10" s="17">
        <v>0.266959785323237</v>
      </c>
      <c r="Y10" s="17">
        <v>0.33895514338864602</v>
      </c>
      <c r="Z10" s="17">
        <v>0.50097907025561095</v>
      </c>
      <c r="AA10" s="17">
        <v>0.43948097559876698</v>
      </c>
      <c r="AB10" s="17">
        <v>0.46515839071465898</v>
      </c>
      <c r="AC10" s="17">
        <v>0.290920080658229</v>
      </c>
      <c r="AD10" s="17">
        <v>0.326219312956332</v>
      </c>
      <c r="AE10" s="17"/>
      <c r="AF10" s="17">
        <v>0.39482726375275101</v>
      </c>
      <c r="AG10" s="17">
        <v>0.398017488342016</v>
      </c>
      <c r="AH10" s="17">
        <v>0.34678425924532702</v>
      </c>
      <c r="AI10" s="17">
        <v>0.37900065483613399</v>
      </c>
      <c r="AJ10" s="17">
        <v>0.22947995955271999</v>
      </c>
      <c r="AK10" s="17">
        <v>0.45119913444732102</v>
      </c>
      <c r="AL10" s="17"/>
      <c r="AM10" s="17">
        <v>0.36609398766742002</v>
      </c>
      <c r="AN10" s="17">
        <v>0.379829188444541</v>
      </c>
      <c r="AO10" s="17">
        <v>0.35014687104228098</v>
      </c>
      <c r="AP10" s="17">
        <v>0.37443843643826102</v>
      </c>
      <c r="AQ10" s="17">
        <v>0.43853204634051801</v>
      </c>
      <c r="AR10" s="17"/>
      <c r="AS10" s="17">
        <v>0.38258309986148598</v>
      </c>
      <c r="AT10" s="17">
        <v>0.221391032275602</v>
      </c>
      <c r="AU10" s="17"/>
      <c r="AV10" s="17">
        <v>0.37571541106399797</v>
      </c>
      <c r="AW10" s="17">
        <v>0.41879761417350297</v>
      </c>
      <c r="AX10" s="17"/>
      <c r="AY10" s="17">
        <v>0.30098340747878399</v>
      </c>
      <c r="AZ10" s="17">
        <v>0.42336960349283198</v>
      </c>
      <c r="BA10" s="17">
        <v>0.27804331203003102</v>
      </c>
      <c r="BB10" s="17"/>
      <c r="BC10" s="17">
        <v>0.39651755157122198</v>
      </c>
      <c r="BD10" s="17">
        <v>0.332781795555945</v>
      </c>
      <c r="BE10" s="17">
        <v>0.34394228894076001</v>
      </c>
      <c r="BF10" s="17"/>
      <c r="BG10" s="17">
        <v>0.35576426043732701</v>
      </c>
      <c r="BH10" s="17">
        <v>0.37933137397869898</v>
      </c>
      <c r="BI10" s="17"/>
      <c r="BJ10" s="17">
        <v>0.38547162066715801</v>
      </c>
      <c r="BK10" s="17">
        <v>0.36599460608013101</v>
      </c>
      <c r="BL10" s="17"/>
      <c r="BM10" s="17">
        <v>0.40613951800828801</v>
      </c>
      <c r="BN10" s="17">
        <v>0.33098626973362999</v>
      </c>
      <c r="BO10" s="17">
        <v>0.52216592770117898</v>
      </c>
      <c r="BP10" s="17">
        <v>0.196639102959692</v>
      </c>
      <c r="BQ10" s="17">
        <v>0.508133492804136</v>
      </c>
      <c r="BR10" s="17">
        <v>0.32052322444623899</v>
      </c>
      <c r="BS10" s="17">
        <v>0.31475706122205699</v>
      </c>
      <c r="BT10" s="17"/>
      <c r="BU10" s="17">
        <v>0.495369375610486</v>
      </c>
      <c r="BV10" s="17">
        <v>0.53503814258211602</v>
      </c>
      <c r="BW10" s="17"/>
      <c r="BX10" s="17">
        <v>0.426225549837698</v>
      </c>
      <c r="BY10" s="17">
        <v>0.41149675915031297</v>
      </c>
      <c r="BZ10" s="17">
        <v>0.39538311210183602</v>
      </c>
      <c r="CA10" s="17">
        <v>0.428187767859255</v>
      </c>
    </row>
    <row r="11" spans="2:79" ht="72" x14ac:dyDescent="0.3">
      <c r="B11" s="18" t="s">
        <v>330</v>
      </c>
      <c r="C11" s="17">
        <v>0.28001163793670802</v>
      </c>
      <c r="D11" s="17">
        <v>0.31150307548922201</v>
      </c>
      <c r="E11" s="17">
        <v>0.245860607159054</v>
      </c>
      <c r="F11" s="17"/>
      <c r="G11" s="17">
        <v>0.27619588502421</v>
      </c>
      <c r="H11" s="17">
        <v>0.24959093858300299</v>
      </c>
      <c r="I11" s="17">
        <v>0.290879480660033</v>
      </c>
      <c r="J11" s="17">
        <v>0.26461054564319902</v>
      </c>
      <c r="K11" s="17">
        <v>0.237756350839195</v>
      </c>
      <c r="L11" s="17">
        <v>0.33010096332511302</v>
      </c>
      <c r="M11" s="17"/>
      <c r="N11" s="17">
        <v>0.376805205183462</v>
      </c>
      <c r="O11" s="17">
        <v>0.27927208466120701</v>
      </c>
      <c r="P11" s="17">
        <v>0.27239142430605501</v>
      </c>
      <c r="Q11" s="17">
        <v>0.18024714552013599</v>
      </c>
      <c r="R11" s="17"/>
      <c r="S11" s="17">
        <v>0.31191006181862901</v>
      </c>
      <c r="T11" s="17">
        <v>0.33080288815262898</v>
      </c>
      <c r="U11" s="17">
        <v>0.243089256387712</v>
      </c>
      <c r="V11" s="17">
        <v>0.21504354708260701</v>
      </c>
      <c r="W11" s="17">
        <v>0.28497892841371603</v>
      </c>
      <c r="X11" s="17">
        <v>0.34971212176348399</v>
      </c>
      <c r="Y11" s="17">
        <v>0.32773954846221198</v>
      </c>
      <c r="Z11" s="17">
        <v>0.22802317641824599</v>
      </c>
      <c r="AA11" s="17">
        <v>0.315409688746429</v>
      </c>
      <c r="AB11" s="17">
        <v>0.13948703449595901</v>
      </c>
      <c r="AC11" s="17">
        <v>0.25112042825155001</v>
      </c>
      <c r="AD11" s="17">
        <v>0.25012165016721499</v>
      </c>
      <c r="AE11" s="17"/>
      <c r="AF11" s="17">
        <v>0.27918397060346301</v>
      </c>
      <c r="AG11" s="17">
        <v>0.28878661818004298</v>
      </c>
      <c r="AH11" s="17">
        <v>0.270499916127041</v>
      </c>
      <c r="AI11" s="17">
        <v>0.30551562108438102</v>
      </c>
      <c r="AJ11" s="17">
        <v>0.23675452486630799</v>
      </c>
      <c r="AK11" s="17">
        <v>0.237109023527667</v>
      </c>
      <c r="AL11" s="17"/>
      <c r="AM11" s="17">
        <v>0.214335920501767</v>
      </c>
      <c r="AN11" s="17">
        <v>0.24081687446735001</v>
      </c>
      <c r="AO11" s="17">
        <v>0.34940954102035199</v>
      </c>
      <c r="AP11" s="17">
        <v>0.30242599329188602</v>
      </c>
      <c r="AQ11" s="17">
        <v>0.30343121187420402</v>
      </c>
      <c r="AR11" s="17"/>
      <c r="AS11" s="17">
        <v>0.29336582607577999</v>
      </c>
      <c r="AT11" s="17">
        <v>0.239248011392243</v>
      </c>
      <c r="AU11" s="17"/>
      <c r="AV11" s="17">
        <v>0.28645510965571103</v>
      </c>
      <c r="AW11" s="17">
        <v>0.27969846653652197</v>
      </c>
      <c r="AX11" s="17"/>
      <c r="AY11" s="17">
        <v>0.27314244411389998</v>
      </c>
      <c r="AZ11" s="17">
        <v>0.26386966394592098</v>
      </c>
      <c r="BA11" s="17">
        <v>0.37330756438721102</v>
      </c>
      <c r="BB11" s="17"/>
      <c r="BC11" s="17">
        <v>0.28172431116875701</v>
      </c>
      <c r="BD11" s="17">
        <v>0.258796888737441</v>
      </c>
      <c r="BE11" s="17">
        <v>0.30169695169063798</v>
      </c>
      <c r="BF11" s="17"/>
      <c r="BG11" s="17">
        <v>0.26113172235347698</v>
      </c>
      <c r="BH11" s="17">
        <v>0.28752101631625798</v>
      </c>
      <c r="BI11" s="17"/>
      <c r="BJ11" s="17">
        <v>0.272186235565612</v>
      </c>
      <c r="BK11" s="17">
        <v>0.28698535407044301</v>
      </c>
      <c r="BL11" s="17"/>
      <c r="BM11" s="17">
        <v>0.31056842071567597</v>
      </c>
      <c r="BN11" s="17">
        <v>0.237094185375371</v>
      </c>
      <c r="BO11" s="17">
        <v>0.26859264229839802</v>
      </c>
      <c r="BP11" s="17">
        <v>0.16151143776209601</v>
      </c>
      <c r="BQ11" s="17">
        <v>0.29263568712805899</v>
      </c>
      <c r="BR11" s="17">
        <v>0.30194921382717599</v>
      </c>
      <c r="BS11" s="17">
        <v>0.13731691738268101</v>
      </c>
      <c r="BT11" s="17"/>
      <c r="BU11" s="17">
        <v>0.24238104411040201</v>
      </c>
      <c r="BV11" s="17">
        <v>0.23486179229912599</v>
      </c>
      <c r="BW11" s="17"/>
      <c r="BX11" s="17">
        <v>0.24883232817110701</v>
      </c>
      <c r="BY11" s="17">
        <v>0.27080002399421499</v>
      </c>
      <c r="BZ11" s="17">
        <v>0.357298226754721</v>
      </c>
      <c r="CA11" s="17">
        <v>0.30830082968325301</v>
      </c>
    </row>
    <row r="12" spans="2:79" ht="57.6" x14ac:dyDescent="0.3">
      <c r="B12" s="18" t="s">
        <v>331</v>
      </c>
      <c r="C12" s="17">
        <v>5.1304671624799E-2</v>
      </c>
      <c r="D12" s="17">
        <v>4.9936299152681898E-2</v>
      </c>
      <c r="E12" s="17">
        <v>5.31450888090002E-2</v>
      </c>
      <c r="F12" s="17"/>
      <c r="G12" s="17">
        <v>2.39114198160763E-2</v>
      </c>
      <c r="H12" s="17">
        <v>2.4116823706361701E-2</v>
      </c>
      <c r="I12" s="17">
        <v>3.40280677868052E-2</v>
      </c>
      <c r="J12" s="17">
        <v>0.100075883118972</v>
      </c>
      <c r="K12" s="17">
        <v>0.10144697061815799</v>
      </c>
      <c r="L12" s="17">
        <v>4.0324162530066501E-2</v>
      </c>
      <c r="M12" s="17"/>
      <c r="N12" s="17">
        <v>1.9878664095383799E-2</v>
      </c>
      <c r="O12" s="17">
        <v>4.9289837533868598E-2</v>
      </c>
      <c r="P12" s="17">
        <v>6.8655040110124493E-2</v>
      </c>
      <c r="Q12" s="17">
        <v>7.7713942217111504E-2</v>
      </c>
      <c r="R12" s="17"/>
      <c r="S12" s="17">
        <v>2.2067529809232201E-2</v>
      </c>
      <c r="T12" s="17">
        <v>7.4425967457174294E-2</v>
      </c>
      <c r="U12" s="17">
        <v>3.2579769030524897E-2</v>
      </c>
      <c r="V12" s="17">
        <v>5.9931285288964603E-2</v>
      </c>
      <c r="W12" s="17">
        <v>0.10254048600763301</v>
      </c>
      <c r="X12" s="17">
        <v>8.2849519266832594E-2</v>
      </c>
      <c r="Y12" s="17">
        <v>0</v>
      </c>
      <c r="Z12" s="17">
        <v>0</v>
      </c>
      <c r="AA12" s="17">
        <v>1.8035138973626599E-2</v>
      </c>
      <c r="AB12" s="17">
        <v>9.2127877518397794E-2</v>
      </c>
      <c r="AC12" s="17">
        <v>0.102437476295154</v>
      </c>
      <c r="AD12" s="17">
        <v>0</v>
      </c>
      <c r="AE12" s="17"/>
      <c r="AF12" s="17">
        <v>2.4597203276736399E-2</v>
      </c>
      <c r="AG12" s="17">
        <v>7.2315211097951596E-2</v>
      </c>
      <c r="AH12" s="17">
        <v>4.34613503895733E-2</v>
      </c>
      <c r="AI12" s="17">
        <v>4.3441682722245398E-2</v>
      </c>
      <c r="AJ12" s="17">
        <v>8.2585138762002894E-2</v>
      </c>
      <c r="AK12" s="17">
        <v>5.4524605777669197E-2</v>
      </c>
      <c r="AL12" s="17"/>
      <c r="AM12" s="17">
        <v>8.0142084895600901E-2</v>
      </c>
      <c r="AN12" s="17">
        <v>7.2329338345023697E-2</v>
      </c>
      <c r="AO12" s="17">
        <v>8.4959647849195807E-3</v>
      </c>
      <c r="AP12" s="17">
        <v>3.8298535202511801E-2</v>
      </c>
      <c r="AQ12" s="17">
        <v>0</v>
      </c>
      <c r="AR12" s="17"/>
      <c r="AS12" s="17">
        <v>5.4240731970833699E-2</v>
      </c>
      <c r="AT12" s="17">
        <v>5.02997177957097E-2</v>
      </c>
      <c r="AU12" s="17"/>
      <c r="AV12" s="17">
        <v>4.8638156327723399E-2</v>
      </c>
      <c r="AW12" s="17">
        <v>2.3807572239130301E-2</v>
      </c>
      <c r="AX12" s="17"/>
      <c r="AY12" s="17">
        <v>6.2576776810556206E-2</v>
      </c>
      <c r="AZ12" s="17">
        <v>4.6999271575440198E-2</v>
      </c>
      <c r="BA12" s="17">
        <v>4.9799714418635198E-2</v>
      </c>
      <c r="BB12" s="17"/>
      <c r="BC12" s="17">
        <v>4.8569100733414403E-2</v>
      </c>
      <c r="BD12" s="17">
        <v>9.6033375055786394E-2</v>
      </c>
      <c r="BE12" s="17">
        <v>1.98210456384212E-2</v>
      </c>
      <c r="BF12" s="17"/>
      <c r="BG12" s="17">
        <v>3.9295567650835701E-2</v>
      </c>
      <c r="BH12" s="17">
        <v>5.7652985895675198E-2</v>
      </c>
      <c r="BI12" s="17"/>
      <c r="BJ12" s="17">
        <v>6.0426076971399997E-2</v>
      </c>
      <c r="BK12" s="17">
        <v>4.86104713205604E-2</v>
      </c>
      <c r="BL12" s="17"/>
      <c r="BM12" s="17">
        <v>4.2143008772189301E-2</v>
      </c>
      <c r="BN12" s="17">
        <v>6.7841061943659894E-2</v>
      </c>
      <c r="BO12" s="17">
        <v>0</v>
      </c>
      <c r="BP12" s="17">
        <v>9.23509506663098E-2</v>
      </c>
      <c r="BQ12" s="17">
        <v>7.8643941961315703E-2</v>
      </c>
      <c r="BR12" s="17">
        <v>4.5139425332942497E-2</v>
      </c>
      <c r="BS12" s="17">
        <v>8.3586756147164001E-2</v>
      </c>
      <c r="BT12" s="17"/>
      <c r="BU12" s="17">
        <v>3.5889534585088902E-2</v>
      </c>
      <c r="BV12" s="17">
        <v>4.0745965090162997E-2</v>
      </c>
      <c r="BW12" s="17"/>
      <c r="BX12" s="17">
        <v>6.5536962293061898E-2</v>
      </c>
      <c r="BY12" s="17">
        <v>9.4296751803444601E-2</v>
      </c>
      <c r="BZ12" s="17">
        <v>2.9039893190551901E-2</v>
      </c>
      <c r="CA12" s="17">
        <v>7.2624099135260994E-2</v>
      </c>
    </row>
    <row r="13" spans="2:79" x14ac:dyDescent="0.3">
      <c r="B13" s="18" t="s">
        <v>158</v>
      </c>
      <c r="C13" s="19">
        <v>0.10033325642586501</v>
      </c>
      <c r="D13" s="19">
        <v>8.8094586247697795E-2</v>
      </c>
      <c r="E13" s="19">
        <v>0.113658217346851</v>
      </c>
      <c r="F13" s="19"/>
      <c r="G13" s="19">
        <v>3.8188147375410597E-2</v>
      </c>
      <c r="H13" s="19">
        <v>8.9743930935252597E-2</v>
      </c>
      <c r="I13" s="19">
        <v>9.2455423048890595E-2</v>
      </c>
      <c r="J13" s="19">
        <v>8.3185323322431698E-2</v>
      </c>
      <c r="K13" s="19">
        <v>0.16107146525819199</v>
      </c>
      <c r="L13" s="19">
        <v>0.13231478203066399</v>
      </c>
      <c r="M13" s="19"/>
      <c r="N13" s="19">
        <v>9.09616355269183E-2</v>
      </c>
      <c r="O13" s="19">
        <v>6.49424071465005E-2</v>
      </c>
      <c r="P13" s="19">
        <v>0.12863555329801499</v>
      </c>
      <c r="Q13" s="19">
        <v>0.12965716714904099</v>
      </c>
      <c r="R13" s="19"/>
      <c r="S13" s="19">
        <v>0.109974979188559</v>
      </c>
      <c r="T13" s="19">
        <v>7.3825394354535695E-2</v>
      </c>
      <c r="U13" s="19">
        <v>8.9109786114858799E-2</v>
      </c>
      <c r="V13" s="19">
        <v>8.5301910849376397E-2</v>
      </c>
      <c r="W13" s="19">
        <v>0.15868237594354501</v>
      </c>
      <c r="X13" s="19">
        <v>0.10446210892640199</v>
      </c>
      <c r="Y13" s="19">
        <v>0.15568387040197301</v>
      </c>
      <c r="Z13" s="19">
        <v>5.7228670814606003E-2</v>
      </c>
      <c r="AA13" s="19">
        <v>0.10509105554759</v>
      </c>
      <c r="AB13" s="19">
        <v>6.9569008232635898E-2</v>
      </c>
      <c r="AC13" s="19">
        <v>0.101570928019816</v>
      </c>
      <c r="AD13" s="19">
        <v>7.4451030673005195E-2</v>
      </c>
      <c r="AE13" s="19"/>
      <c r="AF13" s="19">
        <v>8.1593381085425506E-2</v>
      </c>
      <c r="AG13" s="19">
        <v>7.6509596387985906E-2</v>
      </c>
      <c r="AH13" s="19">
        <v>0.14996289477716601</v>
      </c>
      <c r="AI13" s="19">
        <v>8.8395731925130602E-2</v>
      </c>
      <c r="AJ13" s="19">
        <v>0.20928396086874201</v>
      </c>
      <c r="AK13" s="19">
        <v>0</v>
      </c>
      <c r="AL13" s="19"/>
      <c r="AM13" s="19">
        <v>0.16490407649781799</v>
      </c>
      <c r="AN13" s="19">
        <v>8.7036178338575201E-2</v>
      </c>
      <c r="AO13" s="19">
        <v>8.4734299828764903E-2</v>
      </c>
      <c r="AP13" s="19">
        <v>3.9461582785841498E-2</v>
      </c>
      <c r="AQ13" s="19">
        <v>0.15361418450780601</v>
      </c>
      <c r="AR13" s="19"/>
      <c r="AS13" s="19">
        <v>8.9076561776911603E-2</v>
      </c>
      <c r="AT13" s="19">
        <v>0.102636989101627</v>
      </c>
      <c r="AU13" s="19"/>
      <c r="AV13" s="19">
        <v>9.6259972961953294E-2</v>
      </c>
      <c r="AW13" s="19">
        <v>6.0745199152604297E-2</v>
      </c>
      <c r="AX13" s="19"/>
      <c r="AY13" s="19">
        <v>0.11200431643195</v>
      </c>
      <c r="AZ13" s="19">
        <v>9.1595846641458506E-2</v>
      </c>
      <c r="BA13" s="19">
        <v>0.106317994408911</v>
      </c>
      <c r="BB13" s="19"/>
      <c r="BC13" s="19">
        <v>9.8438049659792207E-2</v>
      </c>
      <c r="BD13" s="19">
        <v>8.9581167346947099E-2</v>
      </c>
      <c r="BE13" s="19">
        <v>0.100341801908561</v>
      </c>
      <c r="BF13" s="19"/>
      <c r="BG13" s="19">
        <v>0.102707946186016</v>
      </c>
      <c r="BH13" s="19">
        <v>9.0995450996079696E-2</v>
      </c>
      <c r="BI13" s="19"/>
      <c r="BJ13" s="19">
        <v>9.4562791071874999E-2</v>
      </c>
      <c r="BK13" s="19">
        <v>9.6669195740196001E-2</v>
      </c>
      <c r="BL13" s="19"/>
      <c r="BM13" s="19">
        <v>6.1306058953598301E-2</v>
      </c>
      <c r="BN13" s="19">
        <v>0.14138275663078301</v>
      </c>
      <c r="BO13" s="19">
        <v>7.2693314275536006E-2</v>
      </c>
      <c r="BP13" s="19">
        <v>0.29583715823234302</v>
      </c>
      <c r="BQ13" s="19">
        <v>0</v>
      </c>
      <c r="BR13" s="19">
        <v>0.12849217808223301</v>
      </c>
      <c r="BS13" s="19">
        <v>0.17694082601184299</v>
      </c>
      <c r="BT13" s="19"/>
      <c r="BU13" s="19">
        <v>3.5602120738926699E-2</v>
      </c>
      <c r="BV13" s="19">
        <v>4.1725562887816599E-2</v>
      </c>
      <c r="BW13" s="19"/>
      <c r="BX13" s="19">
        <v>0.129328872387282</v>
      </c>
      <c r="BY13" s="19">
        <v>4.3803160751741503E-2</v>
      </c>
      <c r="BZ13" s="19">
        <v>4.7526176319472299E-2</v>
      </c>
      <c r="CA13" s="19">
        <v>4.2159346548739499E-2</v>
      </c>
    </row>
    <row r="14" spans="2:79" x14ac:dyDescent="0.3">
      <c r="B14" s="16" t="s">
        <v>333</v>
      </c>
    </row>
    <row r="15" spans="2:79" x14ac:dyDescent="0.3">
      <c r="B15" t="s">
        <v>99</v>
      </c>
    </row>
    <row r="16" spans="2:79" x14ac:dyDescent="0.3">
      <c r="B16" t="s">
        <v>100</v>
      </c>
    </row>
    <row r="17" spans="2:79" x14ac:dyDescent="0.3">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row>
    <row r="18" spans="2:79" x14ac:dyDescent="0.3">
      <c r="B18" s="8" t="str">
        <f>HYPERLINK("#'Contents'!A1", "Return to Contents")</f>
        <v>Return to Contents</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row>
    <row r="19" spans="2:79" x14ac:dyDescent="0.3">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row>
    <row r="20" spans="2:79" x14ac:dyDescent="0.3">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row>
    <row r="21" spans="2:79" x14ac:dyDescent="0.3">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A18"/>
  <sheetViews>
    <sheetView showGridLines="0" workbookViewId="0">
      <pane xSplit="2" topLeftCell="C1" activePane="topRight" state="frozen"/>
      <selection pane="topRight" activeCell="C10" sqref="C10"/>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334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510</v>
      </c>
      <c r="D7" s="10">
        <v>257</v>
      </c>
      <c r="E7" s="10">
        <v>252</v>
      </c>
      <c r="F7" s="10"/>
      <c r="G7" s="10">
        <v>54</v>
      </c>
      <c r="H7" s="10">
        <v>90</v>
      </c>
      <c r="I7" s="10">
        <v>75</v>
      </c>
      <c r="J7" s="10">
        <v>95</v>
      </c>
      <c r="K7" s="10">
        <v>86</v>
      </c>
      <c r="L7" s="10">
        <v>110</v>
      </c>
      <c r="M7" s="10"/>
      <c r="N7" s="10">
        <v>137</v>
      </c>
      <c r="O7" s="10">
        <v>136</v>
      </c>
      <c r="P7" s="10">
        <v>121</v>
      </c>
      <c r="Q7" s="10">
        <v>112</v>
      </c>
      <c r="R7" s="10"/>
      <c r="S7" s="10">
        <v>66</v>
      </c>
      <c r="T7" s="10">
        <v>68</v>
      </c>
      <c r="U7" s="10">
        <v>52</v>
      </c>
      <c r="V7" s="10">
        <v>47</v>
      </c>
      <c r="W7" s="10">
        <v>33</v>
      </c>
      <c r="X7" s="10">
        <v>41</v>
      </c>
      <c r="Y7" s="10">
        <v>42</v>
      </c>
      <c r="Z7" s="10">
        <v>25</v>
      </c>
      <c r="AA7" s="10">
        <v>64</v>
      </c>
      <c r="AB7" s="10">
        <v>38</v>
      </c>
      <c r="AC7" s="10">
        <v>22</v>
      </c>
      <c r="AD7" s="10">
        <v>12</v>
      </c>
      <c r="AE7" s="10"/>
      <c r="AF7" s="10">
        <v>126</v>
      </c>
      <c r="AG7" s="10">
        <v>135</v>
      </c>
      <c r="AH7" s="10">
        <v>69</v>
      </c>
      <c r="AI7" s="10">
        <v>94</v>
      </c>
      <c r="AJ7" s="10">
        <v>58</v>
      </c>
      <c r="AK7" s="10">
        <v>27</v>
      </c>
      <c r="AL7" s="10"/>
      <c r="AM7" s="10">
        <v>104</v>
      </c>
      <c r="AN7" s="10">
        <v>139</v>
      </c>
      <c r="AO7" s="10">
        <v>135</v>
      </c>
      <c r="AP7" s="10">
        <v>54</v>
      </c>
      <c r="AQ7" s="10">
        <v>10</v>
      </c>
      <c r="AR7" s="10"/>
      <c r="AS7" s="10">
        <v>309</v>
      </c>
      <c r="AT7" s="10">
        <v>61</v>
      </c>
      <c r="AU7" s="10"/>
      <c r="AV7" s="10">
        <v>318</v>
      </c>
      <c r="AW7" s="10">
        <v>69</v>
      </c>
      <c r="AX7" s="10"/>
      <c r="AY7" s="10">
        <v>122</v>
      </c>
      <c r="AZ7" s="10">
        <v>330</v>
      </c>
      <c r="BA7" s="10">
        <v>53</v>
      </c>
      <c r="BB7" s="10"/>
      <c r="BC7" s="10">
        <v>285</v>
      </c>
      <c r="BD7" s="10">
        <v>126</v>
      </c>
      <c r="BE7" s="10">
        <v>97</v>
      </c>
      <c r="BF7" s="10"/>
      <c r="BG7" s="10">
        <v>149</v>
      </c>
      <c r="BH7" s="10">
        <v>349</v>
      </c>
      <c r="BI7" s="10"/>
      <c r="BJ7" s="10">
        <v>124</v>
      </c>
      <c r="BK7" s="10">
        <v>376</v>
      </c>
      <c r="BL7" s="10"/>
      <c r="BM7" s="10">
        <v>228</v>
      </c>
      <c r="BN7" s="10">
        <v>65</v>
      </c>
      <c r="BO7" s="10">
        <v>30</v>
      </c>
      <c r="BP7" s="10">
        <v>29</v>
      </c>
      <c r="BQ7" s="10">
        <v>17</v>
      </c>
      <c r="BR7" s="10">
        <v>105</v>
      </c>
      <c r="BS7" s="10">
        <v>36</v>
      </c>
      <c r="BT7" s="10"/>
      <c r="BU7" s="10">
        <v>28</v>
      </c>
      <c r="BV7" s="10">
        <v>34</v>
      </c>
      <c r="BW7" s="10"/>
      <c r="BX7" s="10">
        <v>68</v>
      </c>
      <c r="BY7" s="10">
        <v>150</v>
      </c>
      <c r="BZ7" s="10">
        <v>190</v>
      </c>
      <c r="CA7" s="10">
        <v>147</v>
      </c>
    </row>
    <row r="8" spans="2:79" ht="30" customHeight="1" x14ac:dyDescent="0.3">
      <c r="B8" s="11" t="s">
        <v>20</v>
      </c>
      <c r="C8" s="11">
        <v>505</v>
      </c>
      <c r="D8" s="11">
        <v>260</v>
      </c>
      <c r="E8" s="11">
        <v>245</v>
      </c>
      <c r="F8" s="11"/>
      <c r="G8" s="11">
        <v>64</v>
      </c>
      <c r="H8" s="11">
        <v>88</v>
      </c>
      <c r="I8" s="11">
        <v>74</v>
      </c>
      <c r="J8" s="11">
        <v>91</v>
      </c>
      <c r="K8" s="11">
        <v>83</v>
      </c>
      <c r="L8" s="11">
        <v>105</v>
      </c>
      <c r="M8" s="11"/>
      <c r="N8" s="11">
        <v>139</v>
      </c>
      <c r="O8" s="11">
        <v>130</v>
      </c>
      <c r="P8" s="11">
        <v>115</v>
      </c>
      <c r="Q8" s="11">
        <v>116</v>
      </c>
      <c r="R8" s="11"/>
      <c r="S8" s="11">
        <v>66</v>
      </c>
      <c r="T8" s="11">
        <v>62</v>
      </c>
      <c r="U8" s="11">
        <v>51</v>
      </c>
      <c r="V8" s="11">
        <v>44</v>
      </c>
      <c r="W8" s="11">
        <v>33</v>
      </c>
      <c r="X8" s="11">
        <v>43</v>
      </c>
      <c r="Y8" s="11">
        <v>40</v>
      </c>
      <c r="Z8" s="11">
        <v>23</v>
      </c>
      <c r="AA8" s="11">
        <v>61</v>
      </c>
      <c r="AB8" s="11">
        <v>44</v>
      </c>
      <c r="AC8" s="11">
        <v>24</v>
      </c>
      <c r="AD8" s="11">
        <v>15</v>
      </c>
      <c r="AE8" s="11"/>
      <c r="AF8" s="11">
        <v>130</v>
      </c>
      <c r="AG8" s="11">
        <v>131</v>
      </c>
      <c r="AH8" s="11">
        <v>68</v>
      </c>
      <c r="AI8" s="11">
        <v>93</v>
      </c>
      <c r="AJ8" s="11">
        <v>56</v>
      </c>
      <c r="AK8" s="11">
        <v>27</v>
      </c>
      <c r="AL8" s="11"/>
      <c r="AM8" s="11">
        <v>100</v>
      </c>
      <c r="AN8" s="11">
        <v>141</v>
      </c>
      <c r="AO8" s="11">
        <v>133</v>
      </c>
      <c r="AP8" s="11">
        <v>55</v>
      </c>
      <c r="AQ8" s="11">
        <v>9</v>
      </c>
      <c r="AR8" s="11"/>
      <c r="AS8" s="11">
        <v>311</v>
      </c>
      <c r="AT8" s="11">
        <v>57</v>
      </c>
      <c r="AU8" s="11"/>
      <c r="AV8" s="11">
        <v>313</v>
      </c>
      <c r="AW8" s="11">
        <v>69</v>
      </c>
      <c r="AX8" s="11"/>
      <c r="AY8" s="11">
        <v>123</v>
      </c>
      <c r="AZ8" s="11">
        <v>326</v>
      </c>
      <c r="BA8" s="11">
        <v>50</v>
      </c>
      <c r="BB8" s="11"/>
      <c r="BC8" s="11">
        <v>284</v>
      </c>
      <c r="BD8" s="11">
        <v>123</v>
      </c>
      <c r="BE8" s="11">
        <v>96</v>
      </c>
      <c r="BF8" s="11"/>
      <c r="BG8" s="11">
        <v>144</v>
      </c>
      <c r="BH8" s="11">
        <v>349</v>
      </c>
      <c r="BI8" s="11"/>
      <c r="BJ8" s="11">
        <v>122</v>
      </c>
      <c r="BK8" s="11">
        <v>372</v>
      </c>
      <c r="BL8" s="11"/>
      <c r="BM8" s="11">
        <v>223</v>
      </c>
      <c r="BN8" s="11">
        <v>68</v>
      </c>
      <c r="BO8" s="11">
        <v>32</v>
      </c>
      <c r="BP8" s="11">
        <v>29</v>
      </c>
      <c r="BQ8" s="11">
        <v>19</v>
      </c>
      <c r="BR8" s="11">
        <v>99</v>
      </c>
      <c r="BS8" s="11">
        <v>36</v>
      </c>
      <c r="BT8" s="11"/>
      <c r="BU8" s="11">
        <v>28</v>
      </c>
      <c r="BV8" s="11">
        <v>33</v>
      </c>
      <c r="BW8" s="11"/>
      <c r="BX8" s="11">
        <v>67</v>
      </c>
      <c r="BY8" s="11">
        <v>149</v>
      </c>
      <c r="BZ8" s="11">
        <v>187</v>
      </c>
      <c r="CA8" s="11">
        <v>145</v>
      </c>
    </row>
    <row r="9" spans="2:79" ht="57.6" x14ac:dyDescent="0.3">
      <c r="B9" s="18" t="s">
        <v>328</v>
      </c>
      <c r="C9" s="17">
        <v>0.11970427803549399</v>
      </c>
      <c r="D9" s="17">
        <v>0.12146780055018901</v>
      </c>
      <c r="E9" s="17">
        <v>0.118305796293851</v>
      </c>
      <c r="F9" s="17"/>
      <c r="G9" s="17">
        <v>0.27230982749249</v>
      </c>
      <c r="H9" s="17">
        <v>5.48199489443345E-2</v>
      </c>
      <c r="I9" s="17">
        <v>0.14058478570236399</v>
      </c>
      <c r="J9" s="17">
        <v>9.1977165328223504E-2</v>
      </c>
      <c r="K9" s="17">
        <v>0.10477707271907701</v>
      </c>
      <c r="L9" s="17">
        <v>0.10204511152986</v>
      </c>
      <c r="M9" s="17"/>
      <c r="N9" s="17">
        <v>0.13911609329866001</v>
      </c>
      <c r="O9" s="17">
        <v>9.80339282768386E-2</v>
      </c>
      <c r="P9" s="17">
        <v>0.124820300221319</v>
      </c>
      <c r="Q9" s="17">
        <v>0.12014176099399899</v>
      </c>
      <c r="R9" s="17"/>
      <c r="S9" s="17">
        <v>7.3394218391104299E-2</v>
      </c>
      <c r="T9" s="17">
        <v>8.7421400844837696E-2</v>
      </c>
      <c r="U9" s="17">
        <v>0.11789489429323</v>
      </c>
      <c r="V9" s="17">
        <v>0.108579330588292</v>
      </c>
      <c r="W9" s="17">
        <v>8.9880064905809104E-2</v>
      </c>
      <c r="X9" s="17">
        <v>0.17741432009028901</v>
      </c>
      <c r="Y9" s="17">
        <v>0.15394639548074099</v>
      </c>
      <c r="Z9" s="17">
        <v>0.154145453082977</v>
      </c>
      <c r="AA9" s="17">
        <v>0.107654691700821</v>
      </c>
      <c r="AB9" s="17">
        <v>0.14831668145315599</v>
      </c>
      <c r="AC9" s="17">
        <v>0.14320158237317299</v>
      </c>
      <c r="AD9" s="17">
        <v>0.17854047147372301</v>
      </c>
      <c r="AE9" s="17"/>
      <c r="AF9" s="17">
        <v>0.14240141779694601</v>
      </c>
      <c r="AG9" s="17">
        <v>8.4962768787802206E-2</v>
      </c>
      <c r="AH9" s="17">
        <v>0.117234658186085</v>
      </c>
      <c r="AI9" s="17">
        <v>0.130642577949283</v>
      </c>
      <c r="AJ9" s="17">
        <v>0.11932533557067999</v>
      </c>
      <c r="AK9" s="17">
        <v>0.15408810048813901</v>
      </c>
      <c r="AL9" s="17"/>
      <c r="AM9" s="17">
        <v>0.118254549020802</v>
      </c>
      <c r="AN9" s="17">
        <v>0.13177443034264</v>
      </c>
      <c r="AO9" s="17">
        <v>8.9845996430657493E-2</v>
      </c>
      <c r="AP9" s="17">
        <v>0.17127790225158901</v>
      </c>
      <c r="AQ9" s="17">
        <v>9.9796744647018806E-2</v>
      </c>
      <c r="AR9" s="17"/>
      <c r="AS9" s="17">
        <v>0.141106652977109</v>
      </c>
      <c r="AT9" s="17">
        <v>6.5690893273175496E-2</v>
      </c>
      <c r="AU9" s="17"/>
      <c r="AV9" s="17">
        <v>0.122468190559716</v>
      </c>
      <c r="AW9" s="17">
        <v>0.104284039605583</v>
      </c>
      <c r="AX9" s="17"/>
      <c r="AY9" s="17">
        <v>0.15718743724180601</v>
      </c>
      <c r="AZ9" s="17">
        <v>0.105177637600479</v>
      </c>
      <c r="BA9" s="17">
        <v>9.9311564989946505E-2</v>
      </c>
      <c r="BB9" s="17"/>
      <c r="BC9" s="17">
        <v>8.6397797004212101E-2</v>
      </c>
      <c r="BD9" s="17">
        <v>0.13359101524094</v>
      </c>
      <c r="BE9" s="17">
        <v>0.19227043630648499</v>
      </c>
      <c r="BF9" s="17"/>
      <c r="BG9" s="17">
        <v>0.11772010371552601</v>
      </c>
      <c r="BH9" s="17">
        <v>0.122192745402865</v>
      </c>
      <c r="BI9" s="17"/>
      <c r="BJ9" s="17">
        <v>6.0063161627038397E-2</v>
      </c>
      <c r="BK9" s="17">
        <v>0.137855744174954</v>
      </c>
      <c r="BL9" s="17"/>
      <c r="BM9" s="17">
        <v>0.12765394683586101</v>
      </c>
      <c r="BN9" s="17">
        <v>0.18818592512746099</v>
      </c>
      <c r="BO9" s="17">
        <v>0.10058007866110601</v>
      </c>
      <c r="BP9" s="17">
        <v>3.2916963016333102E-2</v>
      </c>
      <c r="BQ9" s="17">
        <v>0.148704320166339</v>
      </c>
      <c r="BR9" s="17">
        <v>9.5315490024687394E-2</v>
      </c>
      <c r="BS9" s="17">
        <v>7.9234343159890294E-2</v>
      </c>
      <c r="BT9" s="17"/>
      <c r="BU9" s="17">
        <v>0.13157784070220699</v>
      </c>
      <c r="BV9" s="17">
        <v>0.16456235692644999</v>
      </c>
      <c r="BW9" s="17"/>
      <c r="BX9" s="17">
        <v>0.15642500647138399</v>
      </c>
      <c r="BY9" s="17">
        <v>0.114709963502934</v>
      </c>
      <c r="BZ9" s="17">
        <v>0.14234704715554</v>
      </c>
      <c r="CA9" s="17">
        <v>0.13508194581348401</v>
      </c>
    </row>
    <row r="10" spans="2:79" ht="57.6" x14ac:dyDescent="0.3">
      <c r="B10" s="18" t="s">
        <v>329</v>
      </c>
      <c r="C10" s="17">
        <v>0.29564852357167298</v>
      </c>
      <c r="D10" s="17">
        <v>0.28317580706566597</v>
      </c>
      <c r="E10" s="17">
        <v>0.31004511539315699</v>
      </c>
      <c r="F10" s="17"/>
      <c r="G10" s="17">
        <v>0.26590864309245199</v>
      </c>
      <c r="H10" s="17">
        <v>0.42352247210546601</v>
      </c>
      <c r="I10" s="17">
        <v>0.296428232669668</v>
      </c>
      <c r="J10" s="17">
        <v>0.31781191612109799</v>
      </c>
      <c r="K10" s="17">
        <v>0.25354889246295298</v>
      </c>
      <c r="L10" s="17">
        <v>0.21989859790761099</v>
      </c>
      <c r="M10" s="17"/>
      <c r="N10" s="17">
        <v>0.34027410286071602</v>
      </c>
      <c r="O10" s="17">
        <v>0.32768216928048999</v>
      </c>
      <c r="P10" s="17">
        <v>0.27008524174012899</v>
      </c>
      <c r="Q10" s="17">
        <v>0.24268827410360699</v>
      </c>
      <c r="R10" s="17"/>
      <c r="S10" s="17">
        <v>0.217254072276549</v>
      </c>
      <c r="T10" s="17">
        <v>0.389048753667814</v>
      </c>
      <c r="U10" s="17">
        <v>0.266721447832305</v>
      </c>
      <c r="V10" s="17">
        <v>0.21111439357097</v>
      </c>
      <c r="W10" s="17">
        <v>0.37389514684512598</v>
      </c>
      <c r="X10" s="17">
        <v>0.27771301900877998</v>
      </c>
      <c r="Y10" s="17">
        <v>0.25518479706978398</v>
      </c>
      <c r="Z10" s="17">
        <v>0.31917982148781698</v>
      </c>
      <c r="AA10" s="17">
        <v>0.35761888744466303</v>
      </c>
      <c r="AB10" s="17">
        <v>0.31877325916890697</v>
      </c>
      <c r="AC10" s="17">
        <v>0.18630875815140399</v>
      </c>
      <c r="AD10" s="17">
        <v>0.411149405640024</v>
      </c>
      <c r="AE10" s="17"/>
      <c r="AF10" s="17">
        <v>0.325956855819094</v>
      </c>
      <c r="AG10" s="17">
        <v>0.25530272178473901</v>
      </c>
      <c r="AH10" s="17">
        <v>0.24470233611907399</v>
      </c>
      <c r="AI10" s="17">
        <v>0.31431385750320701</v>
      </c>
      <c r="AJ10" s="17">
        <v>0.33604288495453799</v>
      </c>
      <c r="AK10" s="17">
        <v>0.33737235615199901</v>
      </c>
      <c r="AL10" s="17"/>
      <c r="AM10" s="17">
        <v>0.24792040692853701</v>
      </c>
      <c r="AN10" s="17">
        <v>0.27705884973821099</v>
      </c>
      <c r="AO10" s="17">
        <v>0.36202565805961401</v>
      </c>
      <c r="AP10" s="17">
        <v>0.33831815823931599</v>
      </c>
      <c r="AQ10" s="17">
        <v>0.36785873944671998</v>
      </c>
      <c r="AR10" s="17"/>
      <c r="AS10" s="17">
        <v>0.31079661313835799</v>
      </c>
      <c r="AT10" s="17">
        <v>0.24321407384693799</v>
      </c>
      <c r="AU10" s="17"/>
      <c r="AV10" s="17">
        <v>0.30850568076141099</v>
      </c>
      <c r="AW10" s="17">
        <v>0.22665429024889699</v>
      </c>
      <c r="AX10" s="17"/>
      <c r="AY10" s="17">
        <v>0.27078135799928699</v>
      </c>
      <c r="AZ10" s="17">
        <v>0.32379451993976399</v>
      </c>
      <c r="BA10" s="17">
        <v>0.19223267808803199</v>
      </c>
      <c r="BB10" s="17"/>
      <c r="BC10" s="17">
        <v>0.30128252043565301</v>
      </c>
      <c r="BD10" s="17">
        <v>0.316085526311503</v>
      </c>
      <c r="BE10" s="17">
        <v>0.25863328991669499</v>
      </c>
      <c r="BF10" s="17"/>
      <c r="BG10" s="17">
        <v>0.216184404860398</v>
      </c>
      <c r="BH10" s="17">
        <v>0.33026921470581899</v>
      </c>
      <c r="BI10" s="17"/>
      <c r="BJ10" s="17">
        <v>0.38493307747898298</v>
      </c>
      <c r="BK10" s="17">
        <v>0.26817106499988802</v>
      </c>
      <c r="BL10" s="17"/>
      <c r="BM10" s="17">
        <v>0.369787713783715</v>
      </c>
      <c r="BN10" s="17">
        <v>0.27015419197318402</v>
      </c>
      <c r="BO10" s="17">
        <v>0.31550610328374601</v>
      </c>
      <c r="BP10" s="17">
        <v>0.24931942635569601</v>
      </c>
      <c r="BQ10" s="17">
        <v>0.27964157137782603</v>
      </c>
      <c r="BR10" s="17">
        <v>0.17228201428691001</v>
      </c>
      <c r="BS10" s="17">
        <v>0.25158617145601703</v>
      </c>
      <c r="BT10" s="17"/>
      <c r="BU10" s="17">
        <v>0.30136814021157599</v>
      </c>
      <c r="BV10" s="17">
        <v>0.32235972097219301</v>
      </c>
      <c r="BW10" s="17"/>
      <c r="BX10" s="17">
        <v>0.28227927325138802</v>
      </c>
      <c r="BY10" s="17">
        <v>0.285235074997371</v>
      </c>
      <c r="BZ10" s="17">
        <v>0.33440142565140402</v>
      </c>
      <c r="CA10" s="17">
        <v>0.34142531984783803</v>
      </c>
    </row>
    <row r="11" spans="2:79" ht="72" x14ac:dyDescent="0.3">
      <c r="B11" s="18" t="s">
        <v>330</v>
      </c>
      <c r="C11" s="17">
        <v>0.29019423897649699</v>
      </c>
      <c r="D11" s="17">
        <v>0.28831320104653002</v>
      </c>
      <c r="E11" s="17">
        <v>0.28938972951347203</v>
      </c>
      <c r="F11" s="17"/>
      <c r="G11" s="17">
        <v>0.314744396612398</v>
      </c>
      <c r="H11" s="17">
        <v>0.42157364361821698</v>
      </c>
      <c r="I11" s="17">
        <v>0.31759225916428901</v>
      </c>
      <c r="J11" s="17">
        <v>0.191321853888542</v>
      </c>
      <c r="K11" s="17">
        <v>0.26994976786845698</v>
      </c>
      <c r="L11" s="17">
        <v>0.24725059368857599</v>
      </c>
      <c r="M11" s="17"/>
      <c r="N11" s="17">
        <v>0.33416676972014703</v>
      </c>
      <c r="O11" s="17">
        <v>0.32033635148968798</v>
      </c>
      <c r="P11" s="17">
        <v>0.24763400079446601</v>
      </c>
      <c r="Q11" s="17">
        <v>0.23602833258384801</v>
      </c>
      <c r="R11" s="17"/>
      <c r="S11" s="17">
        <v>0.42967549745049499</v>
      </c>
      <c r="T11" s="17">
        <v>0.23059562507613199</v>
      </c>
      <c r="U11" s="17">
        <v>0.28952727555976399</v>
      </c>
      <c r="V11" s="17">
        <v>0.347079176616644</v>
      </c>
      <c r="W11" s="17">
        <v>0.30791853910558997</v>
      </c>
      <c r="X11" s="17">
        <v>0.13792882126668199</v>
      </c>
      <c r="Y11" s="17">
        <v>0.293520713082072</v>
      </c>
      <c r="Z11" s="17">
        <v>0.29496214965600998</v>
      </c>
      <c r="AA11" s="17">
        <v>0.32218167714442603</v>
      </c>
      <c r="AB11" s="17">
        <v>0.25090899453902299</v>
      </c>
      <c r="AC11" s="17">
        <v>0.32019628860600802</v>
      </c>
      <c r="AD11" s="17">
        <v>7.9739009812472103E-2</v>
      </c>
      <c r="AE11" s="17"/>
      <c r="AF11" s="17">
        <v>0.35083448913899501</v>
      </c>
      <c r="AG11" s="17">
        <v>0.29902332854110703</v>
      </c>
      <c r="AH11" s="17">
        <v>0.353215718329562</v>
      </c>
      <c r="AI11" s="17">
        <v>0.206506084210201</v>
      </c>
      <c r="AJ11" s="17">
        <v>0.20895670869688701</v>
      </c>
      <c r="AK11" s="17">
        <v>0.26551544588293702</v>
      </c>
      <c r="AL11" s="17"/>
      <c r="AM11" s="17">
        <v>0.205719793046197</v>
      </c>
      <c r="AN11" s="17">
        <v>0.26785939197953001</v>
      </c>
      <c r="AO11" s="17">
        <v>0.34424084178241898</v>
      </c>
      <c r="AP11" s="17">
        <v>0.34851646437165101</v>
      </c>
      <c r="AQ11" s="17">
        <v>0.30464205702234098</v>
      </c>
      <c r="AR11" s="17"/>
      <c r="AS11" s="17">
        <v>0.29401553119287199</v>
      </c>
      <c r="AT11" s="17">
        <v>0.34526734925596098</v>
      </c>
      <c r="AU11" s="17"/>
      <c r="AV11" s="17">
        <v>0.30166892086644997</v>
      </c>
      <c r="AW11" s="17">
        <v>0.268529380109371</v>
      </c>
      <c r="AX11" s="17"/>
      <c r="AY11" s="17">
        <v>0.318436127361855</v>
      </c>
      <c r="AZ11" s="17">
        <v>0.28848981521783101</v>
      </c>
      <c r="BA11" s="17">
        <v>0.245662429023219</v>
      </c>
      <c r="BB11" s="17"/>
      <c r="BC11" s="17">
        <v>0.30435952265882998</v>
      </c>
      <c r="BD11" s="17">
        <v>0.29452948384473598</v>
      </c>
      <c r="BE11" s="17">
        <v>0.24854321095545001</v>
      </c>
      <c r="BF11" s="17"/>
      <c r="BG11" s="17">
        <v>0.28280925076285501</v>
      </c>
      <c r="BH11" s="17">
        <v>0.28720734712309898</v>
      </c>
      <c r="BI11" s="17"/>
      <c r="BJ11" s="17">
        <v>0.35906398902097703</v>
      </c>
      <c r="BK11" s="17">
        <v>0.268275660562727</v>
      </c>
      <c r="BL11" s="17"/>
      <c r="BM11" s="17">
        <v>0.287876197563044</v>
      </c>
      <c r="BN11" s="17">
        <v>0.240254929673511</v>
      </c>
      <c r="BO11" s="17">
        <v>0.44135572220013902</v>
      </c>
      <c r="BP11" s="17">
        <v>0.23452018533305699</v>
      </c>
      <c r="BQ11" s="17">
        <v>0.36953445621868197</v>
      </c>
      <c r="BR11" s="17">
        <v>0.26003105312493802</v>
      </c>
      <c r="BS11" s="17">
        <v>0.34866936710334301</v>
      </c>
      <c r="BT11" s="17"/>
      <c r="BU11" s="17">
        <v>0.30131039543105098</v>
      </c>
      <c r="BV11" s="17">
        <v>0.24791072148814899</v>
      </c>
      <c r="BW11" s="17"/>
      <c r="BX11" s="17">
        <v>0.29286014811275701</v>
      </c>
      <c r="BY11" s="17">
        <v>0.227854469541202</v>
      </c>
      <c r="BZ11" s="17">
        <v>0.359090877665935</v>
      </c>
      <c r="CA11" s="17">
        <v>0.27137060901531801</v>
      </c>
    </row>
    <row r="12" spans="2:79" ht="57.6" x14ac:dyDescent="0.3">
      <c r="B12" s="18" t="s">
        <v>331</v>
      </c>
      <c r="C12" s="17">
        <v>0.17556954935399199</v>
      </c>
      <c r="D12" s="17">
        <v>0.18953699608957</v>
      </c>
      <c r="E12" s="17">
        <v>0.161446137020168</v>
      </c>
      <c r="F12" s="17"/>
      <c r="G12" s="17">
        <v>5.58552676868855E-2</v>
      </c>
      <c r="H12" s="17">
        <v>3.2377086730477497E-2</v>
      </c>
      <c r="I12" s="17">
        <v>0.15333871405767599</v>
      </c>
      <c r="J12" s="17">
        <v>0.22923407185234199</v>
      </c>
      <c r="K12" s="17">
        <v>0.21179321032580201</v>
      </c>
      <c r="L12" s="17">
        <v>0.30955708204384702</v>
      </c>
      <c r="M12" s="17"/>
      <c r="N12" s="17">
        <v>0.150913912846979</v>
      </c>
      <c r="O12" s="17">
        <v>0.16105389856067101</v>
      </c>
      <c r="P12" s="17">
        <v>0.185047627672457</v>
      </c>
      <c r="Q12" s="17">
        <v>0.20266526155423401</v>
      </c>
      <c r="R12" s="17"/>
      <c r="S12" s="17">
        <v>0.140081566033322</v>
      </c>
      <c r="T12" s="17">
        <v>0.17869508744121701</v>
      </c>
      <c r="U12" s="17">
        <v>0.209542448397531</v>
      </c>
      <c r="V12" s="17">
        <v>0.16440700574647199</v>
      </c>
      <c r="W12" s="17">
        <v>0.14199299780119601</v>
      </c>
      <c r="X12" s="17">
        <v>0.22866802504263301</v>
      </c>
      <c r="Y12" s="17">
        <v>0.18255335358344901</v>
      </c>
      <c r="Z12" s="17">
        <v>7.0966463304847294E-2</v>
      </c>
      <c r="AA12" s="17">
        <v>0.15059691979071901</v>
      </c>
      <c r="AB12" s="17">
        <v>0.205921379060514</v>
      </c>
      <c r="AC12" s="17">
        <v>0.264273064770642</v>
      </c>
      <c r="AD12" s="17">
        <v>0.16810911676575899</v>
      </c>
      <c r="AE12" s="17"/>
      <c r="AF12" s="17">
        <v>8.1629264599621498E-2</v>
      </c>
      <c r="AG12" s="17">
        <v>0.246073357849765</v>
      </c>
      <c r="AH12" s="17">
        <v>0.14654074959917099</v>
      </c>
      <c r="AI12" s="17">
        <v>0.21773855569390199</v>
      </c>
      <c r="AJ12" s="17">
        <v>0.19735156149567701</v>
      </c>
      <c r="AK12" s="17">
        <v>0.134986575556545</v>
      </c>
      <c r="AL12" s="17"/>
      <c r="AM12" s="17">
        <v>0.209884983466395</v>
      </c>
      <c r="AN12" s="17">
        <v>0.19833264718643601</v>
      </c>
      <c r="AO12" s="17">
        <v>0.118775843792676</v>
      </c>
      <c r="AP12" s="17">
        <v>0.10981325622280701</v>
      </c>
      <c r="AQ12" s="17">
        <v>0.22770245888391999</v>
      </c>
      <c r="AR12" s="17"/>
      <c r="AS12" s="17">
        <v>0.16274932295028699</v>
      </c>
      <c r="AT12" s="17">
        <v>0.21478210395431699</v>
      </c>
      <c r="AU12" s="17"/>
      <c r="AV12" s="17">
        <v>0.17150499120780299</v>
      </c>
      <c r="AW12" s="17">
        <v>0.21315592882880599</v>
      </c>
      <c r="AX12" s="17"/>
      <c r="AY12" s="17">
        <v>0.116477478503119</v>
      </c>
      <c r="AZ12" s="17">
        <v>0.17896478417332101</v>
      </c>
      <c r="BA12" s="17">
        <v>0.29651676220183498</v>
      </c>
      <c r="BB12" s="17"/>
      <c r="BC12" s="17">
        <v>0.177863840545427</v>
      </c>
      <c r="BD12" s="17">
        <v>0.179656606614438</v>
      </c>
      <c r="BE12" s="17">
        <v>0.167060088935093</v>
      </c>
      <c r="BF12" s="17"/>
      <c r="BG12" s="17">
        <v>0.22901042094741</v>
      </c>
      <c r="BH12" s="17">
        <v>0.15440624725984201</v>
      </c>
      <c r="BI12" s="17"/>
      <c r="BJ12" s="17">
        <v>0.13548493568230699</v>
      </c>
      <c r="BK12" s="17">
        <v>0.191917491199253</v>
      </c>
      <c r="BL12" s="17"/>
      <c r="BM12" s="17">
        <v>0.12195438071638399</v>
      </c>
      <c r="BN12" s="17">
        <v>0.180265152508397</v>
      </c>
      <c r="BO12" s="17">
        <v>0.115683290212515</v>
      </c>
      <c r="BP12" s="17">
        <v>0.19382392296830001</v>
      </c>
      <c r="BQ12" s="17">
        <v>9.8964956354726796E-2</v>
      </c>
      <c r="BR12" s="17">
        <v>0.34304869337833899</v>
      </c>
      <c r="BS12" s="17">
        <v>0.116694749612654</v>
      </c>
      <c r="BT12" s="17"/>
      <c r="BU12" s="17">
        <v>0.19689892591906699</v>
      </c>
      <c r="BV12" s="17">
        <v>0.17739122671361901</v>
      </c>
      <c r="BW12" s="17"/>
      <c r="BX12" s="17">
        <v>0.16366035468796</v>
      </c>
      <c r="BY12" s="17">
        <v>0.27175399271935802</v>
      </c>
      <c r="BZ12" s="17">
        <v>0.102395917306621</v>
      </c>
      <c r="CA12" s="17">
        <v>0.174826125044867</v>
      </c>
    </row>
    <row r="13" spans="2:79" x14ac:dyDescent="0.3">
      <c r="B13" s="18" t="s">
        <v>158</v>
      </c>
      <c r="C13" s="19">
        <v>0.118883410062344</v>
      </c>
      <c r="D13" s="19">
        <v>0.117506195248044</v>
      </c>
      <c r="E13" s="19">
        <v>0.120813221779352</v>
      </c>
      <c r="F13" s="19"/>
      <c r="G13" s="19">
        <v>9.1181865115774197E-2</v>
      </c>
      <c r="H13" s="19">
        <v>6.7706848601504596E-2</v>
      </c>
      <c r="I13" s="19">
        <v>9.2056008406003101E-2</v>
      </c>
      <c r="J13" s="19">
        <v>0.16965499280979501</v>
      </c>
      <c r="K13" s="19">
        <v>0.15993105662371099</v>
      </c>
      <c r="L13" s="19">
        <v>0.121248614830106</v>
      </c>
      <c r="M13" s="19"/>
      <c r="N13" s="19">
        <v>3.55291212734982E-2</v>
      </c>
      <c r="O13" s="19">
        <v>9.2893652392312301E-2</v>
      </c>
      <c r="P13" s="19">
        <v>0.17241282957162801</v>
      </c>
      <c r="Q13" s="19">
        <v>0.19847637076431199</v>
      </c>
      <c r="R13" s="19"/>
      <c r="S13" s="19">
        <v>0.13959464584853001</v>
      </c>
      <c r="T13" s="19">
        <v>0.11423913297</v>
      </c>
      <c r="U13" s="19">
        <v>0.11631393391717</v>
      </c>
      <c r="V13" s="19">
        <v>0.168820093477621</v>
      </c>
      <c r="W13" s="19">
        <v>8.6313251342278602E-2</v>
      </c>
      <c r="X13" s="19">
        <v>0.17827581459161601</v>
      </c>
      <c r="Y13" s="19">
        <v>0.11479474078395301</v>
      </c>
      <c r="Z13" s="19">
        <v>0.160746112468348</v>
      </c>
      <c r="AA13" s="19">
        <v>6.1947823919370003E-2</v>
      </c>
      <c r="AB13" s="19">
        <v>7.6079685778399395E-2</v>
      </c>
      <c r="AC13" s="19">
        <v>8.60203060987733E-2</v>
      </c>
      <c r="AD13" s="19">
        <v>0.16246199630802199</v>
      </c>
      <c r="AE13" s="19"/>
      <c r="AF13" s="19">
        <v>9.9177972645342699E-2</v>
      </c>
      <c r="AG13" s="19">
        <v>0.114637823036586</v>
      </c>
      <c r="AH13" s="19">
        <v>0.13830653776610899</v>
      </c>
      <c r="AI13" s="19">
        <v>0.13079892464340701</v>
      </c>
      <c r="AJ13" s="19">
        <v>0.13832350928221901</v>
      </c>
      <c r="AK13" s="19">
        <v>0.108037521920381</v>
      </c>
      <c r="AL13" s="19"/>
      <c r="AM13" s="19">
        <v>0.218220267538069</v>
      </c>
      <c r="AN13" s="19">
        <v>0.12497468075318301</v>
      </c>
      <c r="AO13" s="19">
        <v>8.5111659934632794E-2</v>
      </c>
      <c r="AP13" s="19">
        <v>3.2074218914638103E-2</v>
      </c>
      <c r="AQ13" s="19">
        <v>0</v>
      </c>
      <c r="AR13" s="19"/>
      <c r="AS13" s="19">
        <v>9.1331879741373995E-2</v>
      </c>
      <c r="AT13" s="19">
        <v>0.131045579669609</v>
      </c>
      <c r="AU13" s="19"/>
      <c r="AV13" s="19">
        <v>9.58522166046199E-2</v>
      </c>
      <c r="AW13" s="19">
        <v>0.187376361207343</v>
      </c>
      <c r="AX13" s="19"/>
      <c r="AY13" s="19">
        <v>0.13711759889393299</v>
      </c>
      <c r="AZ13" s="19">
        <v>0.10357324306860601</v>
      </c>
      <c r="BA13" s="19">
        <v>0.166276565696967</v>
      </c>
      <c r="BB13" s="19"/>
      <c r="BC13" s="19">
        <v>0.13009631935587901</v>
      </c>
      <c r="BD13" s="19">
        <v>7.6137367988382706E-2</v>
      </c>
      <c r="BE13" s="19">
        <v>0.13349297388627601</v>
      </c>
      <c r="BF13" s="19"/>
      <c r="BG13" s="19">
        <v>0.15427581971380999</v>
      </c>
      <c r="BH13" s="19">
        <v>0.105924445508374</v>
      </c>
      <c r="BI13" s="19"/>
      <c r="BJ13" s="19">
        <v>6.0454836190695797E-2</v>
      </c>
      <c r="BK13" s="19">
        <v>0.13378003906317801</v>
      </c>
      <c r="BL13" s="19"/>
      <c r="BM13" s="19">
        <v>9.2727761100996106E-2</v>
      </c>
      <c r="BN13" s="19">
        <v>0.121139800717447</v>
      </c>
      <c r="BO13" s="19">
        <v>2.6874805642494299E-2</v>
      </c>
      <c r="BP13" s="19">
        <v>0.28941950232661401</v>
      </c>
      <c r="BQ13" s="19">
        <v>0.103154695882427</v>
      </c>
      <c r="BR13" s="19">
        <v>0.12932274918512501</v>
      </c>
      <c r="BS13" s="19">
        <v>0.20381536866809499</v>
      </c>
      <c r="BT13" s="19"/>
      <c r="BU13" s="19">
        <v>6.8844697736100705E-2</v>
      </c>
      <c r="BV13" s="19">
        <v>8.7775973899589604E-2</v>
      </c>
      <c r="BW13" s="19"/>
      <c r="BX13" s="19">
        <v>0.104775217476512</v>
      </c>
      <c r="BY13" s="19">
        <v>0.100446499239135</v>
      </c>
      <c r="BZ13" s="19">
        <v>6.1764732220500801E-2</v>
      </c>
      <c r="CA13" s="19">
        <v>7.7296000278493607E-2</v>
      </c>
    </row>
    <row r="14" spans="2:79" x14ac:dyDescent="0.3">
      <c r="B14" s="16" t="s">
        <v>333</v>
      </c>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335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497</v>
      </c>
      <c r="D7" s="10">
        <v>226</v>
      </c>
      <c r="E7" s="10">
        <v>269</v>
      </c>
      <c r="F7" s="10"/>
      <c r="G7" s="10">
        <v>58</v>
      </c>
      <c r="H7" s="10">
        <v>85</v>
      </c>
      <c r="I7" s="10">
        <v>78</v>
      </c>
      <c r="J7" s="10">
        <v>95</v>
      </c>
      <c r="K7" s="10">
        <v>68</v>
      </c>
      <c r="L7" s="10">
        <v>113</v>
      </c>
      <c r="M7" s="10"/>
      <c r="N7" s="10">
        <v>120</v>
      </c>
      <c r="O7" s="10">
        <v>134</v>
      </c>
      <c r="P7" s="10">
        <v>113</v>
      </c>
      <c r="Q7" s="10">
        <v>126</v>
      </c>
      <c r="R7" s="10"/>
      <c r="S7" s="10">
        <v>69</v>
      </c>
      <c r="T7" s="10">
        <v>65</v>
      </c>
      <c r="U7" s="10">
        <v>37</v>
      </c>
      <c r="V7" s="10">
        <v>45</v>
      </c>
      <c r="W7" s="10">
        <v>40</v>
      </c>
      <c r="X7" s="10">
        <v>42</v>
      </c>
      <c r="Y7" s="10">
        <v>43</v>
      </c>
      <c r="Z7" s="10">
        <v>26</v>
      </c>
      <c r="AA7" s="10">
        <v>56</v>
      </c>
      <c r="AB7" s="10">
        <v>39</v>
      </c>
      <c r="AC7" s="10">
        <v>21</v>
      </c>
      <c r="AD7" s="10">
        <v>14</v>
      </c>
      <c r="AE7" s="10"/>
      <c r="AF7" s="10">
        <v>109</v>
      </c>
      <c r="AG7" s="10">
        <v>133</v>
      </c>
      <c r="AH7" s="10">
        <v>71</v>
      </c>
      <c r="AI7" s="10">
        <v>89</v>
      </c>
      <c r="AJ7" s="10">
        <v>67</v>
      </c>
      <c r="AK7" s="10">
        <v>28</v>
      </c>
      <c r="AL7" s="10"/>
      <c r="AM7" s="10">
        <v>134</v>
      </c>
      <c r="AN7" s="10">
        <v>110</v>
      </c>
      <c r="AO7" s="10">
        <v>121</v>
      </c>
      <c r="AP7" s="10">
        <v>51</v>
      </c>
      <c r="AQ7" s="10">
        <v>15</v>
      </c>
      <c r="AR7" s="10"/>
      <c r="AS7" s="10">
        <v>320</v>
      </c>
      <c r="AT7" s="10">
        <v>65</v>
      </c>
      <c r="AU7" s="10"/>
      <c r="AV7" s="10">
        <v>332</v>
      </c>
      <c r="AW7" s="10">
        <v>56</v>
      </c>
      <c r="AX7" s="10"/>
      <c r="AY7" s="10">
        <v>137</v>
      </c>
      <c r="AZ7" s="10">
        <v>320</v>
      </c>
      <c r="BA7" s="10">
        <v>36</v>
      </c>
      <c r="BB7" s="10"/>
      <c r="BC7" s="10">
        <v>274</v>
      </c>
      <c r="BD7" s="10">
        <v>119</v>
      </c>
      <c r="BE7" s="10">
        <v>102</v>
      </c>
      <c r="BF7" s="10"/>
      <c r="BG7" s="10">
        <v>149</v>
      </c>
      <c r="BH7" s="10">
        <v>341</v>
      </c>
      <c r="BI7" s="10"/>
      <c r="BJ7" s="10">
        <v>101</v>
      </c>
      <c r="BK7" s="10">
        <v>388</v>
      </c>
      <c r="BL7" s="10"/>
      <c r="BM7" s="10">
        <v>201</v>
      </c>
      <c r="BN7" s="10">
        <v>86</v>
      </c>
      <c r="BO7" s="10">
        <v>21</v>
      </c>
      <c r="BP7" s="10">
        <v>20</v>
      </c>
      <c r="BQ7" s="10">
        <v>22</v>
      </c>
      <c r="BR7" s="10">
        <v>114</v>
      </c>
      <c r="BS7" s="10">
        <v>32</v>
      </c>
      <c r="BT7" s="10"/>
      <c r="BU7" s="10">
        <v>17</v>
      </c>
      <c r="BV7" s="10">
        <v>44</v>
      </c>
      <c r="BW7" s="10"/>
      <c r="BX7" s="10">
        <v>61</v>
      </c>
      <c r="BY7" s="10">
        <v>146</v>
      </c>
      <c r="BZ7" s="10">
        <v>199</v>
      </c>
      <c r="CA7" s="10">
        <v>158</v>
      </c>
    </row>
    <row r="8" spans="2:79" ht="30" customHeight="1" x14ac:dyDescent="0.3">
      <c r="B8" s="11" t="s">
        <v>20</v>
      </c>
      <c r="C8" s="11">
        <v>498</v>
      </c>
      <c r="D8" s="11">
        <v>233</v>
      </c>
      <c r="E8" s="11">
        <v>263</v>
      </c>
      <c r="F8" s="11"/>
      <c r="G8" s="11">
        <v>73</v>
      </c>
      <c r="H8" s="11">
        <v>85</v>
      </c>
      <c r="I8" s="11">
        <v>76</v>
      </c>
      <c r="J8" s="11">
        <v>91</v>
      </c>
      <c r="K8" s="11">
        <v>66</v>
      </c>
      <c r="L8" s="11">
        <v>107</v>
      </c>
      <c r="M8" s="11"/>
      <c r="N8" s="11">
        <v>125</v>
      </c>
      <c r="O8" s="11">
        <v>132</v>
      </c>
      <c r="P8" s="11">
        <v>109</v>
      </c>
      <c r="Q8" s="11">
        <v>128</v>
      </c>
      <c r="R8" s="11"/>
      <c r="S8" s="11">
        <v>69</v>
      </c>
      <c r="T8" s="11">
        <v>64</v>
      </c>
      <c r="U8" s="11">
        <v>36</v>
      </c>
      <c r="V8" s="11">
        <v>44</v>
      </c>
      <c r="W8" s="11">
        <v>39</v>
      </c>
      <c r="X8" s="11">
        <v>43</v>
      </c>
      <c r="Y8" s="11">
        <v>40</v>
      </c>
      <c r="Z8" s="11">
        <v>23</v>
      </c>
      <c r="AA8" s="11">
        <v>56</v>
      </c>
      <c r="AB8" s="11">
        <v>43</v>
      </c>
      <c r="AC8" s="11">
        <v>23</v>
      </c>
      <c r="AD8" s="11">
        <v>18</v>
      </c>
      <c r="AE8" s="11"/>
      <c r="AF8" s="11">
        <v>115</v>
      </c>
      <c r="AG8" s="11">
        <v>133</v>
      </c>
      <c r="AH8" s="11">
        <v>69</v>
      </c>
      <c r="AI8" s="11">
        <v>89</v>
      </c>
      <c r="AJ8" s="11">
        <v>66</v>
      </c>
      <c r="AK8" s="11">
        <v>26</v>
      </c>
      <c r="AL8" s="11"/>
      <c r="AM8" s="11">
        <v>132</v>
      </c>
      <c r="AN8" s="11">
        <v>109</v>
      </c>
      <c r="AO8" s="11">
        <v>125</v>
      </c>
      <c r="AP8" s="11">
        <v>52</v>
      </c>
      <c r="AQ8" s="11">
        <v>15</v>
      </c>
      <c r="AR8" s="11"/>
      <c r="AS8" s="11">
        <v>322</v>
      </c>
      <c r="AT8" s="11">
        <v>64</v>
      </c>
      <c r="AU8" s="11"/>
      <c r="AV8" s="11">
        <v>331</v>
      </c>
      <c r="AW8" s="11">
        <v>58</v>
      </c>
      <c r="AX8" s="11"/>
      <c r="AY8" s="11">
        <v>138</v>
      </c>
      <c r="AZ8" s="11">
        <v>321</v>
      </c>
      <c r="BA8" s="11">
        <v>35</v>
      </c>
      <c r="BB8" s="11"/>
      <c r="BC8" s="11">
        <v>276</v>
      </c>
      <c r="BD8" s="11">
        <v>118</v>
      </c>
      <c r="BE8" s="11">
        <v>101</v>
      </c>
      <c r="BF8" s="11"/>
      <c r="BG8" s="11">
        <v>147</v>
      </c>
      <c r="BH8" s="11">
        <v>344</v>
      </c>
      <c r="BI8" s="11"/>
      <c r="BJ8" s="11">
        <v>103</v>
      </c>
      <c r="BK8" s="11">
        <v>385</v>
      </c>
      <c r="BL8" s="11"/>
      <c r="BM8" s="11">
        <v>204</v>
      </c>
      <c r="BN8" s="11">
        <v>90</v>
      </c>
      <c r="BO8" s="11">
        <v>21</v>
      </c>
      <c r="BP8" s="11">
        <v>19</v>
      </c>
      <c r="BQ8" s="11">
        <v>25</v>
      </c>
      <c r="BR8" s="11">
        <v>108</v>
      </c>
      <c r="BS8" s="11">
        <v>31</v>
      </c>
      <c r="BT8" s="11"/>
      <c r="BU8" s="11">
        <v>16</v>
      </c>
      <c r="BV8" s="11">
        <v>46</v>
      </c>
      <c r="BW8" s="11"/>
      <c r="BX8" s="11">
        <v>62</v>
      </c>
      <c r="BY8" s="11">
        <v>144</v>
      </c>
      <c r="BZ8" s="11">
        <v>204</v>
      </c>
      <c r="CA8" s="11">
        <v>156</v>
      </c>
    </row>
    <row r="9" spans="2:79" ht="57.6" x14ac:dyDescent="0.3">
      <c r="B9" s="18" t="s">
        <v>328</v>
      </c>
      <c r="C9" s="17">
        <v>0.13390162466800101</v>
      </c>
      <c r="D9" s="17">
        <v>0.129503053415126</v>
      </c>
      <c r="E9" s="17">
        <v>0.13155832083857899</v>
      </c>
      <c r="F9" s="17"/>
      <c r="G9" s="17">
        <v>0.180253143222775</v>
      </c>
      <c r="H9" s="17">
        <v>0.1237675601987</v>
      </c>
      <c r="I9" s="17">
        <v>8.6771933377062696E-2</v>
      </c>
      <c r="J9" s="17">
        <v>0.146586374448682</v>
      </c>
      <c r="K9" s="17">
        <v>0.103638971836314</v>
      </c>
      <c r="L9" s="17">
        <v>0.151917490819196</v>
      </c>
      <c r="M9" s="17"/>
      <c r="N9" s="17">
        <v>0.116961189979554</v>
      </c>
      <c r="O9" s="17">
        <v>0.12673309615762299</v>
      </c>
      <c r="P9" s="17">
        <v>0.12455549249560099</v>
      </c>
      <c r="Q9" s="17">
        <v>0.16268817012357101</v>
      </c>
      <c r="R9" s="17"/>
      <c r="S9" s="17">
        <v>0.112819565291832</v>
      </c>
      <c r="T9" s="17">
        <v>0.12343905367562</v>
      </c>
      <c r="U9" s="17">
        <v>0.159442146523497</v>
      </c>
      <c r="V9" s="17">
        <v>0.16264110913257901</v>
      </c>
      <c r="W9" s="17">
        <v>9.2536639687506306E-2</v>
      </c>
      <c r="X9" s="17">
        <v>0.13147244757387999</v>
      </c>
      <c r="Y9" s="17">
        <v>0.13573196279709099</v>
      </c>
      <c r="Z9" s="17">
        <v>0.148539843090851</v>
      </c>
      <c r="AA9" s="17">
        <v>0.13063972762393</v>
      </c>
      <c r="AB9" s="17">
        <v>0.17840623045680501</v>
      </c>
      <c r="AC9" s="17">
        <v>0.13568887685995401</v>
      </c>
      <c r="AD9" s="17">
        <v>0.103665302474827</v>
      </c>
      <c r="AE9" s="17"/>
      <c r="AF9" s="17">
        <v>0.11157890368645999</v>
      </c>
      <c r="AG9" s="17">
        <v>0.15287037256012001</v>
      </c>
      <c r="AH9" s="17">
        <v>0.15968769842790601</v>
      </c>
      <c r="AI9" s="17">
        <v>6.2971403313350202E-2</v>
      </c>
      <c r="AJ9" s="17">
        <v>0.227967771147428</v>
      </c>
      <c r="AK9" s="17">
        <v>7.2335988681992994E-2</v>
      </c>
      <c r="AL9" s="17"/>
      <c r="AM9" s="17">
        <v>0.12875808617689899</v>
      </c>
      <c r="AN9" s="17">
        <v>0.12915326223658399</v>
      </c>
      <c r="AO9" s="17">
        <v>0.14402741569209401</v>
      </c>
      <c r="AP9" s="17">
        <v>7.3499697429999095E-2</v>
      </c>
      <c r="AQ9" s="17">
        <v>0.129887933949906</v>
      </c>
      <c r="AR9" s="17"/>
      <c r="AS9" s="17">
        <v>0.11547619614146</v>
      </c>
      <c r="AT9" s="17">
        <v>0.20484950291356599</v>
      </c>
      <c r="AU9" s="17"/>
      <c r="AV9" s="17">
        <v>0.121229818383097</v>
      </c>
      <c r="AW9" s="17">
        <v>0.18459112355444601</v>
      </c>
      <c r="AX9" s="17"/>
      <c r="AY9" s="17">
        <v>0.147530959616088</v>
      </c>
      <c r="AZ9" s="17">
        <v>0.12257023876646</v>
      </c>
      <c r="BA9" s="17">
        <v>0.142970024425218</v>
      </c>
      <c r="BB9" s="17"/>
      <c r="BC9" s="17">
        <v>0.15571820578338499</v>
      </c>
      <c r="BD9" s="17">
        <v>0.103425727508416</v>
      </c>
      <c r="BE9" s="17">
        <v>0.113780283754635</v>
      </c>
      <c r="BF9" s="17"/>
      <c r="BG9" s="17">
        <v>0.16843709005193899</v>
      </c>
      <c r="BH9" s="17">
        <v>0.121911158671928</v>
      </c>
      <c r="BI9" s="17"/>
      <c r="BJ9" s="17">
        <v>0.23325034144717299</v>
      </c>
      <c r="BK9" s="17">
        <v>0.110792347209498</v>
      </c>
      <c r="BL9" s="17"/>
      <c r="BM9" s="17">
        <v>0.11154556985699</v>
      </c>
      <c r="BN9" s="17">
        <v>0.121835629979548</v>
      </c>
      <c r="BO9" s="17">
        <v>4.0280562094769601E-2</v>
      </c>
      <c r="BP9" s="17">
        <v>0.25091469487185097</v>
      </c>
      <c r="BQ9" s="17">
        <v>0.22909022485668301</v>
      </c>
      <c r="BR9" s="17">
        <v>0.14039677201208201</v>
      </c>
      <c r="BS9" s="17">
        <v>0.213958960621217</v>
      </c>
      <c r="BT9" s="17"/>
      <c r="BU9" s="17">
        <v>0.17732787050931101</v>
      </c>
      <c r="BV9" s="17">
        <v>0.15914234541876501</v>
      </c>
      <c r="BW9" s="17"/>
      <c r="BX9" s="17">
        <v>0.11383804730068001</v>
      </c>
      <c r="BY9" s="17">
        <v>0.15074354971610901</v>
      </c>
      <c r="BZ9" s="17">
        <v>0.16995318351015601</v>
      </c>
      <c r="CA9" s="17">
        <v>0.16630262727723599</v>
      </c>
    </row>
    <row r="10" spans="2:79" ht="57.6" x14ac:dyDescent="0.3">
      <c r="B10" s="18" t="s">
        <v>329</v>
      </c>
      <c r="C10" s="17">
        <v>0.33364490031550598</v>
      </c>
      <c r="D10" s="17">
        <v>0.32598925971065901</v>
      </c>
      <c r="E10" s="17">
        <v>0.34280559224818302</v>
      </c>
      <c r="F10" s="17"/>
      <c r="G10" s="17">
        <v>0.401020338409665</v>
      </c>
      <c r="H10" s="17">
        <v>0.39012679922098698</v>
      </c>
      <c r="I10" s="17">
        <v>0.36780416515893899</v>
      </c>
      <c r="J10" s="17">
        <v>0.326120849425446</v>
      </c>
      <c r="K10" s="17">
        <v>0.252680981542246</v>
      </c>
      <c r="L10" s="17">
        <v>0.27500367948292898</v>
      </c>
      <c r="M10" s="17"/>
      <c r="N10" s="17">
        <v>0.37823384109664399</v>
      </c>
      <c r="O10" s="17">
        <v>0.428653920063782</v>
      </c>
      <c r="P10" s="17">
        <v>0.24072484339483</v>
      </c>
      <c r="Q10" s="17">
        <v>0.27392277101935503</v>
      </c>
      <c r="R10" s="17"/>
      <c r="S10" s="17">
        <v>0.28110530774618198</v>
      </c>
      <c r="T10" s="17">
        <v>0.30324218801764502</v>
      </c>
      <c r="U10" s="17">
        <v>0.32492033476136101</v>
      </c>
      <c r="V10" s="17">
        <v>0.27256213189116602</v>
      </c>
      <c r="W10" s="17">
        <v>0.37596079703339902</v>
      </c>
      <c r="X10" s="17">
        <v>0.33470599168788001</v>
      </c>
      <c r="Y10" s="17">
        <v>0.35533043483344301</v>
      </c>
      <c r="Z10" s="17">
        <v>0.302819348293211</v>
      </c>
      <c r="AA10" s="17">
        <v>0.34579082099499597</v>
      </c>
      <c r="AB10" s="17">
        <v>0.22563679604230699</v>
      </c>
      <c r="AC10" s="17">
        <v>0.51948578402225198</v>
      </c>
      <c r="AD10" s="17">
        <v>0.69568966026409496</v>
      </c>
      <c r="AE10" s="17"/>
      <c r="AF10" s="17">
        <v>0.39506357633419498</v>
      </c>
      <c r="AG10" s="17">
        <v>0.29189525656055398</v>
      </c>
      <c r="AH10" s="17">
        <v>0.33157403013027897</v>
      </c>
      <c r="AI10" s="17">
        <v>0.37758720382622901</v>
      </c>
      <c r="AJ10" s="17">
        <v>0.2610365994087</v>
      </c>
      <c r="AK10" s="17">
        <v>0.31437547830128398</v>
      </c>
      <c r="AL10" s="17"/>
      <c r="AM10" s="17">
        <v>0.31694362125020997</v>
      </c>
      <c r="AN10" s="17">
        <v>0.26240362400408901</v>
      </c>
      <c r="AO10" s="17">
        <v>0.34455969925975499</v>
      </c>
      <c r="AP10" s="17">
        <v>0.57150822531033996</v>
      </c>
      <c r="AQ10" s="17">
        <v>0.33241314809646499</v>
      </c>
      <c r="AR10" s="17"/>
      <c r="AS10" s="17">
        <v>0.34744232745868298</v>
      </c>
      <c r="AT10" s="17">
        <v>0.277752501527467</v>
      </c>
      <c r="AU10" s="17"/>
      <c r="AV10" s="17">
        <v>0.34916626321696498</v>
      </c>
      <c r="AW10" s="17">
        <v>0.31391489485017798</v>
      </c>
      <c r="AX10" s="17"/>
      <c r="AY10" s="17">
        <v>0.29139058941483298</v>
      </c>
      <c r="AZ10" s="17">
        <v>0.34816885097695599</v>
      </c>
      <c r="BA10" s="17">
        <v>0.40005553312966202</v>
      </c>
      <c r="BB10" s="17"/>
      <c r="BC10" s="17">
        <v>0.34551936290112001</v>
      </c>
      <c r="BD10" s="17">
        <v>0.31282472235109898</v>
      </c>
      <c r="BE10" s="17">
        <v>0.33515881324423402</v>
      </c>
      <c r="BF10" s="17"/>
      <c r="BG10" s="17">
        <v>0.288675338291561</v>
      </c>
      <c r="BH10" s="17">
        <v>0.35080503667238599</v>
      </c>
      <c r="BI10" s="17"/>
      <c r="BJ10" s="17">
        <v>0.35345700285707599</v>
      </c>
      <c r="BK10" s="17">
        <v>0.32529411837560601</v>
      </c>
      <c r="BL10" s="17"/>
      <c r="BM10" s="17">
        <v>0.40692352680235699</v>
      </c>
      <c r="BN10" s="17">
        <v>0.32667965526581799</v>
      </c>
      <c r="BO10" s="17">
        <v>0.40430761073816801</v>
      </c>
      <c r="BP10" s="17">
        <v>0.15795677994783999</v>
      </c>
      <c r="BQ10" s="17">
        <v>0.24662014378177599</v>
      </c>
      <c r="BR10" s="17">
        <v>0.26348910581179902</v>
      </c>
      <c r="BS10" s="17">
        <v>0.25354656703852702</v>
      </c>
      <c r="BT10" s="17"/>
      <c r="BU10" s="17">
        <v>0.36565683017563499</v>
      </c>
      <c r="BV10" s="17">
        <v>0.29438435751919501</v>
      </c>
      <c r="BW10" s="17"/>
      <c r="BX10" s="17">
        <v>0.31712831214688803</v>
      </c>
      <c r="BY10" s="17">
        <v>0.286691207101816</v>
      </c>
      <c r="BZ10" s="17">
        <v>0.38444808690585502</v>
      </c>
      <c r="CA10" s="17">
        <v>0.35714710593307297</v>
      </c>
    </row>
    <row r="11" spans="2:79" ht="72" x14ac:dyDescent="0.3">
      <c r="B11" s="18" t="s">
        <v>330</v>
      </c>
      <c r="C11" s="17">
        <v>0.32160392336668397</v>
      </c>
      <c r="D11" s="17">
        <v>0.33217592971363702</v>
      </c>
      <c r="E11" s="17">
        <v>0.31457939736567497</v>
      </c>
      <c r="F11" s="17"/>
      <c r="G11" s="17">
        <v>0.30044497209564502</v>
      </c>
      <c r="H11" s="17">
        <v>0.34287211113819999</v>
      </c>
      <c r="I11" s="17">
        <v>0.303929002509643</v>
      </c>
      <c r="J11" s="17">
        <v>0.28679490931097301</v>
      </c>
      <c r="K11" s="17">
        <v>0.312746086890203</v>
      </c>
      <c r="L11" s="17">
        <v>0.36683448316627498</v>
      </c>
      <c r="M11" s="17"/>
      <c r="N11" s="17">
        <v>0.36970695750593602</v>
      </c>
      <c r="O11" s="17">
        <v>0.25094387754658598</v>
      </c>
      <c r="P11" s="17">
        <v>0.37576887400847397</v>
      </c>
      <c r="Q11" s="17">
        <v>0.30348198683025601</v>
      </c>
      <c r="R11" s="17"/>
      <c r="S11" s="17">
        <v>0.35336598575848899</v>
      </c>
      <c r="T11" s="17">
        <v>0.342953899707097</v>
      </c>
      <c r="U11" s="17">
        <v>0.29988564639327298</v>
      </c>
      <c r="V11" s="17">
        <v>0.41928827253105999</v>
      </c>
      <c r="W11" s="17">
        <v>0.388015065192576</v>
      </c>
      <c r="X11" s="17">
        <v>0.324918444799279</v>
      </c>
      <c r="Y11" s="17">
        <v>0.20878258088020499</v>
      </c>
      <c r="Z11" s="17">
        <v>0.44638348471436301</v>
      </c>
      <c r="AA11" s="17">
        <v>0.28333197668180099</v>
      </c>
      <c r="AB11" s="17">
        <v>0.295967410284736</v>
      </c>
      <c r="AC11" s="17">
        <v>0.24840839626282599</v>
      </c>
      <c r="AD11" s="17">
        <v>0.13576921123706001</v>
      </c>
      <c r="AE11" s="17"/>
      <c r="AF11" s="17">
        <v>0.32084003450578602</v>
      </c>
      <c r="AG11" s="17">
        <v>0.34962458248922101</v>
      </c>
      <c r="AH11" s="17">
        <v>0.272202333250258</v>
      </c>
      <c r="AI11" s="17">
        <v>0.343775372991316</v>
      </c>
      <c r="AJ11" s="17">
        <v>0.242937485715191</v>
      </c>
      <c r="AK11" s="17">
        <v>0.43536873910620799</v>
      </c>
      <c r="AL11" s="17"/>
      <c r="AM11" s="17">
        <v>0.295685011028752</v>
      </c>
      <c r="AN11" s="17">
        <v>0.35571218571169799</v>
      </c>
      <c r="AO11" s="17">
        <v>0.35028893673915501</v>
      </c>
      <c r="AP11" s="17">
        <v>0.24368297422312099</v>
      </c>
      <c r="AQ11" s="17">
        <v>0.39463406804654799</v>
      </c>
      <c r="AR11" s="17"/>
      <c r="AS11" s="17">
        <v>0.33475074582622999</v>
      </c>
      <c r="AT11" s="17">
        <v>0.29672288152857801</v>
      </c>
      <c r="AU11" s="17"/>
      <c r="AV11" s="17">
        <v>0.324277889556223</v>
      </c>
      <c r="AW11" s="17">
        <v>0.29753370365430398</v>
      </c>
      <c r="AX11" s="17"/>
      <c r="AY11" s="17">
        <v>0.33130246136128499</v>
      </c>
      <c r="AZ11" s="17">
        <v>0.316349195352433</v>
      </c>
      <c r="BA11" s="17">
        <v>0.33874489946273301</v>
      </c>
      <c r="BB11" s="17"/>
      <c r="BC11" s="17">
        <v>0.29704576130862498</v>
      </c>
      <c r="BD11" s="17">
        <v>0.31435195771025998</v>
      </c>
      <c r="BE11" s="17">
        <v>0.377980887260427</v>
      </c>
      <c r="BF11" s="17"/>
      <c r="BG11" s="17">
        <v>0.36359388560321099</v>
      </c>
      <c r="BH11" s="17">
        <v>0.30479937689216602</v>
      </c>
      <c r="BI11" s="17"/>
      <c r="BJ11" s="17">
        <v>0.255145677525697</v>
      </c>
      <c r="BK11" s="17">
        <v>0.33350892866822102</v>
      </c>
      <c r="BL11" s="17"/>
      <c r="BM11" s="17">
        <v>0.281348298237659</v>
      </c>
      <c r="BN11" s="17">
        <v>0.29619707320861499</v>
      </c>
      <c r="BO11" s="17">
        <v>0.33420984744300802</v>
      </c>
      <c r="BP11" s="17">
        <v>0.484520551970203</v>
      </c>
      <c r="BQ11" s="17">
        <v>0.36500485912180602</v>
      </c>
      <c r="BR11" s="17">
        <v>0.346508729550913</v>
      </c>
      <c r="BS11" s="17">
        <v>0.41237489659915399</v>
      </c>
      <c r="BT11" s="17"/>
      <c r="BU11" s="17">
        <v>0.29312106553689599</v>
      </c>
      <c r="BV11" s="17">
        <v>0.35856969044612602</v>
      </c>
      <c r="BW11" s="17"/>
      <c r="BX11" s="17">
        <v>0.33813679882331799</v>
      </c>
      <c r="BY11" s="17">
        <v>0.33335544572145298</v>
      </c>
      <c r="BZ11" s="17">
        <v>0.30810996012662301</v>
      </c>
      <c r="CA11" s="17">
        <v>0.31012620080861297</v>
      </c>
    </row>
    <row r="12" spans="2:79" ht="57.6" x14ac:dyDescent="0.3">
      <c r="B12" s="18" t="s">
        <v>331</v>
      </c>
      <c r="C12" s="17">
        <v>9.3312382614212194E-2</v>
      </c>
      <c r="D12" s="17">
        <v>0.10745364117711501</v>
      </c>
      <c r="E12" s="17">
        <v>8.1493853222140505E-2</v>
      </c>
      <c r="F12" s="17"/>
      <c r="G12" s="17">
        <v>4.6157111258483902E-2</v>
      </c>
      <c r="H12" s="17">
        <v>6.9960916854214197E-2</v>
      </c>
      <c r="I12" s="17">
        <v>0.104901270927554</v>
      </c>
      <c r="J12" s="17">
        <v>9.2447652326519705E-2</v>
      </c>
      <c r="K12" s="17">
        <v>0.13760187947802399</v>
      </c>
      <c r="L12" s="17">
        <v>0.109076578860162</v>
      </c>
      <c r="M12" s="17"/>
      <c r="N12" s="17">
        <v>8.6149250694922602E-2</v>
      </c>
      <c r="O12" s="17">
        <v>8.7293593880364298E-2</v>
      </c>
      <c r="P12" s="17">
        <v>0.100030530397798</v>
      </c>
      <c r="Q12" s="17">
        <v>0.10337868689214</v>
      </c>
      <c r="R12" s="17"/>
      <c r="S12" s="17">
        <v>0.14384051100654999</v>
      </c>
      <c r="T12" s="17">
        <v>9.8370118357696296E-2</v>
      </c>
      <c r="U12" s="17">
        <v>7.6608571877169102E-2</v>
      </c>
      <c r="V12" s="17">
        <v>6.4396622437317697E-2</v>
      </c>
      <c r="W12" s="17">
        <v>4.6396030518316297E-2</v>
      </c>
      <c r="X12" s="17">
        <v>7.3170615749032303E-2</v>
      </c>
      <c r="Y12" s="17">
        <v>0.118352877126203</v>
      </c>
      <c r="Z12" s="17">
        <v>6.564686433934E-2</v>
      </c>
      <c r="AA12" s="17">
        <v>8.8716963936697493E-2</v>
      </c>
      <c r="AB12" s="17">
        <v>0.16922065391375599</v>
      </c>
      <c r="AC12" s="17">
        <v>0</v>
      </c>
      <c r="AD12" s="17">
        <v>6.4875826024019201E-2</v>
      </c>
      <c r="AE12" s="17"/>
      <c r="AF12" s="17">
        <v>8.1718082679968093E-2</v>
      </c>
      <c r="AG12" s="17">
        <v>9.7416708904827301E-2</v>
      </c>
      <c r="AH12" s="17">
        <v>0.114673064222856</v>
      </c>
      <c r="AI12" s="17">
        <v>6.5002005445052399E-2</v>
      </c>
      <c r="AJ12" s="17">
        <v>0.10229095948179801</v>
      </c>
      <c r="AK12" s="17">
        <v>0.140136978469353</v>
      </c>
      <c r="AL12" s="17"/>
      <c r="AM12" s="17">
        <v>9.7897965237471102E-2</v>
      </c>
      <c r="AN12" s="17">
        <v>0.13977377609362199</v>
      </c>
      <c r="AO12" s="17">
        <v>6.8689594165682599E-2</v>
      </c>
      <c r="AP12" s="17">
        <v>3.9061808091599003E-2</v>
      </c>
      <c r="AQ12" s="17">
        <v>0.14306484990708099</v>
      </c>
      <c r="AR12" s="17"/>
      <c r="AS12" s="17">
        <v>9.0162606261343703E-2</v>
      </c>
      <c r="AT12" s="17">
        <v>0.10420454894357301</v>
      </c>
      <c r="AU12" s="17"/>
      <c r="AV12" s="17">
        <v>8.3199843224993394E-2</v>
      </c>
      <c r="AW12" s="17">
        <v>9.9686414477098001E-2</v>
      </c>
      <c r="AX12" s="17"/>
      <c r="AY12" s="17">
        <v>6.5976434930724207E-2</v>
      </c>
      <c r="AZ12" s="17">
        <v>0.101132985463913</v>
      </c>
      <c r="BA12" s="17">
        <v>0.118229542982387</v>
      </c>
      <c r="BB12" s="17"/>
      <c r="BC12" s="17">
        <v>6.2192121558095899E-2</v>
      </c>
      <c r="BD12" s="17">
        <v>0.14061445807367201</v>
      </c>
      <c r="BE12" s="17">
        <v>0.125673868913147</v>
      </c>
      <c r="BF12" s="17"/>
      <c r="BG12" s="17">
        <v>7.4956006779602194E-2</v>
      </c>
      <c r="BH12" s="17">
        <v>0.103103965202038</v>
      </c>
      <c r="BI12" s="17"/>
      <c r="BJ12" s="17">
        <v>6.5172224468582493E-2</v>
      </c>
      <c r="BK12" s="17">
        <v>0.103254911708339</v>
      </c>
      <c r="BL12" s="17"/>
      <c r="BM12" s="17">
        <v>0.10718688235999201</v>
      </c>
      <c r="BN12" s="17">
        <v>7.9428781236586102E-2</v>
      </c>
      <c r="BO12" s="17">
        <v>0</v>
      </c>
      <c r="BP12" s="17">
        <v>5.4483769763756199E-2</v>
      </c>
      <c r="BQ12" s="17">
        <v>3.6725626189709898E-2</v>
      </c>
      <c r="BR12" s="17">
        <v>0.14391057379229599</v>
      </c>
      <c r="BS12" s="17">
        <v>0</v>
      </c>
      <c r="BT12" s="17"/>
      <c r="BU12" s="17">
        <v>0.107573545787323</v>
      </c>
      <c r="BV12" s="17">
        <v>8.6592755147735706E-2</v>
      </c>
      <c r="BW12" s="17"/>
      <c r="BX12" s="17">
        <v>0.105899983488737</v>
      </c>
      <c r="BY12" s="17">
        <v>0.110638286789636</v>
      </c>
      <c r="BZ12" s="17">
        <v>7.1498708781969803E-2</v>
      </c>
      <c r="CA12" s="17">
        <v>0.112674091268777</v>
      </c>
    </row>
    <row r="13" spans="2:79" x14ac:dyDescent="0.3">
      <c r="B13" s="18" t="s">
        <v>158</v>
      </c>
      <c r="C13" s="19">
        <v>0.117537169035596</v>
      </c>
      <c r="D13" s="19">
        <v>0.104878115983463</v>
      </c>
      <c r="E13" s="19">
        <v>0.12956283632542201</v>
      </c>
      <c r="F13" s="19"/>
      <c r="G13" s="19">
        <v>7.2124435013430493E-2</v>
      </c>
      <c r="H13" s="19">
        <v>7.3272612587898397E-2</v>
      </c>
      <c r="I13" s="19">
        <v>0.136593628026802</v>
      </c>
      <c r="J13" s="19">
        <v>0.14805021448837999</v>
      </c>
      <c r="K13" s="19">
        <v>0.19333208025321399</v>
      </c>
      <c r="L13" s="19">
        <v>9.7167767671437699E-2</v>
      </c>
      <c r="M13" s="19"/>
      <c r="N13" s="19">
        <v>4.8948760722943102E-2</v>
      </c>
      <c r="O13" s="19">
        <v>0.106375512351644</v>
      </c>
      <c r="P13" s="19">
        <v>0.15892025970329701</v>
      </c>
      <c r="Q13" s="19">
        <v>0.15652838513467801</v>
      </c>
      <c r="R13" s="19"/>
      <c r="S13" s="19">
        <v>0.10886863019694699</v>
      </c>
      <c r="T13" s="19">
        <v>0.13199474024194099</v>
      </c>
      <c r="U13" s="19">
        <v>0.1391433004447</v>
      </c>
      <c r="V13" s="19">
        <v>8.1111864007877205E-2</v>
      </c>
      <c r="W13" s="19">
        <v>9.7091467568201598E-2</v>
      </c>
      <c r="X13" s="19">
        <v>0.135732500189929</v>
      </c>
      <c r="Y13" s="19">
        <v>0.181802144363057</v>
      </c>
      <c r="Z13" s="19">
        <v>3.6610459562234098E-2</v>
      </c>
      <c r="AA13" s="19">
        <v>0.151520510762574</v>
      </c>
      <c r="AB13" s="19">
        <v>0.13076890930239601</v>
      </c>
      <c r="AC13" s="19">
        <v>9.6416942854968504E-2</v>
      </c>
      <c r="AD13" s="19">
        <v>0</v>
      </c>
      <c r="AE13" s="19"/>
      <c r="AF13" s="19">
        <v>9.0799402793591097E-2</v>
      </c>
      <c r="AG13" s="19">
        <v>0.108193079485277</v>
      </c>
      <c r="AH13" s="19">
        <v>0.121862873968701</v>
      </c>
      <c r="AI13" s="19">
        <v>0.150664014424053</v>
      </c>
      <c r="AJ13" s="19">
        <v>0.165767184246883</v>
      </c>
      <c r="AK13" s="19">
        <v>3.7782815441161202E-2</v>
      </c>
      <c r="AL13" s="19"/>
      <c r="AM13" s="19">
        <v>0.16071531630666799</v>
      </c>
      <c r="AN13" s="19">
        <v>0.112957151954008</v>
      </c>
      <c r="AO13" s="19">
        <v>9.2434354143313205E-2</v>
      </c>
      <c r="AP13" s="19">
        <v>7.2247294944941406E-2</v>
      </c>
      <c r="AQ13" s="19">
        <v>0</v>
      </c>
      <c r="AR13" s="19"/>
      <c r="AS13" s="19">
        <v>0.112168124312283</v>
      </c>
      <c r="AT13" s="19">
        <v>0.116470565086815</v>
      </c>
      <c r="AU13" s="19"/>
      <c r="AV13" s="19">
        <v>0.122126185618723</v>
      </c>
      <c r="AW13" s="19">
        <v>0.10427386346397401</v>
      </c>
      <c r="AX13" s="19"/>
      <c r="AY13" s="19">
        <v>0.16379955467707</v>
      </c>
      <c r="AZ13" s="19">
        <v>0.11177872944023801</v>
      </c>
      <c r="BA13" s="19">
        <v>0</v>
      </c>
      <c r="BB13" s="19"/>
      <c r="BC13" s="19">
        <v>0.13952454844877399</v>
      </c>
      <c r="BD13" s="19">
        <v>0.128783134356553</v>
      </c>
      <c r="BE13" s="19">
        <v>4.7406146827557401E-2</v>
      </c>
      <c r="BF13" s="19"/>
      <c r="BG13" s="19">
        <v>0.10433767927368701</v>
      </c>
      <c r="BH13" s="19">
        <v>0.11938046256148201</v>
      </c>
      <c r="BI13" s="19"/>
      <c r="BJ13" s="19">
        <v>9.2974753701471805E-2</v>
      </c>
      <c r="BK13" s="19">
        <v>0.12714969403833701</v>
      </c>
      <c r="BL13" s="19"/>
      <c r="BM13" s="19">
        <v>9.2995722743001399E-2</v>
      </c>
      <c r="BN13" s="19">
        <v>0.17585886030943201</v>
      </c>
      <c r="BO13" s="19">
        <v>0.221201979724055</v>
      </c>
      <c r="BP13" s="19">
        <v>5.21242034463495E-2</v>
      </c>
      <c r="BQ13" s="19">
        <v>0.122559146050026</v>
      </c>
      <c r="BR13" s="19">
        <v>0.105694818832909</v>
      </c>
      <c r="BS13" s="19">
        <v>0.12011957574110101</v>
      </c>
      <c r="BT13" s="19"/>
      <c r="BU13" s="19">
        <v>5.6320687990835699E-2</v>
      </c>
      <c r="BV13" s="19">
        <v>0.101310851468178</v>
      </c>
      <c r="BW13" s="19"/>
      <c r="BX13" s="19">
        <v>0.124996858240377</v>
      </c>
      <c r="BY13" s="19">
        <v>0.11857151067098699</v>
      </c>
      <c r="BZ13" s="19">
        <v>6.5990060675395507E-2</v>
      </c>
      <c r="CA13" s="19">
        <v>5.3749974712301002E-2</v>
      </c>
    </row>
    <row r="14" spans="2:79" x14ac:dyDescent="0.3">
      <c r="B14" s="16" t="s">
        <v>333</v>
      </c>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336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512</v>
      </c>
      <c r="D7" s="10">
        <v>243</v>
      </c>
      <c r="E7" s="10">
        <v>269</v>
      </c>
      <c r="F7" s="10"/>
      <c r="G7" s="10">
        <v>59</v>
      </c>
      <c r="H7" s="10">
        <v>90</v>
      </c>
      <c r="I7" s="10">
        <v>103</v>
      </c>
      <c r="J7" s="10">
        <v>83</v>
      </c>
      <c r="K7" s="10">
        <v>74</v>
      </c>
      <c r="L7" s="10">
        <v>103</v>
      </c>
      <c r="M7" s="10"/>
      <c r="N7" s="10">
        <v>129</v>
      </c>
      <c r="O7" s="10">
        <v>131</v>
      </c>
      <c r="P7" s="10">
        <v>117</v>
      </c>
      <c r="Q7" s="10">
        <v>132</v>
      </c>
      <c r="R7" s="10"/>
      <c r="S7" s="10">
        <v>73</v>
      </c>
      <c r="T7" s="10">
        <v>76</v>
      </c>
      <c r="U7" s="10">
        <v>43</v>
      </c>
      <c r="V7" s="10">
        <v>48</v>
      </c>
      <c r="W7" s="10">
        <v>35</v>
      </c>
      <c r="X7" s="10">
        <v>45</v>
      </c>
      <c r="Y7" s="10">
        <v>46</v>
      </c>
      <c r="Z7" s="10">
        <v>21</v>
      </c>
      <c r="AA7" s="10">
        <v>50</v>
      </c>
      <c r="AB7" s="10">
        <v>41</v>
      </c>
      <c r="AC7" s="10">
        <v>28</v>
      </c>
      <c r="AD7" s="10">
        <v>6</v>
      </c>
      <c r="AE7" s="10"/>
      <c r="AF7" s="10">
        <v>124</v>
      </c>
      <c r="AG7" s="10">
        <v>146</v>
      </c>
      <c r="AH7" s="10">
        <v>68</v>
      </c>
      <c r="AI7" s="10">
        <v>91</v>
      </c>
      <c r="AJ7" s="10">
        <v>47</v>
      </c>
      <c r="AK7" s="10">
        <v>36</v>
      </c>
      <c r="AL7" s="10"/>
      <c r="AM7" s="10">
        <v>126</v>
      </c>
      <c r="AN7" s="10">
        <v>119</v>
      </c>
      <c r="AO7" s="10">
        <v>125</v>
      </c>
      <c r="AP7" s="10">
        <v>59</v>
      </c>
      <c r="AQ7" s="10">
        <v>11</v>
      </c>
      <c r="AR7" s="10"/>
      <c r="AS7" s="10">
        <v>329</v>
      </c>
      <c r="AT7" s="10">
        <v>52</v>
      </c>
      <c r="AU7" s="10"/>
      <c r="AV7" s="10">
        <v>317</v>
      </c>
      <c r="AW7" s="10">
        <v>80</v>
      </c>
      <c r="AX7" s="10"/>
      <c r="AY7" s="10">
        <v>145</v>
      </c>
      <c r="AZ7" s="10">
        <v>315</v>
      </c>
      <c r="BA7" s="10">
        <v>47</v>
      </c>
      <c r="BB7" s="10"/>
      <c r="BC7" s="10">
        <v>284</v>
      </c>
      <c r="BD7" s="10">
        <v>100</v>
      </c>
      <c r="BE7" s="10">
        <v>122</v>
      </c>
      <c r="BF7" s="10"/>
      <c r="BG7" s="10">
        <v>146</v>
      </c>
      <c r="BH7" s="10">
        <v>355</v>
      </c>
      <c r="BI7" s="10"/>
      <c r="BJ7" s="10">
        <v>102</v>
      </c>
      <c r="BK7" s="10">
        <v>400</v>
      </c>
      <c r="BL7" s="10"/>
      <c r="BM7" s="10">
        <v>216</v>
      </c>
      <c r="BN7" s="10">
        <v>65</v>
      </c>
      <c r="BO7" s="10">
        <v>30</v>
      </c>
      <c r="BP7" s="10">
        <v>26</v>
      </c>
      <c r="BQ7" s="10">
        <v>21</v>
      </c>
      <c r="BR7" s="10">
        <v>111</v>
      </c>
      <c r="BS7" s="10">
        <v>43</v>
      </c>
      <c r="BT7" s="10"/>
      <c r="BU7" s="10">
        <v>24</v>
      </c>
      <c r="BV7" s="10">
        <v>39</v>
      </c>
      <c r="BW7" s="10"/>
      <c r="BX7" s="10">
        <v>63</v>
      </c>
      <c r="BY7" s="10">
        <v>160</v>
      </c>
      <c r="BZ7" s="10">
        <v>186</v>
      </c>
      <c r="CA7" s="10">
        <v>167</v>
      </c>
    </row>
    <row r="8" spans="2:79" ht="30" customHeight="1" x14ac:dyDescent="0.3">
      <c r="B8" s="11" t="s">
        <v>20</v>
      </c>
      <c r="C8" s="11">
        <v>511</v>
      </c>
      <c r="D8" s="11">
        <v>249</v>
      </c>
      <c r="E8" s="11">
        <v>262</v>
      </c>
      <c r="F8" s="11"/>
      <c r="G8" s="11">
        <v>73</v>
      </c>
      <c r="H8" s="11">
        <v>87</v>
      </c>
      <c r="I8" s="11">
        <v>100</v>
      </c>
      <c r="J8" s="11">
        <v>80</v>
      </c>
      <c r="K8" s="11">
        <v>72</v>
      </c>
      <c r="L8" s="11">
        <v>99</v>
      </c>
      <c r="M8" s="11"/>
      <c r="N8" s="11">
        <v>134</v>
      </c>
      <c r="O8" s="11">
        <v>125</v>
      </c>
      <c r="P8" s="11">
        <v>113</v>
      </c>
      <c r="Q8" s="11">
        <v>137</v>
      </c>
      <c r="R8" s="11"/>
      <c r="S8" s="11">
        <v>70</v>
      </c>
      <c r="T8" s="11">
        <v>72</v>
      </c>
      <c r="U8" s="11">
        <v>43</v>
      </c>
      <c r="V8" s="11">
        <v>46</v>
      </c>
      <c r="W8" s="11">
        <v>33</v>
      </c>
      <c r="X8" s="11">
        <v>47</v>
      </c>
      <c r="Y8" s="11">
        <v>45</v>
      </c>
      <c r="Z8" s="11">
        <v>18</v>
      </c>
      <c r="AA8" s="11">
        <v>50</v>
      </c>
      <c r="AB8" s="11">
        <v>47</v>
      </c>
      <c r="AC8" s="11">
        <v>32</v>
      </c>
      <c r="AD8" s="11">
        <v>8</v>
      </c>
      <c r="AE8" s="11"/>
      <c r="AF8" s="11">
        <v>125</v>
      </c>
      <c r="AG8" s="11">
        <v>147</v>
      </c>
      <c r="AH8" s="11">
        <v>69</v>
      </c>
      <c r="AI8" s="11">
        <v>89</v>
      </c>
      <c r="AJ8" s="11">
        <v>46</v>
      </c>
      <c r="AK8" s="11">
        <v>36</v>
      </c>
      <c r="AL8" s="11"/>
      <c r="AM8" s="11">
        <v>121</v>
      </c>
      <c r="AN8" s="11">
        <v>123</v>
      </c>
      <c r="AO8" s="11">
        <v>127</v>
      </c>
      <c r="AP8" s="11">
        <v>58</v>
      </c>
      <c r="AQ8" s="11">
        <v>10</v>
      </c>
      <c r="AR8" s="11"/>
      <c r="AS8" s="11">
        <v>328</v>
      </c>
      <c r="AT8" s="11">
        <v>51</v>
      </c>
      <c r="AU8" s="11"/>
      <c r="AV8" s="11">
        <v>314</v>
      </c>
      <c r="AW8" s="11">
        <v>80</v>
      </c>
      <c r="AX8" s="11"/>
      <c r="AY8" s="11">
        <v>149</v>
      </c>
      <c r="AZ8" s="11">
        <v>312</v>
      </c>
      <c r="BA8" s="11">
        <v>45</v>
      </c>
      <c r="BB8" s="11"/>
      <c r="BC8" s="11">
        <v>289</v>
      </c>
      <c r="BD8" s="11">
        <v>97</v>
      </c>
      <c r="BE8" s="11">
        <v>119</v>
      </c>
      <c r="BF8" s="11"/>
      <c r="BG8" s="11">
        <v>148</v>
      </c>
      <c r="BH8" s="11">
        <v>350</v>
      </c>
      <c r="BI8" s="11"/>
      <c r="BJ8" s="11">
        <v>101</v>
      </c>
      <c r="BK8" s="11">
        <v>399</v>
      </c>
      <c r="BL8" s="11"/>
      <c r="BM8" s="11">
        <v>214</v>
      </c>
      <c r="BN8" s="11">
        <v>68</v>
      </c>
      <c r="BO8" s="11">
        <v>30</v>
      </c>
      <c r="BP8" s="11">
        <v>26</v>
      </c>
      <c r="BQ8" s="11">
        <v>26</v>
      </c>
      <c r="BR8" s="11">
        <v>107</v>
      </c>
      <c r="BS8" s="11">
        <v>41</v>
      </c>
      <c r="BT8" s="11"/>
      <c r="BU8" s="11">
        <v>23</v>
      </c>
      <c r="BV8" s="11">
        <v>38</v>
      </c>
      <c r="BW8" s="11"/>
      <c r="BX8" s="11">
        <v>64</v>
      </c>
      <c r="BY8" s="11">
        <v>155</v>
      </c>
      <c r="BZ8" s="11">
        <v>185</v>
      </c>
      <c r="CA8" s="11">
        <v>165</v>
      </c>
    </row>
    <row r="9" spans="2:79" ht="57.6" x14ac:dyDescent="0.3">
      <c r="B9" s="18" t="s">
        <v>328</v>
      </c>
      <c r="C9" s="17">
        <v>0.133139655595852</v>
      </c>
      <c r="D9" s="17">
        <v>0.133585614272965</v>
      </c>
      <c r="E9" s="17">
        <v>0.132716225450834</v>
      </c>
      <c r="F9" s="17"/>
      <c r="G9" s="17">
        <v>0.20048858868366801</v>
      </c>
      <c r="H9" s="17">
        <v>0.16078098894326201</v>
      </c>
      <c r="I9" s="17">
        <v>0.13488749231851299</v>
      </c>
      <c r="J9" s="17">
        <v>0.14232445454197301</v>
      </c>
      <c r="K9" s="17">
        <v>8.3839205086412794E-2</v>
      </c>
      <c r="L9" s="17">
        <v>8.5897119872975006E-2</v>
      </c>
      <c r="M9" s="17"/>
      <c r="N9" s="17">
        <v>0.14267838572903499</v>
      </c>
      <c r="O9" s="17">
        <v>0.12724284167320701</v>
      </c>
      <c r="P9" s="17">
        <v>0.106708112001943</v>
      </c>
      <c r="Q9" s="17">
        <v>0.15356736854946401</v>
      </c>
      <c r="R9" s="17"/>
      <c r="S9" s="17">
        <v>0.153357060585912</v>
      </c>
      <c r="T9" s="17">
        <v>0.11793746600950999</v>
      </c>
      <c r="U9" s="17">
        <v>4.2758508401469497E-2</v>
      </c>
      <c r="V9" s="17">
        <v>0.102032994425133</v>
      </c>
      <c r="W9" s="17">
        <v>0.22745240642292699</v>
      </c>
      <c r="X9" s="17">
        <v>0.14965511371054099</v>
      </c>
      <c r="Y9" s="17">
        <v>0.206966159299495</v>
      </c>
      <c r="Z9" s="17">
        <v>0.188480185560748</v>
      </c>
      <c r="AA9" s="17">
        <v>5.4668915170580097E-2</v>
      </c>
      <c r="AB9" s="17">
        <v>0.14637101830531099</v>
      </c>
      <c r="AC9" s="17">
        <v>0.167947353259045</v>
      </c>
      <c r="AD9" s="17">
        <v>0</v>
      </c>
      <c r="AE9" s="17"/>
      <c r="AF9" s="17">
        <v>0.14748925612524899</v>
      </c>
      <c r="AG9" s="17">
        <v>0.142149417181159</v>
      </c>
      <c r="AH9" s="17">
        <v>0.163102069264703</v>
      </c>
      <c r="AI9" s="17">
        <v>7.3944973609103695E-2</v>
      </c>
      <c r="AJ9" s="17">
        <v>8.3342710582353999E-2</v>
      </c>
      <c r="AK9" s="17">
        <v>0.19995145847735299</v>
      </c>
      <c r="AL9" s="17"/>
      <c r="AM9" s="17">
        <v>0.13618288410707399</v>
      </c>
      <c r="AN9" s="17">
        <v>4.9325395585664802E-2</v>
      </c>
      <c r="AO9" s="17">
        <v>0.17112814904280199</v>
      </c>
      <c r="AP9" s="17">
        <v>0.22112864096204399</v>
      </c>
      <c r="AQ9" s="17">
        <v>0.42927571157103001</v>
      </c>
      <c r="AR9" s="17"/>
      <c r="AS9" s="17">
        <v>0.13607247665958599</v>
      </c>
      <c r="AT9" s="17">
        <v>5.4728833297487602E-2</v>
      </c>
      <c r="AU9" s="17"/>
      <c r="AV9" s="17">
        <v>0.125993758547748</v>
      </c>
      <c r="AW9" s="17">
        <v>0.21455347473752501</v>
      </c>
      <c r="AX9" s="17"/>
      <c r="AY9" s="17">
        <v>0.16911516814064401</v>
      </c>
      <c r="AZ9" s="17">
        <v>0.109890686131643</v>
      </c>
      <c r="BA9" s="17">
        <v>0.190338567026024</v>
      </c>
      <c r="BB9" s="17"/>
      <c r="BC9" s="17">
        <v>0.10339774416422901</v>
      </c>
      <c r="BD9" s="17">
        <v>0.18943891231940199</v>
      </c>
      <c r="BE9" s="17">
        <v>0.15807870333034399</v>
      </c>
      <c r="BF9" s="17"/>
      <c r="BG9" s="17">
        <v>0.15701409746477099</v>
      </c>
      <c r="BH9" s="17">
        <v>0.113820320658706</v>
      </c>
      <c r="BI9" s="17"/>
      <c r="BJ9" s="17">
        <v>0.15106630912667199</v>
      </c>
      <c r="BK9" s="17">
        <v>0.12746643731847301</v>
      </c>
      <c r="BL9" s="17"/>
      <c r="BM9" s="17">
        <v>0.14879363274031199</v>
      </c>
      <c r="BN9" s="17">
        <v>0.17210947756412101</v>
      </c>
      <c r="BO9" s="17">
        <v>0.236725245267801</v>
      </c>
      <c r="BP9" s="17">
        <v>0.10702107989705199</v>
      </c>
      <c r="BQ9" s="17">
        <v>4.6529934013579202E-2</v>
      </c>
      <c r="BR9" s="17">
        <v>7.1047733174305794E-2</v>
      </c>
      <c r="BS9" s="17">
        <v>0.145483495476215</v>
      </c>
      <c r="BT9" s="17"/>
      <c r="BU9" s="17">
        <v>0.12389269924384801</v>
      </c>
      <c r="BV9" s="17">
        <v>0.20023853642716</v>
      </c>
      <c r="BW9" s="17"/>
      <c r="BX9" s="17">
        <v>0.201192729752111</v>
      </c>
      <c r="BY9" s="17">
        <v>0.113853591154236</v>
      </c>
      <c r="BZ9" s="17">
        <v>0.14790167298158499</v>
      </c>
      <c r="CA9" s="17">
        <v>0.15002401274205801</v>
      </c>
    </row>
    <row r="10" spans="2:79" ht="57.6" x14ac:dyDescent="0.3">
      <c r="B10" s="18" t="s">
        <v>329</v>
      </c>
      <c r="C10" s="17">
        <v>0.29178493872176797</v>
      </c>
      <c r="D10" s="17">
        <v>0.28491274499473801</v>
      </c>
      <c r="E10" s="17">
        <v>0.29830996925884001</v>
      </c>
      <c r="F10" s="17"/>
      <c r="G10" s="17">
        <v>0.44806627114987502</v>
      </c>
      <c r="H10" s="17">
        <v>0.29413589974997401</v>
      </c>
      <c r="I10" s="17">
        <v>0.30432805482988201</v>
      </c>
      <c r="J10" s="17">
        <v>0.30848312571015102</v>
      </c>
      <c r="K10" s="17">
        <v>0.20229082474898899</v>
      </c>
      <c r="L10" s="17">
        <v>0.213371938766313</v>
      </c>
      <c r="M10" s="17"/>
      <c r="N10" s="17">
        <v>0.34610590115024098</v>
      </c>
      <c r="O10" s="17">
        <v>0.24866709651912</v>
      </c>
      <c r="P10" s="17">
        <v>0.32889099777451603</v>
      </c>
      <c r="Q10" s="17">
        <v>0.25279758615078901</v>
      </c>
      <c r="R10" s="17"/>
      <c r="S10" s="17">
        <v>0.37326886497811002</v>
      </c>
      <c r="T10" s="17">
        <v>0.21952380347980899</v>
      </c>
      <c r="U10" s="17">
        <v>0.33063564357171998</v>
      </c>
      <c r="V10" s="17">
        <v>0.22633707157727101</v>
      </c>
      <c r="W10" s="17">
        <v>0.25434971163652798</v>
      </c>
      <c r="X10" s="17">
        <v>0.28743600277973302</v>
      </c>
      <c r="Y10" s="17">
        <v>0.32408026012720997</v>
      </c>
      <c r="Z10" s="17">
        <v>0.241692524025128</v>
      </c>
      <c r="AA10" s="17">
        <v>0.36356286186769798</v>
      </c>
      <c r="AB10" s="17">
        <v>0.28359909711196302</v>
      </c>
      <c r="AC10" s="17">
        <v>0.27617360122701701</v>
      </c>
      <c r="AD10" s="17">
        <v>0.17224551455895901</v>
      </c>
      <c r="AE10" s="17"/>
      <c r="AF10" s="17">
        <v>0.34219295221943002</v>
      </c>
      <c r="AG10" s="17">
        <v>0.30498199154410399</v>
      </c>
      <c r="AH10" s="17">
        <v>0.25940001427926501</v>
      </c>
      <c r="AI10" s="17">
        <v>0.27137438343485099</v>
      </c>
      <c r="AJ10" s="17">
        <v>0.23388184299473699</v>
      </c>
      <c r="AK10" s="17">
        <v>0.24904906106323901</v>
      </c>
      <c r="AL10" s="17"/>
      <c r="AM10" s="17">
        <v>0.24335738455025399</v>
      </c>
      <c r="AN10" s="17">
        <v>0.32222582066934202</v>
      </c>
      <c r="AO10" s="17">
        <v>0.36627448618063502</v>
      </c>
      <c r="AP10" s="17">
        <v>0.17331356068767001</v>
      </c>
      <c r="AQ10" s="17">
        <v>0.149148385937834</v>
      </c>
      <c r="AR10" s="17"/>
      <c r="AS10" s="17">
        <v>0.32369478246286998</v>
      </c>
      <c r="AT10" s="17">
        <v>0.26751438073585099</v>
      </c>
      <c r="AU10" s="17"/>
      <c r="AV10" s="17">
        <v>0.290766662175651</v>
      </c>
      <c r="AW10" s="17">
        <v>0.26117201855437699</v>
      </c>
      <c r="AX10" s="17"/>
      <c r="AY10" s="17">
        <v>0.315781758432153</v>
      </c>
      <c r="AZ10" s="17">
        <v>0.30234438038975697</v>
      </c>
      <c r="BA10" s="17">
        <v>0.12628390552610799</v>
      </c>
      <c r="BB10" s="17"/>
      <c r="BC10" s="17">
        <v>0.303301072202458</v>
      </c>
      <c r="BD10" s="17">
        <v>0.23570135230737399</v>
      </c>
      <c r="BE10" s="17">
        <v>0.30783577342353702</v>
      </c>
      <c r="BF10" s="17"/>
      <c r="BG10" s="17">
        <v>0.290937439536536</v>
      </c>
      <c r="BH10" s="17">
        <v>0.30070740008858898</v>
      </c>
      <c r="BI10" s="17"/>
      <c r="BJ10" s="17">
        <v>0.37231617520261201</v>
      </c>
      <c r="BK10" s="17">
        <v>0.27692623284103401</v>
      </c>
      <c r="BL10" s="17"/>
      <c r="BM10" s="17">
        <v>0.33682093429448101</v>
      </c>
      <c r="BN10" s="17">
        <v>0.33649354817101301</v>
      </c>
      <c r="BO10" s="17">
        <v>0.224210703988901</v>
      </c>
      <c r="BP10" s="17">
        <v>0.145772585379494</v>
      </c>
      <c r="BQ10" s="17">
        <v>0.427326174173352</v>
      </c>
      <c r="BR10" s="17">
        <v>0.180850645424255</v>
      </c>
      <c r="BS10" s="17">
        <v>0.32702599846491398</v>
      </c>
      <c r="BT10" s="17"/>
      <c r="BU10" s="17">
        <v>0.390400041473147</v>
      </c>
      <c r="BV10" s="17">
        <v>0.25505491146521497</v>
      </c>
      <c r="BW10" s="17"/>
      <c r="BX10" s="17">
        <v>0.30076983335369301</v>
      </c>
      <c r="BY10" s="17">
        <v>0.22213198839253501</v>
      </c>
      <c r="BZ10" s="17">
        <v>0.29856860531285001</v>
      </c>
      <c r="CA10" s="17">
        <v>0.29531850498765599</v>
      </c>
    </row>
    <row r="11" spans="2:79" ht="72" x14ac:dyDescent="0.3">
      <c r="B11" s="18" t="s">
        <v>330</v>
      </c>
      <c r="C11" s="17">
        <v>0.27963869107345901</v>
      </c>
      <c r="D11" s="17">
        <v>0.28908272529592799</v>
      </c>
      <c r="E11" s="17">
        <v>0.27067174192410798</v>
      </c>
      <c r="F11" s="17"/>
      <c r="G11" s="17">
        <v>0.20203128590094499</v>
      </c>
      <c r="H11" s="17">
        <v>0.35426663930308999</v>
      </c>
      <c r="I11" s="17">
        <v>0.27228679892666602</v>
      </c>
      <c r="J11" s="17">
        <v>0.218363229107914</v>
      </c>
      <c r="K11" s="17">
        <v>0.36703724074477101</v>
      </c>
      <c r="L11" s="17">
        <v>0.26422047665811299</v>
      </c>
      <c r="M11" s="17"/>
      <c r="N11" s="17">
        <v>0.33070097503637602</v>
      </c>
      <c r="O11" s="17">
        <v>0.28909046633117302</v>
      </c>
      <c r="P11" s="17">
        <v>0.24709241203507401</v>
      </c>
      <c r="Q11" s="17">
        <v>0.24679801856502201</v>
      </c>
      <c r="R11" s="17"/>
      <c r="S11" s="17">
        <v>0.32842892866342199</v>
      </c>
      <c r="T11" s="17">
        <v>0.35062271917118398</v>
      </c>
      <c r="U11" s="17">
        <v>0.177960095979278</v>
      </c>
      <c r="V11" s="17">
        <v>0.28539834864569402</v>
      </c>
      <c r="W11" s="17">
        <v>0.147484189029851</v>
      </c>
      <c r="X11" s="17">
        <v>0.19239739068094</v>
      </c>
      <c r="Y11" s="17">
        <v>0.164010744291509</v>
      </c>
      <c r="Z11" s="17">
        <v>0.28513342640412898</v>
      </c>
      <c r="AA11" s="17">
        <v>0.340596801739255</v>
      </c>
      <c r="AB11" s="17">
        <v>0.38171389895014102</v>
      </c>
      <c r="AC11" s="17">
        <v>0.22743631478790099</v>
      </c>
      <c r="AD11" s="17">
        <v>0.66757215217233801</v>
      </c>
      <c r="AE11" s="17"/>
      <c r="AF11" s="17">
        <v>0.31593026313797901</v>
      </c>
      <c r="AG11" s="17">
        <v>0.29912414338948701</v>
      </c>
      <c r="AH11" s="17">
        <v>0.289210645789377</v>
      </c>
      <c r="AI11" s="17">
        <v>0.23707757336931401</v>
      </c>
      <c r="AJ11" s="17">
        <v>0.24861473634277401</v>
      </c>
      <c r="AK11" s="17">
        <v>0.200028200274702</v>
      </c>
      <c r="AL11" s="17"/>
      <c r="AM11" s="17">
        <v>0.30429189613534602</v>
      </c>
      <c r="AN11" s="17">
        <v>0.27337980501178</v>
      </c>
      <c r="AO11" s="17">
        <v>0.25705480793735402</v>
      </c>
      <c r="AP11" s="17">
        <v>0.42403186325290299</v>
      </c>
      <c r="AQ11" s="17">
        <v>0.24588696659540499</v>
      </c>
      <c r="AR11" s="17"/>
      <c r="AS11" s="17">
        <v>0.27446423772943002</v>
      </c>
      <c r="AT11" s="17">
        <v>0.3392065359168</v>
      </c>
      <c r="AU11" s="17"/>
      <c r="AV11" s="17">
        <v>0.269451341997545</v>
      </c>
      <c r="AW11" s="17">
        <v>0.313145198741966</v>
      </c>
      <c r="AX11" s="17"/>
      <c r="AY11" s="17">
        <v>0.19760336974982301</v>
      </c>
      <c r="AZ11" s="17">
        <v>0.31480028263045401</v>
      </c>
      <c r="BA11" s="17">
        <v>0.29191150292044099</v>
      </c>
      <c r="BB11" s="17"/>
      <c r="BC11" s="17">
        <v>0.27983715369101497</v>
      </c>
      <c r="BD11" s="17">
        <v>0.260645792373631</v>
      </c>
      <c r="BE11" s="17">
        <v>0.299593066001413</v>
      </c>
      <c r="BF11" s="17"/>
      <c r="BG11" s="17">
        <v>0.27948924601753</v>
      </c>
      <c r="BH11" s="17">
        <v>0.28286173555948502</v>
      </c>
      <c r="BI11" s="17"/>
      <c r="BJ11" s="17">
        <v>0.30218767625690302</v>
      </c>
      <c r="BK11" s="17">
        <v>0.26639554527459902</v>
      </c>
      <c r="BL11" s="17"/>
      <c r="BM11" s="17">
        <v>0.28948211499721599</v>
      </c>
      <c r="BN11" s="17">
        <v>0.24543867726537399</v>
      </c>
      <c r="BO11" s="17">
        <v>0.18126538706762499</v>
      </c>
      <c r="BP11" s="17">
        <v>0.31409817703613102</v>
      </c>
      <c r="BQ11" s="17">
        <v>0.21128699573343299</v>
      </c>
      <c r="BR11" s="17">
        <v>0.33725823990384701</v>
      </c>
      <c r="BS11" s="17">
        <v>0.22764150973462599</v>
      </c>
      <c r="BT11" s="17"/>
      <c r="BU11" s="17">
        <v>0.31617645726988403</v>
      </c>
      <c r="BV11" s="17">
        <v>0.31779151120119598</v>
      </c>
      <c r="BW11" s="17"/>
      <c r="BX11" s="17">
        <v>0.16736883508567699</v>
      </c>
      <c r="BY11" s="17">
        <v>0.31559252486149703</v>
      </c>
      <c r="BZ11" s="17">
        <v>0.37036611847220902</v>
      </c>
      <c r="CA11" s="17">
        <v>0.26861775662967402</v>
      </c>
    </row>
    <row r="12" spans="2:79" ht="57.6" x14ac:dyDescent="0.3">
      <c r="B12" s="18" t="s">
        <v>331</v>
      </c>
      <c r="C12" s="17">
        <v>0.16476036132765001</v>
      </c>
      <c r="D12" s="17">
        <v>0.170762309675691</v>
      </c>
      <c r="E12" s="17">
        <v>0.15906161391037801</v>
      </c>
      <c r="F12" s="17"/>
      <c r="G12" s="17">
        <v>3.7110197084343301E-2</v>
      </c>
      <c r="H12" s="17">
        <v>8.6312890336100304E-2</v>
      </c>
      <c r="I12" s="17">
        <v>0.144070491922415</v>
      </c>
      <c r="J12" s="17">
        <v>0.17762925538025701</v>
      </c>
      <c r="K12" s="17">
        <v>0.185829374764891</v>
      </c>
      <c r="L12" s="17">
        <v>0.32355112591847102</v>
      </c>
      <c r="M12" s="17"/>
      <c r="N12" s="17">
        <v>0.141986970955815</v>
      </c>
      <c r="O12" s="17">
        <v>0.176969306604226</v>
      </c>
      <c r="P12" s="17">
        <v>0.19248863147331499</v>
      </c>
      <c r="Q12" s="17">
        <v>0.156278583096359</v>
      </c>
      <c r="R12" s="17"/>
      <c r="S12" s="17">
        <v>9.1371906625811905E-2</v>
      </c>
      <c r="T12" s="17">
        <v>0.147699443326307</v>
      </c>
      <c r="U12" s="17">
        <v>0.299827143662244</v>
      </c>
      <c r="V12" s="17">
        <v>0.244212487159501</v>
      </c>
      <c r="W12" s="17">
        <v>0.16706091877584001</v>
      </c>
      <c r="X12" s="17">
        <v>0.15333398364188999</v>
      </c>
      <c r="Y12" s="17">
        <v>0.18253805323266001</v>
      </c>
      <c r="Z12" s="17">
        <v>0.19305686490232801</v>
      </c>
      <c r="AA12" s="17">
        <v>0.132317633528688</v>
      </c>
      <c r="AB12" s="17">
        <v>0.141912917499739</v>
      </c>
      <c r="AC12" s="17">
        <v>0.164870561015698</v>
      </c>
      <c r="AD12" s="17">
        <v>0</v>
      </c>
      <c r="AE12" s="17"/>
      <c r="AF12" s="17">
        <v>0.117283048009459</v>
      </c>
      <c r="AG12" s="17">
        <v>0.122803095858306</v>
      </c>
      <c r="AH12" s="17">
        <v>0.164772877908895</v>
      </c>
      <c r="AI12" s="17">
        <v>0.26006348257253897</v>
      </c>
      <c r="AJ12" s="17">
        <v>0.209543391550046</v>
      </c>
      <c r="AK12" s="17">
        <v>0.20799781025267999</v>
      </c>
      <c r="AL12" s="17"/>
      <c r="AM12" s="17">
        <v>0.18488307379868599</v>
      </c>
      <c r="AN12" s="17">
        <v>0.17632988569646599</v>
      </c>
      <c r="AO12" s="17">
        <v>0.122488137219342</v>
      </c>
      <c r="AP12" s="17">
        <v>0.100692959143853</v>
      </c>
      <c r="AQ12" s="17">
        <v>0.17568893589573201</v>
      </c>
      <c r="AR12" s="17"/>
      <c r="AS12" s="17">
        <v>0.168949986827581</v>
      </c>
      <c r="AT12" s="17">
        <v>0.24775085068011601</v>
      </c>
      <c r="AU12" s="17"/>
      <c r="AV12" s="17">
        <v>0.18617539887534301</v>
      </c>
      <c r="AW12" s="17">
        <v>9.6128119571213699E-2</v>
      </c>
      <c r="AX12" s="17"/>
      <c r="AY12" s="17">
        <v>0.127677716862068</v>
      </c>
      <c r="AZ12" s="17">
        <v>0.168007571680307</v>
      </c>
      <c r="BA12" s="17">
        <v>0.28365126360607501</v>
      </c>
      <c r="BB12" s="17"/>
      <c r="BC12" s="17">
        <v>0.16661061136063399</v>
      </c>
      <c r="BD12" s="17">
        <v>0.18061924122459</v>
      </c>
      <c r="BE12" s="17">
        <v>0.14795739000789801</v>
      </c>
      <c r="BF12" s="17"/>
      <c r="BG12" s="17">
        <v>0.15068872286304799</v>
      </c>
      <c r="BH12" s="17">
        <v>0.17725617162385701</v>
      </c>
      <c r="BI12" s="17"/>
      <c r="BJ12" s="17">
        <v>0.120078861926057</v>
      </c>
      <c r="BK12" s="17">
        <v>0.180746067420546</v>
      </c>
      <c r="BL12" s="17"/>
      <c r="BM12" s="17">
        <v>0.11882738016123499</v>
      </c>
      <c r="BN12" s="17">
        <v>0.14349496365219599</v>
      </c>
      <c r="BO12" s="17">
        <v>0.29469314629069499</v>
      </c>
      <c r="BP12" s="17">
        <v>0.220705958865719</v>
      </c>
      <c r="BQ12" s="17">
        <v>3.4878516029137101E-2</v>
      </c>
      <c r="BR12" s="17">
        <v>0.260048071710545</v>
      </c>
      <c r="BS12" s="17">
        <v>0.143997710722159</v>
      </c>
      <c r="BT12" s="17"/>
      <c r="BU12" s="17">
        <v>0.16953080201312101</v>
      </c>
      <c r="BV12" s="17">
        <v>0.127139928698978</v>
      </c>
      <c r="BW12" s="17"/>
      <c r="BX12" s="17">
        <v>0.16528724241438</v>
      </c>
      <c r="BY12" s="17">
        <v>0.24680189452798401</v>
      </c>
      <c r="BZ12" s="17">
        <v>0.10601947533073</v>
      </c>
      <c r="CA12" s="17">
        <v>0.185233774104684</v>
      </c>
    </row>
    <row r="13" spans="2:79" x14ac:dyDescent="0.3">
      <c r="B13" s="18" t="s">
        <v>158</v>
      </c>
      <c r="C13" s="19">
        <v>0.130676353281271</v>
      </c>
      <c r="D13" s="19">
        <v>0.12165660576067699</v>
      </c>
      <c r="E13" s="19">
        <v>0.13924044945584099</v>
      </c>
      <c r="F13" s="19"/>
      <c r="G13" s="19">
        <v>0.112303657181168</v>
      </c>
      <c r="H13" s="19">
        <v>0.10450358166757399</v>
      </c>
      <c r="I13" s="19">
        <v>0.14442716200252401</v>
      </c>
      <c r="J13" s="19">
        <v>0.15319993525970599</v>
      </c>
      <c r="K13" s="19">
        <v>0.16100335465493601</v>
      </c>
      <c r="L13" s="19">
        <v>0.112959338784129</v>
      </c>
      <c r="M13" s="19"/>
      <c r="N13" s="19">
        <v>3.8527767128533202E-2</v>
      </c>
      <c r="O13" s="19">
        <v>0.15803028887227299</v>
      </c>
      <c r="P13" s="19">
        <v>0.124819846715153</v>
      </c>
      <c r="Q13" s="19">
        <v>0.19055844363836599</v>
      </c>
      <c r="R13" s="19"/>
      <c r="S13" s="19">
        <v>5.3573239146744597E-2</v>
      </c>
      <c r="T13" s="19">
        <v>0.16421656801319001</v>
      </c>
      <c r="U13" s="19">
        <v>0.14881860838528799</v>
      </c>
      <c r="V13" s="19">
        <v>0.14201909819240099</v>
      </c>
      <c r="W13" s="19">
        <v>0.203652774134853</v>
      </c>
      <c r="X13" s="19">
        <v>0.21717750918689599</v>
      </c>
      <c r="Y13" s="19">
        <v>0.122404783049126</v>
      </c>
      <c r="Z13" s="19">
        <v>9.16369991076664E-2</v>
      </c>
      <c r="AA13" s="19">
        <v>0.108853787693779</v>
      </c>
      <c r="AB13" s="19">
        <v>4.6403068132846503E-2</v>
      </c>
      <c r="AC13" s="19">
        <v>0.163572169710339</v>
      </c>
      <c r="AD13" s="19">
        <v>0.16018233326870299</v>
      </c>
      <c r="AE13" s="19"/>
      <c r="AF13" s="19">
        <v>7.7104480507882003E-2</v>
      </c>
      <c r="AG13" s="19">
        <v>0.13094135202694501</v>
      </c>
      <c r="AH13" s="19">
        <v>0.12351439275776099</v>
      </c>
      <c r="AI13" s="19">
        <v>0.15753958701419299</v>
      </c>
      <c r="AJ13" s="19">
        <v>0.22461731853008901</v>
      </c>
      <c r="AK13" s="19">
        <v>0.142973469932027</v>
      </c>
      <c r="AL13" s="19"/>
      <c r="AM13" s="19">
        <v>0.13128476140864001</v>
      </c>
      <c r="AN13" s="19">
        <v>0.17873909303674801</v>
      </c>
      <c r="AO13" s="19">
        <v>8.3054419619867703E-2</v>
      </c>
      <c r="AP13" s="19">
        <v>8.0832975953529604E-2</v>
      </c>
      <c r="AQ13" s="19">
        <v>0</v>
      </c>
      <c r="AR13" s="19"/>
      <c r="AS13" s="19">
        <v>9.6818516320533898E-2</v>
      </c>
      <c r="AT13" s="19">
        <v>9.0799399369745501E-2</v>
      </c>
      <c r="AU13" s="19"/>
      <c r="AV13" s="19">
        <v>0.12761283840371401</v>
      </c>
      <c r="AW13" s="19">
        <v>0.115001188394919</v>
      </c>
      <c r="AX13" s="19"/>
      <c r="AY13" s="19">
        <v>0.18982198681531201</v>
      </c>
      <c r="AZ13" s="19">
        <v>0.10495707916784</v>
      </c>
      <c r="BA13" s="19">
        <v>0.107814760921352</v>
      </c>
      <c r="BB13" s="19"/>
      <c r="BC13" s="19">
        <v>0.14685341858166401</v>
      </c>
      <c r="BD13" s="19">
        <v>0.13359470177500299</v>
      </c>
      <c r="BE13" s="19">
        <v>8.6535067236808094E-2</v>
      </c>
      <c r="BF13" s="19"/>
      <c r="BG13" s="19">
        <v>0.121870494118115</v>
      </c>
      <c r="BH13" s="19">
        <v>0.12535437206936301</v>
      </c>
      <c r="BI13" s="19"/>
      <c r="BJ13" s="19">
        <v>5.4350977487756698E-2</v>
      </c>
      <c r="BK13" s="19">
        <v>0.14846571714534901</v>
      </c>
      <c r="BL13" s="19"/>
      <c r="BM13" s="19">
        <v>0.106075937806756</v>
      </c>
      <c r="BN13" s="19">
        <v>0.102463333347297</v>
      </c>
      <c r="BO13" s="19">
        <v>6.3105517384977494E-2</v>
      </c>
      <c r="BP13" s="19">
        <v>0.21240219882160399</v>
      </c>
      <c r="BQ13" s="19">
        <v>0.27997838005049802</v>
      </c>
      <c r="BR13" s="19">
        <v>0.150795309787046</v>
      </c>
      <c r="BS13" s="19">
        <v>0.155851285602085</v>
      </c>
      <c r="BT13" s="19"/>
      <c r="BU13" s="19">
        <v>0</v>
      </c>
      <c r="BV13" s="19">
        <v>9.9775112207450806E-2</v>
      </c>
      <c r="BW13" s="19"/>
      <c r="BX13" s="19">
        <v>0.165381359394139</v>
      </c>
      <c r="BY13" s="19">
        <v>0.10162000106374799</v>
      </c>
      <c r="BZ13" s="19">
        <v>7.7144127902626994E-2</v>
      </c>
      <c r="CA13" s="19">
        <v>0.100805951535928</v>
      </c>
    </row>
    <row r="14" spans="2:79" x14ac:dyDescent="0.3">
      <c r="B14" s="16" t="s">
        <v>333</v>
      </c>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A20"/>
  <sheetViews>
    <sheetView showGridLines="0" topLeftCell="A5" workbookViewId="0">
      <pane xSplit="2" topLeftCell="BN1" activePane="topRight" state="frozen"/>
      <selection pane="topRight" activeCell="C9" sqref="C9:CA13"/>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341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491</v>
      </c>
      <c r="D7" s="10">
        <v>241</v>
      </c>
      <c r="E7" s="10">
        <v>248</v>
      </c>
      <c r="F7" s="10"/>
      <c r="G7" s="10">
        <v>56</v>
      </c>
      <c r="H7" s="10">
        <v>81</v>
      </c>
      <c r="I7" s="10">
        <v>94</v>
      </c>
      <c r="J7" s="10">
        <v>82</v>
      </c>
      <c r="K7" s="10">
        <v>61</v>
      </c>
      <c r="L7" s="10">
        <v>117</v>
      </c>
      <c r="M7" s="10"/>
      <c r="N7" s="10">
        <v>134</v>
      </c>
      <c r="O7" s="10">
        <v>134</v>
      </c>
      <c r="P7" s="10">
        <v>104</v>
      </c>
      <c r="Q7" s="10">
        <v>116</v>
      </c>
      <c r="R7" s="10"/>
      <c r="S7" s="10">
        <v>73</v>
      </c>
      <c r="T7" s="10">
        <v>65</v>
      </c>
      <c r="U7" s="10">
        <v>33</v>
      </c>
      <c r="V7" s="10">
        <v>46</v>
      </c>
      <c r="W7" s="10">
        <v>37</v>
      </c>
      <c r="X7" s="10">
        <v>46</v>
      </c>
      <c r="Y7" s="10">
        <v>38</v>
      </c>
      <c r="Z7" s="10">
        <v>18</v>
      </c>
      <c r="AA7" s="10">
        <v>57</v>
      </c>
      <c r="AB7" s="10">
        <v>43</v>
      </c>
      <c r="AC7" s="10">
        <v>20</v>
      </c>
      <c r="AD7" s="10">
        <v>15</v>
      </c>
      <c r="AE7" s="10"/>
      <c r="AF7" s="10">
        <v>116</v>
      </c>
      <c r="AG7" s="10">
        <v>143</v>
      </c>
      <c r="AH7" s="10">
        <v>69</v>
      </c>
      <c r="AI7" s="10">
        <v>97</v>
      </c>
      <c r="AJ7" s="10">
        <v>48</v>
      </c>
      <c r="AK7" s="10">
        <v>18</v>
      </c>
      <c r="AL7" s="10"/>
      <c r="AM7" s="10">
        <v>121</v>
      </c>
      <c r="AN7" s="10">
        <v>105</v>
      </c>
      <c r="AO7" s="10">
        <v>121</v>
      </c>
      <c r="AP7" s="10">
        <v>81</v>
      </c>
      <c r="AQ7" s="10">
        <v>13</v>
      </c>
      <c r="AR7" s="10"/>
      <c r="AS7" s="10">
        <v>337</v>
      </c>
      <c r="AT7" s="10">
        <v>57</v>
      </c>
      <c r="AU7" s="10"/>
      <c r="AV7" s="10">
        <v>319</v>
      </c>
      <c r="AW7" s="10">
        <v>75</v>
      </c>
      <c r="AX7" s="10"/>
      <c r="AY7" s="10">
        <v>131</v>
      </c>
      <c r="AZ7" s="10">
        <v>295</v>
      </c>
      <c r="BA7" s="10">
        <v>62</v>
      </c>
      <c r="BB7" s="10"/>
      <c r="BC7" s="10">
        <v>281</v>
      </c>
      <c r="BD7" s="10">
        <v>101</v>
      </c>
      <c r="BE7" s="10">
        <v>106</v>
      </c>
      <c r="BF7" s="10"/>
      <c r="BG7" s="10">
        <v>139</v>
      </c>
      <c r="BH7" s="10">
        <v>342</v>
      </c>
      <c r="BI7" s="10"/>
      <c r="BJ7" s="10">
        <v>141</v>
      </c>
      <c r="BK7" s="10">
        <v>342</v>
      </c>
      <c r="BL7" s="10"/>
      <c r="BM7" s="10">
        <v>232</v>
      </c>
      <c r="BN7" s="10">
        <v>76</v>
      </c>
      <c r="BO7" s="10">
        <v>13</v>
      </c>
      <c r="BP7" s="10">
        <v>20</v>
      </c>
      <c r="BQ7" s="10">
        <v>18</v>
      </c>
      <c r="BR7" s="10">
        <v>104</v>
      </c>
      <c r="BS7" s="10">
        <v>28</v>
      </c>
      <c r="BT7" s="10"/>
      <c r="BU7" s="10">
        <v>27</v>
      </c>
      <c r="BV7" s="10">
        <v>47</v>
      </c>
      <c r="BW7" s="10"/>
      <c r="BX7" s="10">
        <v>60</v>
      </c>
      <c r="BY7" s="10">
        <v>158</v>
      </c>
      <c r="BZ7" s="10">
        <v>188</v>
      </c>
      <c r="CA7" s="10">
        <v>143</v>
      </c>
    </row>
    <row r="8" spans="2:79" ht="30" customHeight="1" x14ac:dyDescent="0.3">
      <c r="B8" s="11" t="s">
        <v>20</v>
      </c>
      <c r="C8" s="11">
        <v>496</v>
      </c>
      <c r="D8" s="11">
        <v>249</v>
      </c>
      <c r="E8" s="11">
        <v>245</v>
      </c>
      <c r="F8" s="11"/>
      <c r="G8" s="11">
        <v>70</v>
      </c>
      <c r="H8" s="11">
        <v>82</v>
      </c>
      <c r="I8" s="11">
        <v>92</v>
      </c>
      <c r="J8" s="11">
        <v>79</v>
      </c>
      <c r="K8" s="11">
        <v>62</v>
      </c>
      <c r="L8" s="11">
        <v>111</v>
      </c>
      <c r="M8" s="11"/>
      <c r="N8" s="11">
        <v>141</v>
      </c>
      <c r="O8" s="11">
        <v>131</v>
      </c>
      <c r="P8" s="11">
        <v>102</v>
      </c>
      <c r="Q8" s="11">
        <v>118</v>
      </c>
      <c r="R8" s="11"/>
      <c r="S8" s="11">
        <v>76</v>
      </c>
      <c r="T8" s="11">
        <v>63</v>
      </c>
      <c r="U8" s="11">
        <v>32</v>
      </c>
      <c r="V8" s="11">
        <v>46</v>
      </c>
      <c r="W8" s="11">
        <v>37</v>
      </c>
      <c r="X8" s="11">
        <v>48</v>
      </c>
      <c r="Y8" s="11">
        <v>36</v>
      </c>
      <c r="Z8" s="11">
        <v>16</v>
      </c>
      <c r="AA8" s="11">
        <v>55</v>
      </c>
      <c r="AB8" s="11">
        <v>47</v>
      </c>
      <c r="AC8" s="11">
        <v>22</v>
      </c>
      <c r="AD8" s="11">
        <v>19</v>
      </c>
      <c r="AE8" s="11"/>
      <c r="AF8" s="11">
        <v>122</v>
      </c>
      <c r="AG8" s="11">
        <v>141</v>
      </c>
      <c r="AH8" s="11">
        <v>69</v>
      </c>
      <c r="AI8" s="11">
        <v>95</v>
      </c>
      <c r="AJ8" s="11">
        <v>48</v>
      </c>
      <c r="AK8" s="11">
        <v>19</v>
      </c>
      <c r="AL8" s="11"/>
      <c r="AM8" s="11">
        <v>119</v>
      </c>
      <c r="AN8" s="11">
        <v>110</v>
      </c>
      <c r="AO8" s="11">
        <v>124</v>
      </c>
      <c r="AP8" s="11">
        <v>80</v>
      </c>
      <c r="AQ8" s="11">
        <v>14</v>
      </c>
      <c r="AR8" s="11"/>
      <c r="AS8" s="11">
        <v>344</v>
      </c>
      <c r="AT8" s="11">
        <v>57</v>
      </c>
      <c r="AU8" s="11"/>
      <c r="AV8" s="11">
        <v>320</v>
      </c>
      <c r="AW8" s="11">
        <v>76</v>
      </c>
      <c r="AX8" s="11"/>
      <c r="AY8" s="11">
        <v>134</v>
      </c>
      <c r="AZ8" s="11">
        <v>297</v>
      </c>
      <c r="BA8" s="11">
        <v>61</v>
      </c>
      <c r="BB8" s="11"/>
      <c r="BC8" s="11">
        <v>286</v>
      </c>
      <c r="BD8" s="11">
        <v>98</v>
      </c>
      <c r="BE8" s="11">
        <v>109</v>
      </c>
      <c r="BF8" s="11"/>
      <c r="BG8" s="11">
        <v>138</v>
      </c>
      <c r="BH8" s="11">
        <v>347</v>
      </c>
      <c r="BI8" s="11"/>
      <c r="BJ8" s="11">
        <v>145</v>
      </c>
      <c r="BK8" s="11">
        <v>343</v>
      </c>
      <c r="BL8" s="11"/>
      <c r="BM8" s="11">
        <v>237</v>
      </c>
      <c r="BN8" s="11">
        <v>76</v>
      </c>
      <c r="BO8" s="11">
        <v>14</v>
      </c>
      <c r="BP8" s="11">
        <v>19</v>
      </c>
      <c r="BQ8" s="11">
        <v>21</v>
      </c>
      <c r="BR8" s="11">
        <v>99</v>
      </c>
      <c r="BS8" s="11">
        <v>28</v>
      </c>
      <c r="BT8" s="11"/>
      <c r="BU8" s="11">
        <v>26</v>
      </c>
      <c r="BV8" s="11">
        <v>48</v>
      </c>
      <c r="BW8" s="11"/>
      <c r="BX8" s="11">
        <v>59</v>
      </c>
      <c r="BY8" s="11">
        <v>158</v>
      </c>
      <c r="BZ8" s="11">
        <v>193</v>
      </c>
      <c r="CA8" s="11">
        <v>144</v>
      </c>
    </row>
    <row r="9" spans="2:79" x14ac:dyDescent="0.3">
      <c r="B9" s="18" t="s">
        <v>158</v>
      </c>
      <c r="C9" s="17">
        <v>0.1165132934619158</v>
      </c>
      <c r="D9" s="17">
        <v>0.11434487881945457</v>
      </c>
      <c r="E9" s="17">
        <v>0.11509740310407483</v>
      </c>
      <c r="F9" s="17"/>
      <c r="G9" s="17">
        <v>8.8502132301671838E-2</v>
      </c>
      <c r="H9" s="17">
        <v>0.10596754295433571</v>
      </c>
      <c r="I9" s="17">
        <v>6.9778074948473753E-2</v>
      </c>
      <c r="J9" s="17">
        <v>0.19403449146298521</v>
      </c>
      <c r="K9" s="17">
        <v>0.13497781932941119</v>
      </c>
      <c r="L9" s="17">
        <v>0.11533025583962545</v>
      </c>
      <c r="M9" s="17"/>
      <c r="N9" s="17">
        <v>6.2600623871621824E-2</v>
      </c>
      <c r="O9" s="17">
        <v>9.2163965785960117E-2</v>
      </c>
      <c r="P9" s="17">
        <v>0.16963250669478044</v>
      </c>
      <c r="Q9" s="17">
        <v>0.1710123199911896</v>
      </c>
      <c r="R9" s="17"/>
      <c r="S9" s="17">
        <v>0.10880661537703569</v>
      </c>
      <c r="T9" s="17">
        <v>4.7867850552456348E-2</v>
      </c>
      <c r="U9" s="17">
        <v>0.10236628124612047</v>
      </c>
      <c r="V9" s="17">
        <v>0.17308104652375458</v>
      </c>
      <c r="W9" s="17">
        <v>0.11475602860760997</v>
      </c>
      <c r="X9" s="17">
        <v>0.19642035019446799</v>
      </c>
      <c r="Y9" s="17">
        <v>0.17861545546614888</v>
      </c>
      <c r="Z9" s="17">
        <v>6.9273836846705072E-2</v>
      </c>
      <c r="AA9" s="17">
        <v>5.7235127687965522E-2</v>
      </c>
      <c r="AB9" s="17">
        <v>0.141608071088209</v>
      </c>
      <c r="AC9" s="17">
        <v>0.12671517920802819</v>
      </c>
      <c r="AD9" s="17">
        <v>8.5412782383018762E-2</v>
      </c>
      <c r="AE9" s="17"/>
      <c r="AF9" s="17">
        <v>0.11084265514363634</v>
      </c>
      <c r="AG9" s="17">
        <v>0.11626576992091182</v>
      </c>
      <c r="AH9" s="17">
        <v>0.11575012518202474</v>
      </c>
      <c r="AI9" s="17">
        <v>9.8009497945197768E-2</v>
      </c>
      <c r="AJ9" s="17">
        <v>0.18396622367741883</v>
      </c>
      <c r="AK9" s="17">
        <v>8.1935341805794065E-2</v>
      </c>
      <c r="AL9" s="17"/>
      <c r="AM9" s="17">
        <v>0.17875121415468395</v>
      </c>
      <c r="AN9" s="17">
        <v>0.14492852937230619</v>
      </c>
      <c r="AO9" s="17">
        <v>7.5568616678264547E-2</v>
      </c>
      <c r="AP9" s="17">
        <v>1.2773477547716785E-2</v>
      </c>
      <c r="AQ9" s="17">
        <v>0.16466542029283351</v>
      </c>
      <c r="AR9" s="17"/>
      <c r="AS9" s="17">
        <v>0.10795895213531723</v>
      </c>
      <c r="AT9" s="17">
        <v>0.14720438331873226</v>
      </c>
      <c r="AU9" s="17"/>
      <c r="AV9" s="17">
        <v>0.10883332052646875</v>
      </c>
      <c r="AW9" s="17">
        <v>0.10886573306030897</v>
      </c>
      <c r="AX9" s="17"/>
      <c r="AY9" s="17">
        <v>0.11184111924419908</v>
      </c>
      <c r="AZ9" s="17">
        <v>0.1179466067771258</v>
      </c>
      <c r="BA9" s="17">
        <v>0.10783719482046991</v>
      </c>
      <c r="BB9" s="17"/>
      <c r="BC9" s="17">
        <v>0.11574773362282795</v>
      </c>
      <c r="BD9" s="17">
        <v>7.8393811971313898E-2</v>
      </c>
      <c r="BE9" s="17">
        <v>0.13861187653851589</v>
      </c>
      <c r="BF9" s="17"/>
      <c r="BG9" s="17">
        <v>0.1368257660112345</v>
      </c>
      <c r="BH9" s="17">
        <v>0.10287310833668001</v>
      </c>
      <c r="BI9" s="17"/>
      <c r="BJ9" s="17">
        <v>0.11231398866955181</v>
      </c>
      <c r="BK9" s="17">
        <v>0.10824257950518384</v>
      </c>
      <c r="BL9" s="17"/>
      <c r="BM9" s="17">
        <v>9.2136304946276823E-2</v>
      </c>
      <c r="BN9" s="17">
        <v>0.14864050027840239</v>
      </c>
      <c r="BO9" s="17">
        <v>0</v>
      </c>
      <c r="BP9" s="17">
        <v>0.278727843031154</v>
      </c>
      <c r="BQ9" s="17">
        <v>8.8977034603948818E-2</v>
      </c>
      <c r="BR9" s="17">
        <v>0.12244445273096255</v>
      </c>
      <c r="BS9" s="17">
        <v>0.2175607859961472</v>
      </c>
      <c r="BT9" s="17"/>
      <c r="BU9" s="17">
        <v>0</v>
      </c>
      <c r="BV9" s="17">
        <v>0.12609022107011647</v>
      </c>
      <c r="BW9" s="17"/>
      <c r="BX9" s="17">
        <v>0.13481791599568071</v>
      </c>
      <c r="BY9" s="17">
        <v>7.0709914679730354E-2</v>
      </c>
      <c r="BZ9" s="17">
        <v>4.6575145951209242E-2</v>
      </c>
      <c r="CA9" s="17">
        <v>5.2137737345230591E-2</v>
      </c>
    </row>
    <row r="10" spans="2:79" ht="43.2" x14ac:dyDescent="0.3">
      <c r="B10" s="18" t="s">
        <v>337</v>
      </c>
      <c r="C10" s="17">
        <v>0.30796749289361036</v>
      </c>
      <c r="D10" s="17">
        <v>0.30510018647914189</v>
      </c>
      <c r="E10" s="17">
        <v>0.30868732110478903</v>
      </c>
      <c r="F10" s="17"/>
      <c r="G10" s="17">
        <v>0.38916142067386517</v>
      </c>
      <c r="H10" s="17">
        <v>0.47909594012429829</v>
      </c>
      <c r="I10" s="17">
        <v>0.36302625192640781</v>
      </c>
      <c r="J10" s="17">
        <v>0.22251503129866157</v>
      </c>
      <c r="K10" s="17">
        <v>0.15690615003561795</v>
      </c>
      <c r="L10" s="17">
        <v>0.23562525794401865</v>
      </c>
      <c r="M10" s="17"/>
      <c r="N10" s="17">
        <v>0.3172692235603049</v>
      </c>
      <c r="O10" s="17">
        <v>0.28148404666144705</v>
      </c>
      <c r="P10" s="17">
        <v>0.29643464091086497</v>
      </c>
      <c r="Q10" s="17">
        <v>0.34163085398330661</v>
      </c>
      <c r="R10" s="17"/>
      <c r="S10" s="17">
        <v>0.32707190361892124</v>
      </c>
      <c r="T10" s="17">
        <v>0.40047128401326182</v>
      </c>
      <c r="U10" s="17">
        <v>0.19289430727609819</v>
      </c>
      <c r="V10" s="17">
        <v>0.26252982943581876</v>
      </c>
      <c r="W10" s="17">
        <v>0.29706054556072675</v>
      </c>
      <c r="X10" s="17">
        <v>0.2449130064383323</v>
      </c>
      <c r="Y10" s="17">
        <v>0.28341028142745806</v>
      </c>
      <c r="Z10" s="17">
        <v>0.48184242713641917</v>
      </c>
      <c r="AA10" s="17">
        <v>0.32309655081909944</v>
      </c>
      <c r="AB10" s="17">
        <v>0.28192711840371282</v>
      </c>
      <c r="AC10" s="17">
        <v>0.37191175175867264</v>
      </c>
      <c r="AD10" s="17">
        <v>0.25338904726660133</v>
      </c>
      <c r="AE10" s="17"/>
      <c r="AF10" s="17">
        <v>0.41528611224945028</v>
      </c>
      <c r="AG10" s="17">
        <v>0.30574215490169937</v>
      </c>
      <c r="AH10" s="17">
        <v>0.3109666111556218</v>
      </c>
      <c r="AI10" s="17">
        <v>0.20468170711346223</v>
      </c>
      <c r="AJ10" s="17">
        <v>0.21319179819784548</v>
      </c>
      <c r="AK10" s="17">
        <v>0.45743486170738135</v>
      </c>
      <c r="AL10" s="17"/>
      <c r="AM10" s="17">
        <v>0.2358919810951009</v>
      </c>
      <c r="AN10" s="17">
        <v>0.32281512551457264</v>
      </c>
      <c r="AO10" s="17">
        <v>0.33167211368071603</v>
      </c>
      <c r="AP10" s="17">
        <v>0.36351036241169477</v>
      </c>
      <c r="AQ10" s="17">
        <v>0.60100633211729559</v>
      </c>
      <c r="AR10" s="17"/>
      <c r="AS10" s="17">
        <v>0.32927133912014006</v>
      </c>
      <c r="AT10" s="17">
        <v>0.26045569088022308</v>
      </c>
      <c r="AU10" s="17"/>
      <c r="AV10" s="17">
        <v>0.32153549874918125</v>
      </c>
      <c r="AW10" s="17">
        <v>0.3136864036121193</v>
      </c>
      <c r="AX10" s="17"/>
      <c r="AY10" s="17">
        <v>0.37365563710581784</v>
      </c>
      <c r="AZ10" s="17">
        <v>0.31562278636616375</v>
      </c>
      <c r="BA10" s="17">
        <v>0.12745270238544951</v>
      </c>
      <c r="BB10" s="17"/>
      <c r="BC10" s="17">
        <v>0.3039908639347661</v>
      </c>
      <c r="BD10" s="17">
        <v>0.31916359362501945</v>
      </c>
      <c r="BE10" s="17">
        <v>0.31823048098964735</v>
      </c>
      <c r="BF10" s="17"/>
      <c r="BG10" s="17">
        <v>0.26670201608743083</v>
      </c>
      <c r="BH10" s="17">
        <v>0.32780270385162491</v>
      </c>
      <c r="BI10" s="17"/>
      <c r="BJ10" s="17">
        <v>0.39010141900294221</v>
      </c>
      <c r="BK10" s="17">
        <v>0.27516904328805258</v>
      </c>
      <c r="BL10" s="17"/>
      <c r="BM10" s="17">
        <v>0.35660220906518952</v>
      </c>
      <c r="BN10" s="17">
        <v>0.30439517900887797</v>
      </c>
      <c r="BO10" s="17">
        <v>0.29015613697285147</v>
      </c>
      <c r="BP10" s="17">
        <v>7.7805355320028663E-2</v>
      </c>
      <c r="BQ10" s="17">
        <v>0.56118032564125875</v>
      </c>
      <c r="BR10" s="17">
        <v>0.22523776474070972</v>
      </c>
      <c r="BS10" s="17">
        <v>0.12028482250106652</v>
      </c>
      <c r="BT10" s="17"/>
      <c r="BU10" s="17">
        <v>0.36474835062685707</v>
      </c>
      <c r="BV10" s="17">
        <v>0.44433793647439385</v>
      </c>
      <c r="BW10" s="17"/>
      <c r="BX10" s="17">
        <v>0.27856126600162479</v>
      </c>
      <c r="BY10" s="17">
        <v>0.29972553548630687</v>
      </c>
      <c r="BZ10" s="17">
        <v>0.3663353376213685</v>
      </c>
      <c r="CA10" s="17">
        <v>0.28161595963276581</v>
      </c>
    </row>
    <row r="11" spans="2:79" ht="43.2" x14ac:dyDescent="0.3">
      <c r="B11" s="18" t="s">
        <v>338</v>
      </c>
      <c r="C11" s="17">
        <v>0.34853213483344136</v>
      </c>
      <c r="D11" s="17">
        <v>0.33300088297156916</v>
      </c>
      <c r="E11" s="17">
        <v>0.36736393500350573</v>
      </c>
      <c r="F11" s="17"/>
      <c r="G11" s="17">
        <v>0.39388567929402185</v>
      </c>
      <c r="H11" s="17">
        <v>0.27061854060384083</v>
      </c>
      <c r="I11" s="17">
        <v>0.32485772781985656</v>
      </c>
      <c r="J11" s="17">
        <v>0.30227894983000453</v>
      </c>
      <c r="K11" s="17">
        <v>0.46687610528154566</v>
      </c>
      <c r="L11" s="17">
        <v>0.36294538959010553</v>
      </c>
      <c r="M11" s="17"/>
      <c r="N11" s="17">
        <v>0.35330726988225064</v>
      </c>
      <c r="O11" s="17">
        <v>0.37933605983402685</v>
      </c>
      <c r="P11" s="17">
        <v>0.33599463231956544</v>
      </c>
      <c r="Q11" s="17">
        <v>0.30095842637327658</v>
      </c>
      <c r="R11" s="17"/>
      <c r="S11" s="17">
        <v>0.38390113209213667</v>
      </c>
      <c r="T11" s="17">
        <v>0.2797281994236327</v>
      </c>
      <c r="U11" s="17">
        <v>0.34569951101355356</v>
      </c>
      <c r="V11" s="17">
        <v>0.34375015438924345</v>
      </c>
      <c r="W11" s="17">
        <v>0.33905381399793383</v>
      </c>
      <c r="X11" s="17">
        <v>0.40153880543672543</v>
      </c>
      <c r="Y11" s="17">
        <v>0.33442714886971425</v>
      </c>
      <c r="Z11" s="17">
        <v>0.32669421844993107</v>
      </c>
      <c r="AA11" s="17">
        <v>0.31187529395066638</v>
      </c>
      <c r="AB11" s="17">
        <v>0.37769979479361176</v>
      </c>
      <c r="AC11" s="17">
        <v>0.32321471014262493</v>
      </c>
      <c r="AD11" s="17">
        <v>0.44489824605455336</v>
      </c>
      <c r="AE11" s="17"/>
      <c r="AF11" s="17">
        <v>0.30616619766995767</v>
      </c>
      <c r="AG11" s="17">
        <v>0.30019828293410061</v>
      </c>
      <c r="AH11" s="17">
        <v>0.4177180737733438</v>
      </c>
      <c r="AI11" s="17">
        <v>0.39445831778002099</v>
      </c>
      <c r="AJ11" s="17">
        <v>0.41419908945946798</v>
      </c>
      <c r="AK11" s="17">
        <v>0.37476856222763605</v>
      </c>
      <c r="AL11" s="17"/>
      <c r="AM11" s="17">
        <v>0.32360600901582487</v>
      </c>
      <c r="AN11" s="17">
        <v>0.35494477379410933</v>
      </c>
      <c r="AO11" s="17">
        <v>0.3738159634165607</v>
      </c>
      <c r="AP11" s="17">
        <v>0.34152218607592327</v>
      </c>
      <c r="AQ11" s="17">
        <v>8.267480572906305E-2</v>
      </c>
      <c r="AR11" s="17"/>
      <c r="AS11" s="17">
        <v>0.32397964027259518</v>
      </c>
      <c r="AT11" s="17">
        <v>0.31033537441562747</v>
      </c>
      <c r="AU11" s="17"/>
      <c r="AV11" s="17">
        <v>0.34430316728991373</v>
      </c>
      <c r="AW11" s="17">
        <v>0.35484721925637253</v>
      </c>
      <c r="AX11" s="17"/>
      <c r="AY11" s="17">
        <v>0.3006383562688365</v>
      </c>
      <c r="AZ11" s="17">
        <v>0.34314261560645559</v>
      </c>
      <c r="BA11" s="17">
        <v>0.47880986640799289</v>
      </c>
      <c r="BB11" s="17"/>
      <c r="BC11" s="17">
        <v>0.36394836534804781</v>
      </c>
      <c r="BD11" s="17">
        <v>0.30599205089269982</v>
      </c>
      <c r="BE11" s="17">
        <v>0.35692865793615558</v>
      </c>
      <c r="BF11" s="17"/>
      <c r="BG11" s="17">
        <v>0.36721055869380831</v>
      </c>
      <c r="BH11" s="17">
        <v>0.34049203921068072</v>
      </c>
      <c r="BI11" s="17"/>
      <c r="BJ11" s="17">
        <v>0.31311364150131066</v>
      </c>
      <c r="BK11" s="17">
        <v>0.36563581379773719</v>
      </c>
      <c r="BL11" s="17"/>
      <c r="BM11" s="17">
        <v>0.34211975975064235</v>
      </c>
      <c r="BN11" s="17">
        <v>0.23128571987409827</v>
      </c>
      <c r="BO11" s="17">
        <v>0.56705057632992772</v>
      </c>
      <c r="BP11" s="17">
        <v>0.32399309525625875</v>
      </c>
      <c r="BQ11" s="17">
        <v>0.26487198168865628</v>
      </c>
      <c r="BR11" s="17">
        <v>0.41102066632017603</v>
      </c>
      <c r="BS11" s="17">
        <v>0.46019403244674983</v>
      </c>
      <c r="BT11" s="17"/>
      <c r="BU11" s="17">
        <v>0.39319077625290183</v>
      </c>
      <c r="BV11" s="17">
        <v>0.27613363231128008</v>
      </c>
      <c r="BW11" s="17"/>
      <c r="BX11" s="17">
        <v>0.30305751657022684</v>
      </c>
      <c r="BY11" s="17">
        <v>0.3450913702938383</v>
      </c>
      <c r="BZ11" s="17">
        <v>0.35364488800615396</v>
      </c>
      <c r="CA11" s="17">
        <v>0.4132212664082236</v>
      </c>
    </row>
    <row r="12" spans="2:79" ht="43.2" x14ac:dyDescent="0.3">
      <c r="B12" s="18" t="s">
        <v>339</v>
      </c>
      <c r="C12" s="17">
        <v>0.15191539429631845</v>
      </c>
      <c r="D12" s="17">
        <v>0.16925767772692527</v>
      </c>
      <c r="E12" s="17">
        <v>0.13623310644847583</v>
      </c>
      <c r="F12" s="17"/>
      <c r="G12" s="17">
        <v>0.1137838053865553</v>
      </c>
      <c r="H12" s="17">
        <v>0.14431797631752516</v>
      </c>
      <c r="I12" s="17">
        <v>0.12078723594453723</v>
      </c>
      <c r="J12" s="17">
        <v>0.16424485286027204</v>
      </c>
      <c r="K12" s="17">
        <v>9.4968910543943311E-2</v>
      </c>
      <c r="L12" s="17">
        <v>0.22838666416932768</v>
      </c>
      <c r="M12" s="17"/>
      <c r="N12" s="17">
        <v>0.19393643218330109</v>
      </c>
      <c r="O12" s="17">
        <v>0.1681071661808746</v>
      </c>
      <c r="P12" s="17">
        <v>0.11205863510920032</v>
      </c>
      <c r="Q12" s="17">
        <v>0.12054800474224373</v>
      </c>
      <c r="R12" s="17"/>
      <c r="S12" s="17">
        <v>0.15140828685265761</v>
      </c>
      <c r="T12" s="17">
        <v>0.17596061812631217</v>
      </c>
      <c r="U12" s="17">
        <v>0.24577399650984502</v>
      </c>
      <c r="V12" s="17">
        <v>0.15033424318455668</v>
      </c>
      <c r="W12" s="17">
        <v>0.14125786183980665</v>
      </c>
      <c r="X12" s="17">
        <v>9.0955353309989384E-2</v>
      </c>
      <c r="Y12" s="17">
        <v>0.14726123718185971</v>
      </c>
      <c r="Z12" s="17">
        <v>0</v>
      </c>
      <c r="AA12" s="17">
        <v>0.24984364345160595</v>
      </c>
      <c r="AB12" s="17">
        <v>8.079782497880976E-2</v>
      </c>
      <c r="AC12" s="17">
        <v>6.041653091169507E-2</v>
      </c>
      <c r="AD12" s="17">
        <v>0.21629992429582653</v>
      </c>
      <c r="AE12" s="17"/>
      <c r="AF12" s="17">
        <v>0.14975661895463047</v>
      </c>
      <c r="AG12" s="17">
        <v>0.18316692684611036</v>
      </c>
      <c r="AH12" s="17">
        <v>8.6139385990753131E-2</v>
      </c>
      <c r="AI12" s="17">
        <v>0.17396987825331037</v>
      </c>
      <c r="AJ12" s="17">
        <v>0.11738019522914667</v>
      </c>
      <c r="AK12" s="17">
        <v>8.5861234259188596E-2</v>
      </c>
      <c r="AL12" s="17"/>
      <c r="AM12" s="17">
        <v>0.16106784216277922</v>
      </c>
      <c r="AN12" s="17">
        <v>0.12824213439721857</v>
      </c>
      <c r="AO12" s="17">
        <v>0.17505831646446876</v>
      </c>
      <c r="AP12" s="17">
        <v>0.15063730388993898</v>
      </c>
      <c r="AQ12" s="17">
        <v>0.15165344186080779</v>
      </c>
      <c r="AR12" s="17"/>
      <c r="AS12" s="17">
        <v>0.16996934354506912</v>
      </c>
      <c r="AT12" s="17">
        <v>0.14162982021510273</v>
      </c>
      <c r="AU12" s="17"/>
      <c r="AV12" s="17">
        <v>0.16597612359961908</v>
      </c>
      <c r="AW12" s="17">
        <v>0.10529412916013685</v>
      </c>
      <c r="AX12" s="17"/>
      <c r="AY12" s="17">
        <v>0.13638290887027993</v>
      </c>
      <c r="AZ12" s="17">
        <v>0.15452165016767547</v>
      </c>
      <c r="BA12" s="17">
        <v>0.18082787609322423</v>
      </c>
      <c r="BB12" s="17"/>
      <c r="BC12" s="17">
        <v>0.14602807014195951</v>
      </c>
      <c r="BD12" s="17">
        <v>0.18455979412328929</v>
      </c>
      <c r="BE12" s="17">
        <v>0.13105968826688605</v>
      </c>
      <c r="BF12" s="17"/>
      <c r="BG12" s="17">
        <v>0.16398469663301438</v>
      </c>
      <c r="BH12" s="17">
        <v>0.14832411446698723</v>
      </c>
      <c r="BI12" s="17"/>
      <c r="BJ12" s="17">
        <v>0.11528069336392954</v>
      </c>
      <c r="BK12" s="17">
        <v>0.17156648812425351</v>
      </c>
      <c r="BL12" s="17"/>
      <c r="BM12" s="17">
        <v>0.14614121402524446</v>
      </c>
      <c r="BN12" s="17">
        <v>0.19266579481955495</v>
      </c>
      <c r="BO12" s="17">
        <v>6.4378086842535737E-2</v>
      </c>
      <c r="BP12" s="17">
        <v>6.3496710146770496E-2</v>
      </c>
      <c r="BQ12" s="17">
        <v>3.902248955196571E-2</v>
      </c>
      <c r="BR12" s="17">
        <v>0.19716156321635592</v>
      </c>
      <c r="BS12" s="17">
        <v>0.12148951448640807</v>
      </c>
      <c r="BT12" s="17"/>
      <c r="BU12" s="17">
        <v>0.19958936344761735</v>
      </c>
      <c r="BV12" s="17">
        <v>0.13028717035872148</v>
      </c>
      <c r="BW12" s="17"/>
      <c r="BX12" s="17">
        <v>0.21082354068501066</v>
      </c>
      <c r="BY12" s="17">
        <v>0.14383945139503204</v>
      </c>
      <c r="BZ12" s="17">
        <v>0.18699189703102209</v>
      </c>
      <c r="CA12" s="17">
        <v>0.17198798959779057</v>
      </c>
    </row>
    <row r="13" spans="2:79" ht="43.2" x14ac:dyDescent="0.3">
      <c r="B13" s="18" t="s">
        <v>340</v>
      </c>
      <c r="C13" s="19">
        <v>7.5071684514713993E-2</v>
      </c>
      <c r="D13" s="19">
        <v>7.8296374002909092E-2</v>
      </c>
      <c r="E13" s="19">
        <v>7.2618234339154625E-2</v>
      </c>
      <c r="F13" s="19"/>
      <c r="G13" s="19">
        <v>1.4666962343885717E-2</v>
      </c>
      <c r="H13" s="19">
        <v>0</v>
      </c>
      <c r="I13" s="19">
        <v>0.12155070936072476</v>
      </c>
      <c r="J13" s="19">
        <v>0.11692667454807662</v>
      </c>
      <c r="K13" s="19">
        <v>0.14627101480948196</v>
      </c>
      <c r="L13" s="19">
        <v>5.7712432456922612E-2</v>
      </c>
      <c r="M13" s="19"/>
      <c r="N13" s="19">
        <v>7.2886450502521641E-2</v>
      </c>
      <c r="O13" s="19">
        <v>7.8908761537691399E-2</v>
      </c>
      <c r="P13" s="19">
        <v>8.5879584965588715E-2</v>
      </c>
      <c r="Q13" s="19">
        <v>6.5850394909983415E-2</v>
      </c>
      <c r="R13" s="19"/>
      <c r="S13" s="19">
        <v>2.8812062059248786E-2</v>
      </c>
      <c r="T13" s="19">
        <v>9.5972047884337081E-2</v>
      </c>
      <c r="U13" s="19">
        <v>0.11326590395438275</v>
      </c>
      <c r="V13" s="19">
        <v>7.0304726466626319E-2</v>
      </c>
      <c r="W13" s="19">
        <v>0.10787174999392271</v>
      </c>
      <c r="X13" s="19">
        <v>6.6172484620484848E-2</v>
      </c>
      <c r="Y13" s="19">
        <v>5.6285877054819057E-2</v>
      </c>
      <c r="Z13" s="19">
        <v>0.12218951756694474</v>
      </c>
      <c r="AA13" s="19">
        <v>5.7949384090662553E-2</v>
      </c>
      <c r="AB13" s="19">
        <v>0.11796719073565676</v>
      </c>
      <c r="AC13" s="19">
        <v>0.11774182797897931</v>
      </c>
      <c r="AD13" s="19">
        <v>0</v>
      </c>
      <c r="AE13" s="19"/>
      <c r="AF13" s="19">
        <v>1.7948415982325265E-2</v>
      </c>
      <c r="AG13" s="19">
        <v>9.4626865397177781E-2</v>
      </c>
      <c r="AH13" s="19">
        <v>6.942580389825645E-2</v>
      </c>
      <c r="AI13" s="19">
        <v>0.12888059890800865</v>
      </c>
      <c r="AJ13" s="19">
        <v>7.1262693436120988E-2</v>
      </c>
      <c r="AK13" s="19">
        <v>0</v>
      </c>
      <c r="AL13" s="19"/>
      <c r="AM13" s="19">
        <v>0.10068295357161113</v>
      </c>
      <c r="AN13" s="19">
        <v>4.9069436921793289E-2</v>
      </c>
      <c r="AO13" s="19">
        <v>4.3884989759990008E-2</v>
      </c>
      <c r="AP13" s="19">
        <v>0.13155667007472616</v>
      </c>
      <c r="AQ13" s="19">
        <v>0</v>
      </c>
      <c r="AR13" s="19"/>
      <c r="AS13" s="19">
        <v>6.8820724926878532E-2</v>
      </c>
      <c r="AT13" s="19">
        <v>0.14037473117031449</v>
      </c>
      <c r="AU13" s="19"/>
      <c r="AV13" s="19">
        <v>5.9351889834817206E-2</v>
      </c>
      <c r="AW13" s="19">
        <v>0.11730651491106248</v>
      </c>
      <c r="AX13" s="19"/>
      <c r="AY13" s="19">
        <v>7.7481978510866661E-2</v>
      </c>
      <c r="AZ13" s="19">
        <v>6.8766341082579355E-2</v>
      </c>
      <c r="BA13" s="19">
        <v>0.10507236029286349</v>
      </c>
      <c r="BB13" s="19"/>
      <c r="BC13" s="19">
        <v>7.0284966952398539E-2</v>
      </c>
      <c r="BD13" s="19">
        <v>0.11189074938767754</v>
      </c>
      <c r="BE13" s="19">
        <v>5.5169296268795187E-2</v>
      </c>
      <c r="BF13" s="19"/>
      <c r="BG13" s="19">
        <v>6.5276962574511974E-2</v>
      </c>
      <c r="BH13" s="19">
        <v>8.050803413402717E-2</v>
      </c>
      <c r="BI13" s="19"/>
      <c r="BJ13" s="19">
        <v>6.9190257462265758E-2</v>
      </c>
      <c r="BK13" s="19">
        <v>7.9386075284772886E-2</v>
      </c>
      <c r="BL13" s="19"/>
      <c r="BM13" s="19">
        <v>6.3000512212646881E-2</v>
      </c>
      <c r="BN13" s="19">
        <v>0.1230128060190665</v>
      </c>
      <c r="BO13" s="19">
        <v>7.8415199854685105E-2</v>
      </c>
      <c r="BP13" s="19">
        <v>0.25597699624578812</v>
      </c>
      <c r="BQ13" s="19">
        <v>4.5948168514170523E-2</v>
      </c>
      <c r="BR13" s="19">
        <v>4.4135552991795772E-2</v>
      </c>
      <c r="BS13" s="19">
        <v>8.04708445696284E-2</v>
      </c>
      <c r="BT13" s="19"/>
      <c r="BU13" s="19">
        <v>4.2471509672623649E-2</v>
      </c>
      <c r="BV13" s="19">
        <v>2.3151039785488159E-2</v>
      </c>
      <c r="BW13" s="19"/>
      <c r="BX13" s="19">
        <v>7.2739760747457097E-2</v>
      </c>
      <c r="BY13" s="19">
        <v>0.14063372814509248</v>
      </c>
      <c r="BZ13" s="19">
        <v>4.6452731390246159E-2</v>
      </c>
      <c r="CA13" s="19">
        <v>8.1037047015989516E-2</v>
      </c>
    </row>
    <row r="14" spans="2:79" x14ac:dyDescent="0.3">
      <c r="B14" s="1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row>
    <row r="15" spans="2:79" x14ac:dyDescent="0.3">
      <c r="B15" t="s">
        <v>99</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row>
    <row r="16" spans="2:79" x14ac:dyDescent="0.3">
      <c r="B16" t="s">
        <v>100</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row>
    <row r="17" spans="2:79" x14ac:dyDescent="0.3">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row>
    <row r="18" spans="2:79" x14ac:dyDescent="0.3">
      <c r="B18" s="8" t="str">
        <f>HYPERLINK("#'Contents'!A1", "Return to Contents")</f>
        <v>Return to Contents</v>
      </c>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row>
    <row r="19" spans="2:79" x14ac:dyDescent="0.3">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row>
    <row r="20" spans="2:79" x14ac:dyDescent="0.3">
      <c r="D20" s="28"/>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A22"/>
  <sheetViews>
    <sheetView showGridLines="0" topLeftCell="A1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343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510</v>
      </c>
      <c r="D7" s="10">
        <v>257</v>
      </c>
      <c r="E7" s="10">
        <v>252</v>
      </c>
      <c r="F7" s="10"/>
      <c r="G7" s="10">
        <v>54</v>
      </c>
      <c r="H7" s="10">
        <v>90</v>
      </c>
      <c r="I7" s="10">
        <v>75</v>
      </c>
      <c r="J7" s="10">
        <v>95</v>
      </c>
      <c r="K7" s="10">
        <v>86</v>
      </c>
      <c r="L7" s="10">
        <v>110</v>
      </c>
      <c r="M7" s="10"/>
      <c r="N7" s="10">
        <v>137</v>
      </c>
      <c r="O7" s="10">
        <v>136</v>
      </c>
      <c r="P7" s="10">
        <v>121</v>
      </c>
      <c r="Q7" s="10">
        <v>112</v>
      </c>
      <c r="R7" s="10"/>
      <c r="S7" s="10">
        <v>66</v>
      </c>
      <c r="T7" s="10">
        <v>68</v>
      </c>
      <c r="U7" s="10">
        <v>52</v>
      </c>
      <c r="V7" s="10">
        <v>47</v>
      </c>
      <c r="W7" s="10">
        <v>33</v>
      </c>
      <c r="X7" s="10">
        <v>41</v>
      </c>
      <c r="Y7" s="10">
        <v>42</v>
      </c>
      <c r="Z7" s="10">
        <v>25</v>
      </c>
      <c r="AA7" s="10">
        <v>64</v>
      </c>
      <c r="AB7" s="10">
        <v>38</v>
      </c>
      <c r="AC7" s="10">
        <v>22</v>
      </c>
      <c r="AD7" s="10">
        <v>12</v>
      </c>
      <c r="AE7" s="10"/>
      <c r="AF7" s="10">
        <v>126</v>
      </c>
      <c r="AG7" s="10">
        <v>135</v>
      </c>
      <c r="AH7" s="10">
        <v>69</v>
      </c>
      <c r="AI7" s="10">
        <v>94</v>
      </c>
      <c r="AJ7" s="10">
        <v>58</v>
      </c>
      <c r="AK7" s="10">
        <v>27</v>
      </c>
      <c r="AL7" s="10"/>
      <c r="AM7" s="10">
        <v>104</v>
      </c>
      <c r="AN7" s="10">
        <v>139</v>
      </c>
      <c r="AO7" s="10">
        <v>135</v>
      </c>
      <c r="AP7" s="10">
        <v>54</v>
      </c>
      <c r="AQ7" s="10">
        <v>10</v>
      </c>
      <c r="AR7" s="10"/>
      <c r="AS7" s="10">
        <v>309</v>
      </c>
      <c r="AT7" s="10">
        <v>61</v>
      </c>
      <c r="AU7" s="10"/>
      <c r="AV7" s="10">
        <v>318</v>
      </c>
      <c r="AW7" s="10">
        <v>69</v>
      </c>
      <c r="AX7" s="10"/>
      <c r="AY7" s="10">
        <v>122</v>
      </c>
      <c r="AZ7" s="10">
        <v>330</v>
      </c>
      <c r="BA7" s="10">
        <v>53</v>
      </c>
      <c r="BB7" s="10"/>
      <c r="BC7" s="10">
        <v>285</v>
      </c>
      <c r="BD7" s="10">
        <v>126</v>
      </c>
      <c r="BE7" s="10">
        <v>97</v>
      </c>
      <c r="BF7" s="10"/>
      <c r="BG7" s="10">
        <v>149</v>
      </c>
      <c r="BH7" s="10">
        <v>349</v>
      </c>
      <c r="BI7" s="10"/>
      <c r="BJ7" s="10">
        <v>124</v>
      </c>
      <c r="BK7" s="10">
        <v>376</v>
      </c>
      <c r="BL7" s="10"/>
      <c r="BM7" s="10">
        <v>228</v>
      </c>
      <c r="BN7" s="10">
        <v>65</v>
      </c>
      <c r="BO7" s="10">
        <v>30</v>
      </c>
      <c r="BP7" s="10">
        <v>29</v>
      </c>
      <c r="BQ7" s="10">
        <v>17</v>
      </c>
      <c r="BR7" s="10">
        <v>105</v>
      </c>
      <c r="BS7" s="10">
        <v>36</v>
      </c>
      <c r="BT7" s="10"/>
      <c r="BU7" s="10">
        <v>28</v>
      </c>
      <c r="BV7" s="10">
        <v>34</v>
      </c>
      <c r="BW7" s="10"/>
      <c r="BX7" s="10">
        <v>68</v>
      </c>
      <c r="BY7" s="10">
        <v>150</v>
      </c>
      <c r="BZ7" s="10">
        <v>190</v>
      </c>
      <c r="CA7" s="10">
        <v>147</v>
      </c>
    </row>
    <row r="8" spans="2:79" ht="30" customHeight="1" x14ac:dyDescent="0.3">
      <c r="B8" s="11" t="s">
        <v>20</v>
      </c>
      <c r="C8" s="11">
        <v>505</v>
      </c>
      <c r="D8" s="11">
        <v>260</v>
      </c>
      <c r="E8" s="11">
        <v>245</v>
      </c>
      <c r="F8" s="11"/>
      <c r="G8" s="11">
        <v>64</v>
      </c>
      <c r="H8" s="11">
        <v>88</v>
      </c>
      <c r="I8" s="11">
        <v>74</v>
      </c>
      <c r="J8" s="11">
        <v>91</v>
      </c>
      <c r="K8" s="11">
        <v>83</v>
      </c>
      <c r="L8" s="11">
        <v>105</v>
      </c>
      <c r="M8" s="11"/>
      <c r="N8" s="11">
        <v>139</v>
      </c>
      <c r="O8" s="11">
        <v>130</v>
      </c>
      <c r="P8" s="11">
        <v>115</v>
      </c>
      <c r="Q8" s="11">
        <v>116</v>
      </c>
      <c r="R8" s="11"/>
      <c r="S8" s="11">
        <v>66</v>
      </c>
      <c r="T8" s="11">
        <v>62</v>
      </c>
      <c r="U8" s="11">
        <v>51</v>
      </c>
      <c r="V8" s="11">
        <v>44</v>
      </c>
      <c r="W8" s="11">
        <v>33</v>
      </c>
      <c r="X8" s="11">
        <v>43</v>
      </c>
      <c r="Y8" s="11">
        <v>40</v>
      </c>
      <c r="Z8" s="11">
        <v>23</v>
      </c>
      <c r="AA8" s="11">
        <v>61</v>
      </c>
      <c r="AB8" s="11">
        <v>44</v>
      </c>
      <c r="AC8" s="11">
        <v>24</v>
      </c>
      <c r="AD8" s="11">
        <v>15</v>
      </c>
      <c r="AE8" s="11"/>
      <c r="AF8" s="11">
        <v>130</v>
      </c>
      <c r="AG8" s="11">
        <v>131</v>
      </c>
      <c r="AH8" s="11">
        <v>68</v>
      </c>
      <c r="AI8" s="11">
        <v>93</v>
      </c>
      <c r="AJ8" s="11">
        <v>56</v>
      </c>
      <c r="AK8" s="11">
        <v>27</v>
      </c>
      <c r="AL8" s="11"/>
      <c r="AM8" s="11">
        <v>100</v>
      </c>
      <c r="AN8" s="11">
        <v>141</v>
      </c>
      <c r="AO8" s="11">
        <v>133</v>
      </c>
      <c r="AP8" s="11">
        <v>55</v>
      </c>
      <c r="AQ8" s="11">
        <v>9</v>
      </c>
      <c r="AR8" s="11"/>
      <c r="AS8" s="11">
        <v>311</v>
      </c>
      <c r="AT8" s="11">
        <v>57</v>
      </c>
      <c r="AU8" s="11"/>
      <c r="AV8" s="11">
        <v>313</v>
      </c>
      <c r="AW8" s="11">
        <v>69</v>
      </c>
      <c r="AX8" s="11"/>
      <c r="AY8" s="11">
        <v>123</v>
      </c>
      <c r="AZ8" s="11">
        <v>326</v>
      </c>
      <c r="BA8" s="11">
        <v>50</v>
      </c>
      <c r="BB8" s="11"/>
      <c r="BC8" s="11">
        <v>284</v>
      </c>
      <c r="BD8" s="11">
        <v>123</v>
      </c>
      <c r="BE8" s="11">
        <v>96</v>
      </c>
      <c r="BF8" s="11"/>
      <c r="BG8" s="11">
        <v>144</v>
      </c>
      <c r="BH8" s="11">
        <v>349</v>
      </c>
      <c r="BI8" s="11"/>
      <c r="BJ8" s="11">
        <v>122</v>
      </c>
      <c r="BK8" s="11">
        <v>372</v>
      </c>
      <c r="BL8" s="11"/>
      <c r="BM8" s="11">
        <v>223</v>
      </c>
      <c r="BN8" s="11">
        <v>68</v>
      </c>
      <c r="BO8" s="11">
        <v>32</v>
      </c>
      <c r="BP8" s="11">
        <v>29</v>
      </c>
      <c r="BQ8" s="11">
        <v>19</v>
      </c>
      <c r="BR8" s="11">
        <v>99</v>
      </c>
      <c r="BS8" s="11">
        <v>36</v>
      </c>
      <c r="BT8" s="11"/>
      <c r="BU8" s="11">
        <v>28</v>
      </c>
      <c r="BV8" s="11">
        <v>33</v>
      </c>
      <c r="BW8" s="11"/>
      <c r="BX8" s="11">
        <v>67</v>
      </c>
      <c r="BY8" s="11">
        <v>149</v>
      </c>
      <c r="BZ8" s="11">
        <v>187</v>
      </c>
      <c r="CA8" s="11">
        <v>145</v>
      </c>
    </row>
    <row r="9" spans="2:79" ht="57.6" x14ac:dyDescent="0.3">
      <c r="B9" s="18" t="s">
        <v>328</v>
      </c>
      <c r="C9" s="17">
        <v>0</v>
      </c>
      <c r="D9" s="17">
        <v>0</v>
      </c>
      <c r="E9" s="17">
        <v>0</v>
      </c>
      <c r="F9" s="17"/>
      <c r="G9" s="17">
        <v>0</v>
      </c>
      <c r="H9" s="17">
        <v>0</v>
      </c>
      <c r="I9" s="17">
        <v>0</v>
      </c>
      <c r="J9" s="17">
        <v>0</v>
      </c>
      <c r="K9" s="17">
        <v>0</v>
      </c>
      <c r="L9" s="17">
        <v>0</v>
      </c>
      <c r="M9" s="17"/>
      <c r="N9" s="17">
        <v>0</v>
      </c>
      <c r="O9" s="17">
        <v>0</v>
      </c>
      <c r="P9" s="17">
        <v>0</v>
      </c>
      <c r="Q9" s="17">
        <v>0</v>
      </c>
      <c r="R9" s="17"/>
      <c r="S9" s="17">
        <v>0</v>
      </c>
      <c r="T9" s="17">
        <v>0</v>
      </c>
      <c r="U9" s="17">
        <v>0</v>
      </c>
      <c r="V9" s="17">
        <v>0</v>
      </c>
      <c r="W9" s="17">
        <v>0</v>
      </c>
      <c r="X9" s="17">
        <v>0</v>
      </c>
      <c r="Y9" s="17">
        <v>0</v>
      </c>
      <c r="Z9" s="17">
        <v>0</v>
      </c>
      <c r="AA9" s="17">
        <v>0</v>
      </c>
      <c r="AB9" s="17">
        <v>0</v>
      </c>
      <c r="AC9" s="17">
        <v>0</v>
      </c>
      <c r="AD9" s="17">
        <v>0</v>
      </c>
      <c r="AE9" s="17"/>
      <c r="AF9" s="17">
        <v>0</v>
      </c>
      <c r="AG9" s="17">
        <v>0</v>
      </c>
      <c r="AH9" s="17">
        <v>0</v>
      </c>
      <c r="AI9" s="17">
        <v>0</v>
      </c>
      <c r="AJ9" s="17">
        <v>0</v>
      </c>
      <c r="AK9" s="17">
        <v>0</v>
      </c>
      <c r="AL9" s="17"/>
      <c r="AM9" s="17">
        <v>0</v>
      </c>
      <c r="AN9" s="17">
        <v>0</v>
      </c>
      <c r="AO9" s="17">
        <v>0</v>
      </c>
      <c r="AP9" s="17">
        <v>0</v>
      </c>
      <c r="AQ9" s="17">
        <v>0</v>
      </c>
      <c r="AR9" s="17"/>
      <c r="AS9" s="17">
        <v>0</v>
      </c>
      <c r="AT9" s="17">
        <v>0</v>
      </c>
      <c r="AU9" s="17"/>
      <c r="AV9" s="17">
        <v>0</v>
      </c>
      <c r="AW9" s="17">
        <v>0</v>
      </c>
      <c r="AX9" s="17"/>
      <c r="AY9" s="17">
        <v>0</v>
      </c>
      <c r="AZ9" s="17">
        <v>0</v>
      </c>
      <c r="BA9" s="17">
        <v>0</v>
      </c>
      <c r="BB9" s="17"/>
      <c r="BC9" s="17">
        <v>0</v>
      </c>
      <c r="BD9" s="17">
        <v>0</v>
      </c>
      <c r="BE9" s="17">
        <v>0</v>
      </c>
      <c r="BF9" s="17"/>
      <c r="BG9" s="17">
        <v>0</v>
      </c>
      <c r="BH9" s="17">
        <v>0</v>
      </c>
      <c r="BI9" s="17"/>
      <c r="BJ9" s="17">
        <v>0</v>
      </c>
      <c r="BK9" s="17">
        <v>0</v>
      </c>
      <c r="BL9" s="17"/>
      <c r="BM9" s="17">
        <v>0</v>
      </c>
      <c r="BN9" s="17">
        <v>0</v>
      </c>
      <c r="BO9" s="17">
        <v>0</v>
      </c>
      <c r="BP9" s="17">
        <v>0</v>
      </c>
      <c r="BQ9" s="17">
        <v>0</v>
      </c>
      <c r="BR9" s="17">
        <v>0</v>
      </c>
      <c r="BS9" s="17">
        <v>0</v>
      </c>
      <c r="BT9" s="17"/>
      <c r="BU9" s="17">
        <v>0</v>
      </c>
      <c r="BV9" s="17">
        <v>0</v>
      </c>
      <c r="BW9" s="17"/>
      <c r="BX9" s="17">
        <v>0</v>
      </c>
      <c r="BY9" s="17">
        <v>0</v>
      </c>
      <c r="BZ9" s="17">
        <v>0</v>
      </c>
      <c r="CA9" s="17">
        <v>0</v>
      </c>
    </row>
    <row r="10" spans="2:79" ht="57.6" x14ac:dyDescent="0.3">
      <c r="B10" s="18" t="s">
        <v>329</v>
      </c>
      <c r="C10" s="17">
        <v>0</v>
      </c>
      <c r="D10" s="17">
        <v>0</v>
      </c>
      <c r="E10" s="17">
        <v>0</v>
      </c>
      <c r="F10" s="17"/>
      <c r="G10" s="17">
        <v>0</v>
      </c>
      <c r="H10" s="17">
        <v>0</v>
      </c>
      <c r="I10" s="17">
        <v>0</v>
      </c>
      <c r="J10" s="17">
        <v>0</v>
      </c>
      <c r="K10" s="17">
        <v>0</v>
      </c>
      <c r="L10" s="17">
        <v>0</v>
      </c>
      <c r="M10" s="17"/>
      <c r="N10" s="17">
        <v>0</v>
      </c>
      <c r="O10" s="17">
        <v>0</v>
      </c>
      <c r="P10" s="17">
        <v>0</v>
      </c>
      <c r="Q10" s="17">
        <v>0</v>
      </c>
      <c r="R10" s="17"/>
      <c r="S10" s="17">
        <v>0</v>
      </c>
      <c r="T10" s="17">
        <v>0</v>
      </c>
      <c r="U10" s="17">
        <v>0</v>
      </c>
      <c r="V10" s="17">
        <v>0</v>
      </c>
      <c r="W10" s="17">
        <v>0</v>
      </c>
      <c r="X10" s="17">
        <v>0</v>
      </c>
      <c r="Y10" s="17">
        <v>0</v>
      </c>
      <c r="Z10" s="17">
        <v>0</v>
      </c>
      <c r="AA10" s="17">
        <v>0</v>
      </c>
      <c r="AB10" s="17">
        <v>0</v>
      </c>
      <c r="AC10" s="17">
        <v>0</v>
      </c>
      <c r="AD10" s="17">
        <v>0</v>
      </c>
      <c r="AE10" s="17"/>
      <c r="AF10" s="17">
        <v>0</v>
      </c>
      <c r="AG10" s="17">
        <v>0</v>
      </c>
      <c r="AH10" s="17">
        <v>0</v>
      </c>
      <c r="AI10" s="17">
        <v>0</v>
      </c>
      <c r="AJ10" s="17">
        <v>0</v>
      </c>
      <c r="AK10" s="17">
        <v>0</v>
      </c>
      <c r="AL10" s="17"/>
      <c r="AM10" s="17">
        <v>0</v>
      </c>
      <c r="AN10" s="17">
        <v>0</v>
      </c>
      <c r="AO10" s="17">
        <v>0</v>
      </c>
      <c r="AP10" s="17">
        <v>0</v>
      </c>
      <c r="AQ10" s="17">
        <v>0</v>
      </c>
      <c r="AR10" s="17"/>
      <c r="AS10" s="17">
        <v>0</v>
      </c>
      <c r="AT10" s="17">
        <v>0</v>
      </c>
      <c r="AU10" s="17"/>
      <c r="AV10" s="17">
        <v>0</v>
      </c>
      <c r="AW10" s="17">
        <v>0</v>
      </c>
      <c r="AX10" s="17"/>
      <c r="AY10" s="17">
        <v>0</v>
      </c>
      <c r="AZ10" s="17">
        <v>0</v>
      </c>
      <c r="BA10" s="17">
        <v>0</v>
      </c>
      <c r="BB10" s="17"/>
      <c r="BC10" s="17">
        <v>0</v>
      </c>
      <c r="BD10" s="17">
        <v>0</v>
      </c>
      <c r="BE10" s="17">
        <v>0</v>
      </c>
      <c r="BF10" s="17"/>
      <c r="BG10" s="17">
        <v>0</v>
      </c>
      <c r="BH10" s="17">
        <v>0</v>
      </c>
      <c r="BI10" s="17"/>
      <c r="BJ10" s="17">
        <v>0</v>
      </c>
      <c r="BK10" s="17">
        <v>0</v>
      </c>
      <c r="BL10" s="17"/>
      <c r="BM10" s="17">
        <v>0</v>
      </c>
      <c r="BN10" s="17">
        <v>0</v>
      </c>
      <c r="BO10" s="17">
        <v>0</v>
      </c>
      <c r="BP10" s="17">
        <v>0</v>
      </c>
      <c r="BQ10" s="17">
        <v>0</v>
      </c>
      <c r="BR10" s="17">
        <v>0</v>
      </c>
      <c r="BS10" s="17">
        <v>0</v>
      </c>
      <c r="BT10" s="17"/>
      <c r="BU10" s="17">
        <v>0</v>
      </c>
      <c r="BV10" s="17">
        <v>0</v>
      </c>
      <c r="BW10" s="17"/>
      <c r="BX10" s="17">
        <v>0</v>
      </c>
      <c r="BY10" s="17">
        <v>0</v>
      </c>
      <c r="BZ10" s="17">
        <v>0</v>
      </c>
      <c r="CA10" s="17">
        <v>0</v>
      </c>
    </row>
    <row r="11" spans="2:79" ht="72" x14ac:dyDescent="0.3">
      <c r="B11" s="18" t="s">
        <v>330</v>
      </c>
      <c r="C11" s="17">
        <v>0</v>
      </c>
      <c r="D11" s="17">
        <v>0</v>
      </c>
      <c r="E11" s="17">
        <v>0</v>
      </c>
      <c r="F11" s="17"/>
      <c r="G11" s="17">
        <v>0</v>
      </c>
      <c r="H11" s="17">
        <v>0</v>
      </c>
      <c r="I11" s="17">
        <v>0</v>
      </c>
      <c r="J11" s="17">
        <v>0</v>
      </c>
      <c r="K11" s="17">
        <v>0</v>
      </c>
      <c r="L11" s="17">
        <v>0</v>
      </c>
      <c r="M11" s="17"/>
      <c r="N11" s="17">
        <v>0</v>
      </c>
      <c r="O11" s="17">
        <v>0</v>
      </c>
      <c r="P11" s="17">
        <v>0</v>
      </c>
      <c r="Q11" s="17">
        <v>0</v>
      </c>
      <c r="R11" s="17"/>
      <c r="S11" s="17">
        <v>0</v>
      </c>
      <c r="T11" s="17">
        <v>0</v>
      </c>
      <c r="U11" s="17">
        <v>0</v>
      </c>
      <c r="V11" s="17">
        <v>0</v>
      </c>
      <c r="W11" s="17">
        <v>0</v>
      </c>
      <c r="X11" s="17">
        <v>0</v>
      </c>
      <c r="Y11" s="17">
        <v>0</v>
      </c>
      <c r="Z11" s="17">
        <v>0</v>
      </c>
      <c r="AA11" s="17">
        <v>0</v>
      </c>
      <c r="AB11" s="17">
        <v>0</v>
      </c>
      <c r="AC11" s="17">
        <v>0</v>
      </c>
      <c r="AD11" s="17">
        <v>0</v>
      </c>
      <c r="AE11" s="17"/>
      <c r="AF11" s="17">
        <v>0</v>
      </c>
      <c r="AG11" s="17">
        <v>0</v>
      </c>
      <c r="AH11" s="17">
        <v>0</v>
      </c>
      <c r="AI11" s="17">
        <v>0</v>
      </c>
      <c r="AJ11" s="17">
        <v>0</v>
      </c>
      <c r="AK11" s="17">
        <v>0</v>
      </c>
      <c r="AL11" s="17"/>
      <c r="AM11" s="17">
        <v>0</v>
      </c>
      <c r="AN11" s="17">
        <v>0</v>
      </c>
      <c r="AO11" s="17">
        <v>0</v>
      </c>
      <c r="AP11" s="17">
        <v>0</v>
      </c>
      <c r="AQ11" s="17">
        <v>0</v>
      </c>
      <c r="AR11" s="17"/>
      <c r="AS11" s="17">
        <v>0</v>
      </c>
      <c r="AT11" s="17">
        <v>0</v>
      </c>
      <c r="AU11" s="17"/>
      <c r="AV11" s="17">
        <v>0</v>
      </c>
      <c r="AW11" s="17">
        <v>0</v>
      </c>
      <c r="AX11" s="17"/>
      <c r="AY11" s="17">
        <v>0</v>
      </c>
      <c r="AZ11" s="17">
        <v>0</v>
      </c>
      <c r="BA11" s="17">
        <v>0</v>
      </c>
      <c r="BB11" s="17"/>
      <c r="BC11" s="17">
        <v>0</v>
      </c>
      <c r="BD11" s="17">
        <v>0</v>
      </c>
      <c r="BE11" s="17">
        <v>0</v>
      </c>
      <c r="BF11" s="17"/>
      <c r="BG11" s="17">
        <v>0</v>
      </c>
      <c r="BH11" s="17">
        <v>0</v>
      </c>
      <c r="BI11" s="17"/>
      <c r="BJ11" s="17">
        <v>0</v>
      </c>
      <c r="BK11" s="17">
        <v>0</v>
      </c>
      <c r="BL11" s="17"/>
      <c r="BM11" s="17">
        <v>0</v>
      </c>
      <c r="BN11" s="17">
        <v>0</v>
      </c>
      <c r="BO11" s="17">
        <v>0</v>
      </c>
      <c r="BP11" s="17">
        <v>0</v>
      </c>
      <c r="BQ11" s="17">
        <v>0</v>
      </c>
      <c r="BR11" s="17">
        <v>0</v>
      </c>
      <c r="BS11" s="17">
        <v>0</v>
      </c>
      <c r="BT11" s="17"/>
      <c r="BU11" s="17">
        <v>0</v>
      </c>
      <c r="BV11" s="17">
        <v>0</v>
      </c>
      <c r="BW11" s="17"/>
      <c r="BX11" s="17">
        <v>0</v>
      </c>
      <c r="BY11" s="17">
        <v>0</v>
      </c>
      <c r="BZ11" s="17">
        <v>0</v>
      </c>
      <c r="CA11" s="17">
        <v>0</v>
      </c>
    </row>
    <row r="12" spans="2:79" ht="57.6" x14ac:dyDescent="0.3">
      <c r="B12" s="18" t="s">
        <v>331</v>
      </c>
      <c r="C12" s="17">
        <v>0</v>
      </c>
      <c r="D12" s="17">
        <v>0</v>
      </c>
      <c r="E12" s="17">
        <v>0</v>
      </c>
      <c r="F12" s="17"/>
      <c r="G12" s="17">
        <v>0</v>
      </c>
      <c r="H12" s="17">
        <v>0</v>
      </c>
      <c r="I12" s="17">
        <v>0</v>
      </c>
      <c r="J12" s="17">
        <v>0</v>
      </c>
      <c r="K12" s="17">
        <v>0</v>
      </c>
      <c r="L12" s="17">
        <v>0</v>
      </c>
      <c r="M12" s="17"/>
      <c r="N12" s="17">
        <v>0</v>
      </c>
      <c r="O12" s="17">
        <v>0</v>
      </c>
      <c r="P12" s="17">
        <v>0</v>
      </c>
      <c r="Q12" s="17">
        <v>0</v>
      </c>
      <c r="R12" s="17"/>
      <c r="S12" s="17">
        <v>0</v>
      </c>
      <c r="T12" s="17">
        <v>0</v>
      </c>
      <c r="U12" s="17">
        <v>0</v>
      </c>
      <c r="V12" s="17">
        <v>0</v>
      </c>
      <c r="W12" s="17">
        <v>0</v>
      </c>
      <c r="X12" s="17">
        <v>0</v>
      </c>
      <c r="Y12" s="17">
        <v>0</v>
      </c>
      <c r="Z12" s="17">
        <v>0</v>
      </c>
      <c r="AA12" s="17">
        <v>0</v>
      </c>
      <c r="AB12" s="17">
        <v>0</v>
      </c>
      <c r="AC12" s="17">
        <v>0</v>
      </c>
      <c r="AD12" s="17">
        <v>0</v>
      </c>
      <c r="AE12" s="17"/>
      <c r="AF12" s="17">
        <v>0</v>
      </c>
      <c r="AG12" s="17">
        <v>0</v>
      </c>
      <c r="AH12" s="17">
        <v>0</v>
      </c>
      <c r="AI12" s="17">
        <v>0</v>
      </c>
      <c r="AJ12" s="17">
        <v>0</v>
      </c>
      <c r="AK12" s="17">
        <v>0</v>
      </c>
      <c r="AL12" s="17"/>
      <c r="AM12" s="17">
        <v>0</v>
      </c>
      <c r="AN12" s="17">
        <v>0</v>
      </c>
      <c r="AO12" s="17">
        <v>0</v>
      </c>
      <c r="AP12" s="17">
        <v>0</v>
      </c>
      <c r="AQ12" s="17">
        <v>0</v>
      </c>
      <c r="AR12" s="17"/>
      <c r="AS12" s="17">
        <v>0</v>
      </c>
      <c r="AT12" s="17">
        <v>0</v>
      </c>
      <c r="AU12" s="17"/>
      <c r="AV12" s="17">
        <v>0</v>
      </c>
      <c r="AW12" s="17">
        <v>0</v>
      </c>
      <c r="AX12" s="17"/>
      <c r="AY12" s="17">
        <v>0</v>
      </c>
      <c r="AZ12" s="17">
        <v>0</v>
      </c>
      <c r="BA12" s="17">
        <v>0</v>
      </c>
      <c r="BB12" s="17"/>
      <c r="BC12" s="17">
        <v>0</v>
      </c>
      <c r="BD12" s="17">
        <v>0</v>
      </c>
      <c r="BE12" s="17">
        <v>0</v>
      </c>
      <c r="BF12" s="17"/>
      <c r="BG12" s="17">
        <v>0</v>
      </c>
      <c r="BH12" s="17">
        <v>0</v>
      </c>
      <c r="BI12" s="17"/>
      <c r="BJ12" s="17">
        <v>0</v>
      </c>
      <c r="BK12" s="17">
        <v>0</v>
      </c>
      <c r="BL12" s="17"/>
      <c r="BM12" s="17">
        <v>0</v>
      </c>
      <c r="BN12" s="17">
        <v>0</v>
      </c>
      <c r="BO12" s="17">
        <v>0</v>
      </c>
      <c r="BP12" s="17">
        <v>0</v>
      </c>
      <c r="BQ12" s="17">
        <v>0</v>
      </c>
      <c r="BR12" s="17">
        <v>0</v>
      </c>
      <c r="BS12" s="17">
        <v>0</v>
      </c>
      <c r="BT12" s="17"/>
      <c r="BU12" s="17">
        <v>0</v>
      </c>
      <c r="BV12" s="17">
        <v>0</v>
      </c>
      <c r="BW12" s="17"/>
      <c r="BX12" s="17">
        <v>0</v>
      </c>
      <c r="BY12" s="17">
        <v>0</v>
      </c>
      <c r="BZ12" s="17">
        <v>0</v>
      </c>
      <c r="CA12" s="17">
        <v>0</v>
      </c>
    </row>
    <row r="13" spans="2:79" x14ac:dyDescent="0.3">
      <c r="B13" s="18" t="s">
        <v>158</v>
      </c>
      <c r="C13" s="17">
        <v>0.11121225846789499</v>
      </c>
      <c r="D13" s="17">
        <v>9.7364508928164506E-2</v>
      </c>
      <c r="E13" s="17">
        <v>0.12633990828267999</v>
      </c>
      <c r="F13" s="17"/>
      <c r="G13" s="17">
        <v>8.9878558327424501E-2</v>
      </c>
      <c r="H13" s="17">
        <v>8.0266072179795298E-2</v>
      </c>
      <c r="I13" s="17">
        <v>9.4431496195012302E-2</v>
      </c>
      <c r="J13" s="17">
        <v>0.15115148650471799</v>
      </c>
      <c r="K13" s="17">
        <v>0.13772549129641501</v>
      </c>
      <c r="L13" s="17">
        <v>0.10649765670753999</v>
      </c>
      <c r="M13" s="17"/>
      <c r="N13" s="17">
        <v>6.3411458436014007E-2</v>
      </c>
      <c r="O13" s="17">
        <v>7.8877240126001696E-2</v>
      </c>
      <c r="P13" s="17">
        <v>0.135220031901639</v>
      </c>
      <c r="Q13" s="17">
        <v>0.184587632156271</v>
      </c>
      <c r="R13" s="17"/>
      <c r="S13" s="17">
        <v>0.14168759801669001</v>
      </c>
      <c r="T13" s="17">
        <v>4.2978745465720503E-2</v>
      </c>
      <c r="U13" s="17">
        <v>8.0601252487380301E-2</v>
      </c>
      <c r="V13" s="17">
        <v>0.14524352345592101</v>
      </c>
      <c r="W13" s="17">
        <v>0.11328779697340401</v>
      </c>
      <c r="X13" s="17">
        <v>0.15392646717860201</v>
      </c>
      <c r="Y13" s="17">
        <v>9.2023776163746004E-2</v>
      </c>
      <c r="Z13" s="17">
        <v>0.210212504707051</v>
      </c>
      <c r="AA13" s="17">
        <v>6.2732336794725396E-2</v>
      </c>
      <c r="AB13" s="17">
        <v>0.149345005427655</v>
      </c>
      <c r="AC13" s="17">
        <v>8.60203060987733E-2</v>
      </c>
      <c r="AD13" s="17">
        <v>0.15947801962494401</v>
      </c>
      <c r="AE13" s="17"/>
      <c r="AF13" s="17">
        <v>0.13681634467894199</v>
      </c>
      <c r="AG13" s="17">
        <v>9.7579068554888904E-2</v>
      </c>
      <c r="AH13" s="17">
        <v>7.0889434480312402E-2</v>
      </c>
      <c r="AI13" s="17">
        <v>8.5065346046235599E-2</v>
      </c>
      <c r="AJ13" s="17">
        <v>0.17408448750629499</v>
      </c>
      <c r="AK13" s="17">
        <v>0.118701794302531</v>
      </c>
      <c r="AL13" s="17"/>
      <c r="AM13" s="17">
        <v>0.125511677717589</v>
      </c>
      <c r="AN13" s="17">
        <v>8.45088678229413E-2</v>
      </c>
      <c r="AO13" s="17">
        <v>0.106384319319431</v>
      </c>
      <c r="AP13" s="17">
        <v>7.6434066639078299E-2</v>
      </c>
      <c r="AQ13" s="17">
        <v>0.10162203151738</v>
      </c>
      <c r="AR13" s="17"/>
      <c r="AS13" s="17">
        <v>8.1016463505605193E-2</v>
      </c>
      <c r="AT13" s="17">
        <v>0.13520893464001801</v>
      </c>
      <c r="AU13" s="17"/>
      <c r="AV13" s="17">
        <v>8.5002390715563106E-2</v>
      </c>
      <c r="AW13" s="17">
        <v>0.14628400624610699</v>
      </c>
      <c r="AX13" s="17"/>
      <c r="AY13" s="17">
        <v>0.124279242542942</v>
      </c>
      <c r="AZ13" s="17">
        <v>9.3298419190516804E-2</v>
      </c>
      <c r="BA13" s="17">
        <v>0.187056293200412</v>
      </c>
      <c r="BB13" s="17"/>
      <c r="BC13" s="17">
        <v>0.10556436914926</v>
      </c>
      <c r="BD13" s="17">
        <v>0.10013606860043101</v>
      </c>
      <c r="BE13" s="17">
        <v>0.13480834083658999</v>
      </c>
      <c r="BF13" s="17"/>
      <c r="BG13" s="17">
        <v>0.13649433919676701</v>
      </c>
      <c r="BH13" s="17">
        <v>8.7973719029604602E-2</v>
      </c>
      <c r="BI13" s="17"/>
      <c r="BJ13" s="17">
        <v>8.0304210260448206E-2</v>
      </c>
      <c r="BK13" s="17">
        <v>0.11438982017527601</v>
      </c>
      <c r="BL13" s="17"/>
      <c r="BM13" s="17">
        <v>8.5360635908028101E-2</v>
      </c>
      <c r="BN13" s="17">
        <v>8.9308401457238895E-2</v>
      </c>
      <c r="BO13" s="17">
        <v>9.22458885764081E-2</v>
      </c>
      <c r="BP13" s="17">
        <v>0.29130383942649801</v>
      </c>
      <c r="BQ13" s="17">
        <v>0</v>
      </c>
      <c r="BR13" s="17">
        <v>0.13507586602636401</v>
      </c>
      <c r="BS13" s="17">
        <v>0.180288830874415</v>
      </c>
      <c r="BT13" s="17"/>
      <c r="BU13" s="17">
        <v>0.13600260584762899</v>
      </c>
      <c r="BV13" s="17">
        <v>0.17526979496821199</v>
      </c>
      <c r="BW13" s="17"/>
      <c r="BX13" s="17">
        <v>0.180206653790036</v>
      </c>
      <c r="BY13" s="17">
        <v>0.114262916529893</v>
      </c>
      <c r="BZ13" s="17">
        <v>7.15708806777971E-2</v>
      </c>
      <c r="CA13" s="17">
        <v>7.1984021889510599E-2</v>
      </c>
    </row>
    <row r="14" spans="2:79" ht="43.2" x14ac:dyDescent="0.3">
      <c r="B14" s="18" t="s">
        <v>337</v>
      </c>
      <c r="C14" s="17">
        <v>0.149726059881058</v>
      </c>
      <c r="D14" s="17">
        <v>0.155195714533851</v>
      </c>
      <c r="E14" s="17">
        <v>0.14451472569262</v>
      </c>
      <c r="F14" s="17"/>
      <c r="G14" s="17">
        <v>0.23397071720051299</v>
      </c>
      <c r="H14" s="17">
        <v>0.22504226126837601</v>
      </c>
      <c r="I14" s="17">
        <v>0.19532679987762999</v>
      </c>
      <c r="J14" s="17">
        <v>0.117000050400988</v>
      </c>
      <c r="K14" s="17">
        <v>9.46585874480603E-2</v>
      </c>
      <c r="L14" s="17">
        <v>7.4771049761155006E-2</v>
      </c>
      <c r="M14" s="17"/>
      <c r="N14" s="17">
        <v>0.24867917862993499</v>
      </c>
      <c r="O14" s="17">
        <v>0.103343842487551</v>
      </c>
      <c r="P14" s="17">
        <v>0.12172473073387199</v>
      </c>
      <c r="Q14" s="17">
        <v>0.10404399618009801</v>
      </c>
      <c r="R14" s="17"/>
      <c r="S14" s="17">
        <v>0.21383120268181999</v>
      </c>
      <c r="T14" s="17">
        <v>0.129866320008069</v>
      </c>
      <c r="U14" s="17">
        <v>0.19010930563515699</v>
      </c>
      <c r="V14" s="17">
        <v>0.128346164758746</v>
      </c>
      <c r="W14" s="17">
        <v>8.3397943211716494E-2</v>
      </c>
      <c r="X14" s="17">
        <v>0.14013893085977899</v>
      </c>
      <c r="Y14" s="17">
        <v>6.8997997275682094E-2</v>
      </c>
      <c r="Z14" s="17">
        <v>0.14130585614496899</v>
      </c>
      <c r="AA14" s="17">
        <v>0.25336646291265902</v>
      </c>
      <c r="AB14" s="17">
        <v>0.156048838836047</v>
      </c>
      <c r="AC14" s="17">
        <v>4.85257778494005E-2</v>
      </c>
      <c r="AD14" s="17">
        <v>0</v>
      </c>
      <c r="AE14" s="17"/>
      <c r="AF14" s="17">
        <v>0.23452953983372499</v>
      </c>
      <c r="AG14" s="17">
        <v>0.110048719258445</v>
      </c>
      <c r="AH14" s="17">
        <v>0.108631099726209</v>
      </c>
      <c r="AI14" s="17">
        <v>0.159919066819908</v>
      </c>
      <c r="AJ14" s="17">
        <v>0.117680066538004</v>
      </c>
      <c r="AK14" s="17">
        <v>7.4693708045749305E-2</v>
      </c>
      <c r="AL14" s="17"/>
      <c r="AM14" s="17">
        <v>8.6806316813394693E-2</v>
      </c>
      <c r="AN14" s="17">
        <v>0.10765732721667801</v>
      </c>
      <c r="AO14" s="17">
        <v>0.243371768765796</v>
      </c>
      <c r="AP14" s="17">
        <v>0.23498242528569399</v>
      </c>
      <c r="AQ14" s="17">
        <v>0.25518828795153697</v>
      </c>
      <c r="AR14" s="17"/>
      <c r="AS14" s="17">
        <v>0.17968365982873</v>
      </c>
      <c r="AT14" s="17">
        <v>0.18061368889762</v>
      </c>
      <c r="AU14" s="17"/>
      <c r="AV14" s="17">
        <v>0.18326984251342299</v>
      </c>
      <c r="AW14" s="17">
        <v>0.113339841941272</v>
      </c>
      <c r="AX14" s="17"/>
      <c r="AY14" s="17">
        <v>0.12829735515742999</v>
      </c>
      <c r="AZ14" s="17">
        <v>0.174992326162525</v>
      </c>
      <c r="BA14" s="17">
        <v>5.6855070563028201E-2</v>
      </c>
      <c r="BB14" s="17"/>
      <c r="BC14" s="17">
        <v>0.149134267979703</v>
      </c>
      <c r="BD14" s="17">
        <v>0.18996526097678301</v>
      </c>
      <c r="BE14" s="17">
        <v>0.102707290861307</v>
      </c>
      <c r="BF14" s="17"/>
      <c r="BG14" s="17">
        <v>0.135474546095847</v>
      </c>
      <c r="BH14" s="17">
        <v>0.16092110939394</v>
      </c>
      <c r="BI14" s="17"/>
      <c r="BJ14" s="17">
        <v>0.22747065086794399</v>
      </c>
      <c r="BK14" s="17">
        <v>0.123911736851214</v>
      </c>
      <c r="BL14" s="17"/>
      <c r="BM14" s="17">
        <v>0.18983433634994601</v>
      </c>
      <c r="BN14" s="17">
        <v>0.145648369508139</v>
      </c>
      <c r="BO14" s="17">
        <v>0.11105592970858399</v>
      </c>
      <c r="BP14" s="17">
        <v>0.13960003090542</v>
      </c>
      <c r="BQ14" s="17">
        <v>0.27642588621617298</v>
      </c>
      <c r="BR14" s="17">
        <v>5.8442762359381097E-2</v>
      </c>
      <c r="BS14" s="17">
        <v>0.135687880261747</v>
      </c>
      <c r="BT14" s="17"/>
      <c r="BU14" s="17">
        <v>0.234139692465234</v>
      </c>
      <c r="BV14" s="17">
        <v>0.22850722067419399</v>
      </c>
      <c r="BW14" s="17"/>
      <c r="BX14" s="17">
        <v>0.17102811164546</v>
      </c>
      <c r="BY14" s="17">
        <v>9.3489124435920404E-2</v>
      </c>
      <c r="BZ14" s="17">
        <v>0.218237901565912</v>
      </c>
      <c r="CA14" s="17">
        <v>0.17388529313423101</v>
      </c>
    </row>
    <row r="15" spans="2:79" ht="43.2" x14ac:dyDescent="0.3">
      <c r="B15" s="18" t="s">
        <v>338</v>
      </c>
      <c r="C15" s="17">
        <v>0.32731478971585298</v>
      </c>
      <c r="D15" s="17">
        <v>0.31636386248505299</v>
      </c>
      <c r="E15" s="17">
        <v>0.340222053415141</v>
      </c>
      <c r="F15" s="17"/>
      <c r="G15" s="17">
        <v>0.44878656185903898</v>
      </c>
      <c r="H15" s="17">
        <v>0.38422564161177503</v>
      </c>
      <c r="I15" s="17">
        <v>0.32145362284651202</v>
      </c>
      <c r="J15" s="17">
        <v>0.27795903693888002</v>
      </c>
      <c r="K15" s="17">
        <v>0.30912632640010701</v>
      </c>
      <c r="L15" s="17">
        <v>0.26646499630645298</v>
      </c>
      <c r="M15" s="17"/>
      <c r="N15" s="17">
        <v>0.33926612743311901</v>
      </c>
      <c r="O15" s="17">
        <v>0.35851762603862702</v>
      </c>
      <c r="P15" s="17">
        <v>0.29069764701121298</v>
      </c>
      <c r="Q15" s="17">
        <v>0.31858097322328299</v>
      </c>
      <c r="R15" s="17"/>
      <c r="S15" s="17">
        <v>0.25953462458070697</v>
      </c>
      <c r="T15" s="17">
        <v>0.339655103787879</v>
      </c>
      <c r="U15" s="17">
        <v>0.28373264865090098</v>
      </c>
      <c r="V15" s="17">
        <v>0.362330456549387</v>
      </c>
      <c r="W15" s="17">
        <v>0.40815375654286701</v>
      </c>
      <c r="X15" s="17">
        <v>0.34163091507016002</v>
      </c>
      <c r="Y15" s="17">
        <v>0.36367513230880699</v>
      </c>
      <c r="Z15" s="17">
        <v>0.31147286995052698</v>
      </c>
      <c r="AA15" s="17">
        <v>0.307945387193099</v>
      </c>
      <c r="AB15" s="17">
        <v>0.326094140395702</v>
      </c>
      <c r="AC15" s="17">
        <v>0.374057805348193</v>
      </c>
      <c r="AD15" s="17">
        <v>0.33667190590493401</v>
      </c>
      <c r="AE15" s="17"/>
      <c r="AF15" s="17">
        <v>0.31856404493676799</v>
      </c>
      <c r="AG15" s="17">
        <v>0.351799123442048</v>
      </c>
      <c r="AH15" s="17">
        <v>0.35583854866958697</v>
      </c>
      <c r="AI15" s="17">
        <v>0.30029100060665798</v>
      </c>
      <c r="AJ15" s="17">
        <v>0.25115060263362399</v>
      </c>
      <c r="AK15" s="17">
        <v>0.44473390177760402</v>
      </c>
      <c r="AL15" s="17"/>
      <c r="AM15" s="17">
        <v>0.263305603360107</v>
      </c>
      <c r="AN15" s="17">
        <v>0.31222889404347398</v>
      </c>
      <c r="AO15" s="17">
        <v>0.34689642348188499</v>
      </c>
      <c r="AP15" s="17">
        <v>0.37414839135684902</v>
      </c>
      <c r="AQ15" s="17">
        <v>0.45766520140353101</v>
      </c>
      <c r="AR15" s="17"/>
      <c r="AS15" s="17">
        <v>0.32559550888637101</v>
      </c>
      <c r="AT15" s="17">
        <v>0.31049272658085297</v>
      </c>
      <c r="AU15" s="17"/>
      <c r="AV15" s="17">
        <v>0.31413451161603401</v>
      </c>
      <c r="AW15" s="17">
        <v>0.330068016228445</v>
      </c>
      <c r="AX15" s="17"/>
      <c r="AY15" s="17">
        <v>0.32021075892307799</v>
      </c>
      <c r="AZ15" s="17">
        <v>0.35381126196442803</v>
      </c>
      <c r="BA15" s="17">
        <v>0.19517560037213499</v>
      </c>
      <c r="BB15" s="17"/>
      <c r="BC15" s="17">
        <v>0.32368879404714701</v>
      </c>
      <c r="BD15" s="17">
        <v>0.32751553498428698</v>
      </c>
      <c r="BE15" s="17">
        <v>0.344389846507966</v>
      </c>
      <c r="BF15" s="17"/>
      <c r="BG15" s="17">
        <v>0.34485912746604303</v>
      </c>
      <c r="BH15" s="17">
        <v>0.32379642646905299</v>
      </c>
      <c r="BI15" s="17"/>
      <c r="BJ15" s="17">
        <v>0.311365132946678</v>
      </c>
      <c r="BK15" s="17">
        <v>0.33440648968907</v>
      </c>
      <c r="BL15" s="17"/>
      <c r="BM15" s="17">
        <v>0.38849593608922001</v>
      </c>
      <c r="BN15" s="17">
        <v>0.33013766657648802</v>
      </c>
      <c r="BO15" s="17">
        <v>0.34892301560085998</v>
      </c>
      <c r="BP15" s="17">
        <v>0.26584757264051401</v>
      </c>
      <c r="BQ15" s="17">
        <v>0.18965176670151301</v>
      </c>
      <c r="BR15" s="17">
        <v>0.23740248260229799</v>
      </c>
      <c r="BS15" s="17">
        <v>0.293401537385027</v>
      </c>
      <c r="BT15" s="17"/>
      <c r="BU15" s="17">
        <v>0.29944516761392997</v>
      </c>
      <c r="BV15" s="17">
        <v>0.22532657607276199</v>
      </c>
      <c r="BW15" s="17"/>
      <c r="BX15" s="17">
        <v>0.29957686709588599</v>
      </c>
      <c r="BY15" s="17">
        <v>0.25589241640414501</v>
      </c>
      <c r="BZ15" s="17">
        <v>0.40001431952225602</v>
      </c>
      <c r="CA15" s="17">
        <v>0.30052261533802899</v>
      </c>
    </row>
    <row r="16" spans="2:79" ht="43.2" x14ac:dyDescent="0.3">
      <c r="B16" s="18" t="s">
        <v>339</v>
      </c>
      <c r="C16" s="17">
        <v>0.214555654972896</v>
      </c>
      <c r="D16" s="17">
        <v>0.19742227630489301</v>
      </c>
      <c r="E16" s="17">
        <v>0.23357616616191601</v>
      </c>
      <c r="F16" s="17"/>
      <c r="G16" s="17">
        <v>0.14523038835244001</v>
      </c>
      <c r="H16" s="17">
        <v>0.24472350966185599</v>
      </c>
      <c r="I16" s="17">
        <v>0.26729141824973801</v>
      </c>
      <c r="J16" s="17">
        <v>0.170134019261169</v>
      </c>
      <c r="K16" s="17">
        <v>0.19474083655989399</v>
      </c>
      <c r="L16" s="17">
        <v>0.24873290752055099</v>
      </c>
      <c r="M16" s="17"/>
      <c r="N16" s="17">
        <v>0.212025177844166</v>
      </c>
      <c r="O16" s="17">
        <v>0.27017625437120002</v>
      </c>
      <c r="P16" s="17">
        <v>0.18691694068240799</v>
      </c>
      <c r="Q16" s="17">
        <v>0.190430478145455</v>
      </c>
      <c r="R16" s="17"/>
      <c r="S16" s="17">
        <v>0.26026275286579997</v>
      </c>
      <c r="T16" s="17">
        <v>0.19313023612316099</v>
      </c>
      <c r="U16" s="17">
        <v>0.25739378156329701</v>
      </c>
      <c r="V16" s="17">
        <v>0.214307176655119</v>
      </c>
      <c r="W16" s="17">
        <v>0.25352140495742898</v>
      </c>
      <c r="X16" s="17">
        <v>0.16068182041638299</v>
      </c>
      <c r="Y16" s="17">
        <v>0.20522376860380301</v>
      </c>
      <c r="Z16" s="17">
        <v>0.15480760107213801</v>
      </c>
      <c r="AA16" s="17">
        <v>0.20899031166997101</v>
      </c>
      <c r="AB16" s="17">
        <v>0.173764108891276</v>
      </c>
      <c r="AC16" s="17">
        <v>0.18032044642613901</v>
      </c>
      <c r="AD16" s="17">
        <v>0.33821531054088999</v>
      </c>
      <c r="AE16" s="17"/>
      <c r="AF16" s="17">
        <v>0.21711489779684401</v>
      </c>
      <c r="AG16" s="17">
        <v>0.21111543546265599</v>
      </c>
      <c r="AH16" s="17">
        <v>0.29442852435483302</v>
      </c>
      <c r="AI16" s="17">
        <v>0.19110643406321801</v>
      </c>
      <c r="AJ16" s="17">
        <v>0.17405225469414501</v>
      </c>
      <c r="AK16" s="17">
        <v>0.15360381036108101</v>
      </c>
      <c r="AL16" s="17"/>
      <c r="AM16" s="17">
        <v>0.288572615222499</v>
      </c>
      <c r="AN16" s="17">
        <v>0.246627701558263</v>
      </c>
      <c r="AO16" s="17">
        <v>0.17337065814396399</v>
      </c>
      <c r="AP16" s="17">
        <v>0.226213784337045</v>
      </c>
      <c r="AQ16" s="17">
        <v>0.18552447912755199</v>
      </c>
      <c r="AR16" s="17"/>
      <c r="AS16" s="17">
        <v>0.22716865854359</v>
      </c>
      <c r="AT16" s="17">
        <v>0.165611326621735</v>
      </c>
      <c r="AU16" s="17"/>
      <c r="AV16" s="17">
        <v>0.230851934388485</v>
      </c>
      <c r="AW16" s="17">
        <v>0.20242626327736599</v>
      </c>
      <c r="AX16" s="17"/>
      <c r="AY16" s="17">
        <v>0.22949210722951299</v>
      </c>
      <c r="AZ16" s="17">
        <v>0.201294370477275</v>
      </c>
      <c r="BA16" s="17">
        <v>0.23033961386677901</v>
      </c>
      <c r="BB16" s="17"/>
      <c r="BC16" s="17">
        <v>0.209563556630047</v>
      </c>
      <c r="BD16" s="17">
        <v>0.21014050137027601</v>
      </c>
      <c r="BE16" s="17">
        <v>0.23934054975761901</v>
      </c>
      <c r="BF16" s="17"/>
      <c r="BG16" s="17">
        <v>0.18999657482872601</v>
      </c>
      <c r="BH16" s="17">
        <v>0.22414569787543101</v>
      </c>
      <c r="BI16" s="17"/>
      <c r="BJ16" s="17">
        <v>0.256889815358952</v>
      </c>
      <c r="BK16" s="17">
        <v>0.204947770050418</v>
      </c>
      <c r="BL16" s="17"/>
      <c r="BM16" s="17">
        <v>0.178492726023948</v>
      </c>
      <c r="BN16" s="17">
        <v>0.28487302065438702</v>
      </c>
      <c r="BO16" s="17">
        <v>0.18160279900915399</v>
      </c>
      <c r="BP16" s="17">
        <v>0</v>
      </c>
      <c r="BQ16" s="17">
        <v>0.44794198394297202</v>
      </c>
      <c r="BR16" s="17">
        <v>0.26284017639446799</v>
      </c>
      <c r="BS16" s="17">
        <v>0.248976839327502</v>
      </c>
      <c r="BT16" s="17"/>
      <c r="BU16" s="17">
        <v>0.12951561844927501</v>
      </c>
      <c r="BV16" s="17">
        <v>0.18707996386891301</v>
      </c>
      <c r="BW16" s="17"/>
      <c r="BX16" s="17">
        <v>0.137278784341065</v>
      </c>
      <c r="BY16" s="17">
        <v>0.20610796110350599</v>
      </c>
      <c r="BZ16" s="17">
        <v>0.19242946407289199</v>
      </c>
      <c r="CA16" s="17">
        <v>0.25194754105636002</v>
      </c>
    </row>
    <row r="17" spans="2:79" ht="43.2" x14ac:dyDescent="0.3">
      <c r="B17" s="18" t="s">
        <v>340</v>
      </c>
      <c r="C17" s="19">
        <v>0.19719123696229701</v>
      </c>
      <c r="D17" s="19">
        <v>0.23365363774803799</v>
      </c>
      <c r="E17" s="19">
        <v>0.155347146447643</v>
      </c>
      <c r="F17" s="19"/>
      <c r="G17" s="19">
        <v>8.2133774260583603E-2</v>
      </c>
      <c r="H17" s="19">
        <v>6.5742515278197605E-2</v>
      </c>
      <c r="I17" s="19">
        <v>0.12149666283110799</v>
      </c>
      <c r="J17" s="19">
        <v>0.283755406894245</v>
      </c>
      <c r="K17" s="19">
        <v>0.26374875829552402</v>
      </c>
      <c r="L17" s="19">
        <v>0.30353338970430199</v>
      </c>
      <c r="M17" s="19"/>
      <c r="N17" s="19">
        <v>0.13661805765676599</v>
      </c>
      <c r="O17" s="19">
        <v>0.18908503697661899</v>
      </c>
      <c r="P17" s="19">
        <v>0.265440649670867</v>
      </c>
      <c r="Q17" s="19">
        <v>0.20235692029489299</v>
      </c>
      <c r="R17" s="19"/>
      <c r="S17" s="19">
        <v>0.124683821854982</v>
      </c>
      <c r="T17" s="19">
        <v>0.29436959461517098</v>
      </c>
      <c r="U17" s="19">
        <v>0.18816301166326399</v>
      </c>
      <c r="V17" s="19">
        <v>0.14977267858082699</v>
      </c>
      <c r="W17" s="19">
        <v>0.14163909831458299</v>
      </c>
      <c r="X17" s="19">
        <v>0.20362186647507599</v>
      </c>
      <c r="Y17" s="19">
        <v>0.270079325647962</v>
      </c>
      <c r="Z17" s="19">
        <v>0.18220116812531401</v>
      </c>
      <c r="AA17" s="19">
        <v>0.166965501429546</v>
      </c>
      <c r="AB17" s="19">
        <v>0.19474790644932</v>
      </c>
      <c r="AC17" s="19">
        <v>0.311075664277495</v>
      </c>
      <c r="AD17" s="19">
        <v>0.16563476392923099</v>
      </c>
      <c r="AE17" s="19"/>
      <c r="AF17" s="19">
        <v>9.2975172753721996E-2</v>
      </c>
      <c r="AG17" s="19">
        <v>0.22945765328196199</v>
      </c>
      <c r="AH17" s="19">
        <v>0.17021239276906</v>
      </c>
      <c r="AI17" s="19">
        <v>0.26361815246398002</v>
      </c>
      <c r="AJ17" s="19">
        <v>0.28303258862793201</v>
      </c>
      <c r="AK17" s="19">
        <v>0.20826678551303501</v>
      </c>
      <c r="AL17" s="19"/>
      <c r="AM17" s="19">
        <v>0.23580378688640899</v>
      </c>
      <c r="AN17" s="19">
        <v>0.24897720935864301</v>
      </c>
      <c r="AO17" s="19">
        <v>0.12997683028892401</v>
      </c>
      <c r="AP17" s="19">
        <v>8.8221332381334297E-2</v>
      </c>
      <c r="AQ17" s="19">
        <v>0</v>
      </c>
      <c r="AR17" s="19"/>
      <c r="AS17" s="19">
        <v>0.18653570923570301</v>
      </c>
      <c r="AT17" s="19">
        <v>0.20807332325977401</v>
      </c>
      <c r="AU17" s="19"/>
      <c r="AV17" s="19">
        <v>0.186741320766494</v>
      </c>
      <c r="AW17" s="19">
        <v>0.20788187230680999</v>
      </c>
      <c r="AX17" s="19"/>
      <c r="AY17" s="19">
        <v>0.197720536147037</v>
      </c>
      <c r="AZ17" s="19">
        <v>0.176603622205254</v>
      </c>
      <c r="BA17" s="19">
        <v>0.330573421997646</v>
      </c>
      <c r="BB17" s="19"/>
      <c r="BC17" s="19">
        <v>0.21204901219384301</v>
      </c>
      <c r="BD17" s="19">
        <v>0.17224263406822399</v>
      </c>
      <c r="BE17" s="19">
        <v>0.17875397203651799</v>
      </c>
      <c r="BF17" s="19"/>
      <c r="BG17" s="19">
        <v>0.19317541241261699</v>
      </c>
      <c r="BH17" s="19">
        <v>0.20316304723197101</v>
      </c>
      <c r="BI17" s="19"/>
      <c r="BJ17" s="19">
        <v>0.12397019056597799</v>
      </c>
      <c r="BK17" s="19">
        <v>0.222344183234021</v>
      </c>
      <c r="BL17" s="19"/>
      <c r="BM17" s="19">
        <v>0.15781636562885801</v>
      </c>
      <c r="BN17" s="19">
        <v>0.150032541803748</v>
      </c>
      <c r="BO17" s="19">
        <v>0.26617236710499298</v>
      </c>
      <c r="BP17" s="19">
        <v>0.30324855702756798</v>
      </c>
      <c r="BQ17" s="19">
        <v>8.5980363139341001E-2</v>
      </c>
      <c r="BR17" s="19">
        <v>0.30623871261748797</v>
      </c>
      <c r="BS17" s="19">
        <v>0.141644912151309</v>
      </c>
      <c r="BT17" s="19"/>
      <c r="BU17" s="19">
        <v>0.200896915623931</v>
      </c>
      <c r="BV17" s="19">
        <v>0.18381644441591899</v>
      </c>
      <c r="BW17" s="19"/>
      <c r="BX17" s="19">
        <v>0.21190958312755201</v>
      </c>
      <c r="BY17" s="19">
        <v>0.33024758152653599</v>
      </c>
      <c r="BZ17" s="19">
        <v>0.117747434161143</v>
      </c>
      <c r="CA17" s="19">
        <v>0.201660528581869</v>
      </c>
    </row>
    <row r="18" spans="2:79" x14ac:dyDescent="0.3">
      <c r="B18" s="16" t="s">
        <v>342</v>
      </c>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A18"/>
  <sheetViews>
    <sheetView showGridLines="0" topLeftCell="A8" workbookViewId="0">
      <pane xSplit="2" topLeftCell="C1" activePane="topRight" state="frozen"/>
      <selection pane="topRight" activeCell="C14" sqref="C14"/>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344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497</v>
      </c>
      <c r="D7" s="10">
        <v>226</v>
      </c>
      <c r="E7" s="10">
        <v>269</v>
      </c>
      <c r="F7" s="10"/>
      <c r="G7" s="10">
        <v>58</v>
      </c>
      <c r="H7" s="10">
        <v>85</v>
      </c>
      <c r="I7" s="10">
        <v>78</v>
      </c>
      <c r="J7" s="10">
        <v>95</v>
      </c>
      <c r="K7" s="10">
        <v>68</v>
      </c>
      <c r="L7" s="10">
        <v>113</v>
      </c>
      <c r="M7" s="10"/>
      <c r="N7" s="10">
        <v>120</v>
      </c>
      <c r="O7" s="10">
        <v>134</v>
      </c>
      <c r="P7" s="10">
        <v>113</v>
      </c>
      <c r="Q7" s="10">
        <v>126</v>
      </c>
      <c r="R7" s="10"/>
      <c r="S7" s="10">
        <v>69</v>
      </c>
      <c r="T7" s="10">
        <v>65</v>
      </c>
      <c r="U7" s="10">
        <v>37</v>
      </c>
      <c r="V7" s="10">
        <v>45</v>
      </c>
      <c r="W7" s="10">
        <v>40</v>
      </c>
      <c r="X7" s="10">
        <v>42</v>
      </c>
      <c r="Y7" s="10">
        <v>43</v>
      </c>
      <c r="Z7" s="10">
        <v>26</v>
      </c>
      <c r="AA7" s="10">
        <v>56</v>
      </c>
      <c r="AB7" s="10">
        <v>39</v>
      </c>
      <c r="AC7" s="10">
        <v>21</v>
      </c>
      <c r="AD7" s="10">
        <v>14</v>
      </c>
      <c r="AE7" s="10"/>
      <c r="AF7" s="10">
        <v>109</v>
      </c>
      <c r="AG7" s="10">
        <v>133</v>
      </c>
      <c r="AH7" s="10">
        <v>71</v>
      </c>
      <c r="AI7" s="10">
        <v>89</v>
      </c>
      <c r="AJ7" s="10">
        <v>67</v>
      </c>
      <c r="AK7" s="10">
        <v>28</v>
      </c>
      <c r="AL7" s="10"/>
      <c r="AM7" s="10">
        <v>134</v>
      </c>
      <c r="AN7" s="10">
        <v>110</v>
      </c>
      <c r="AO7" s="10">
        <v>121</v>
      </c>
      <c r="AP7" s="10">
        <v>51</v>
      </c>
      <c r="AQ7" s="10">
        <v>15</v>
      </c>
      <c r="AR7" s="10"/>
      <c r="AS7" s="10">
        <v>320</v>
      </c>
      <c r="AT7" s="10">
        <v>65</v>
      </c>
      <c r="AU7" s="10"/>
      <c r="AV7" s="10">
        <v>332</v>
      </c>
      <c r="AW7" s="10">
        <v>56</v>
      </c>
      <c r="AX7" s="10"/>
      <c r="AY7" s="10">
        <v>137</v>
      </c>
      <c r="AZ7" s="10">
        <v>320</v>
      </c>
      <c r="BA7" s="10">
        <v>36</v>
      </c>
      <c r="BB7" s="10"/>
      <c r="BC7" s="10">
        <v>274</v>
      </c>
      <c r="BD7" s="10">
        <v>119</v>
      </c>
      <c r="BE7" s="10">
        <v>102</v>
      </c>
      <c r="BF7" s="10"/>
      <c r="BG7" s="10">
        <v>149</v>
      </c>
      <c r="BH7" s="10">
        <v>341</v>
      </c>
      <c r="BI7" s="10"/>
      <c r="BJ7" s="10">
        <v>101</v>
      </c>
      <c r="BK7" s="10">
        <v>388</v>
      </c>
      <c r="BL7" s="10"/>
      <c r="BM7" s="10">
        <v>201</v>
      </c>
      <c r="BN7" s="10">
        <v>86</v>
      </c>
      <c r="BO7" s="10">
        <v>21</v>
      </c>
      <c r="BP7" s="10">
        <v>20</v>
      </c>
      <c r="BQ7" s="10">
        <v>22</v>
      </c>
      <c r="BR7" s="10">
        <v>114</v>
      </c>
      <c r="BS7" s="10">
        <v>32</v>
      </c>
      <c r="BT7" s="10"/>
      <c r="BU7" s="10">
        <v>17</v>
      </c>
      <c r="BV7" s="10">
        <v>44</v>
      </c>
      <c r="BW7" s="10"/>
      <c r="BX7" s="10">
        <v>61</v>
      </c>
      <c r="BY7" s="10">
        <v>146</v>
      </c>
      <c r="BZ7" s="10">
        <v>199</v>
      </c>
      <c r="CA7" s="10">
        <v>158</v>
      </c>
    </row>
    <row r="8" spans="2:79" ht="30" customHeight="1" x14ac:dyDescent="0.3">
      <c r="B8" s="11" t="s">
        <v>20</v>
      </c>
      <c r="C8" s="11">
        <v>498</v>
      </c>
      <c r="D8" s="11">
        <v>233</v>
      </c>
      <c r="E8" s="11">
        <v>263</v>
      </c>
      <c r="F8" s="11"/>
      <c r="G8" s="11">
        <v>73</v>
      </c>
      <c r="H8" s="11">
        <v>85</v>
      </c>
      <c r="I8" s="11">
        <v>76</v>
      </c>
      <c r="J8" s="11">
        <v>91</v>
      </c>
      <c r="K8" s="11">
        <v>66</v>
      </c>
      <c r="L8" s="11">
        <v>107</v>
      </c>
      <c r="M8" s="11"/>
      <c r="N8" s="11">
        <v>125</v>
      </c>
      <c r="O8" s="11">
        <v>132</v>
      </c>
      <c r="P8" s="11">
        <v>109</v>
      </c>
      <c r="Q8" s="11">
        <v>128</v>
      </c>
      <c r="R8" s="11"/>
      <c r="S8" s="11">
        <v>69</v>
      </c>
      <c r="T8" s="11">
        <v>64</v>
      </c>
      <c r="U8" s="11">
        <v>36</v>
      </c>
      <c r="V8" s="11">
        <v>44</v>
      </c>
      <c r="W8" s="11">
        <v>39</v>
      </c>
      <c r="X8" s="11">
        <v>43</v>
      </c>
      <c r="Y8" s="11">
        <v>40</v>
      </c>
      <c r="Z8" s="11">
        <v>23</v>
      </c>
      <c r="AA8" s="11">
        <v>56</v>
      </c>
      <c r="AB8" s="11">
        <v>43</v>
      </c>
      <c r="AC8" s="11">
        <v>23</v>
      </c>
      <c r="AD8" s="11">
        <v>18</v>
      </c>
      <c r="AE8" s="11"/>
      <c r="AF8" s="11">
        <v>115</v>
      </c>
      <c r="AG8" s="11">
        <v>133</v>
      </c>
      <c r="AH8" s="11">
        <v>69</v>
      </c>
      <c r="AI8" s="11">
        <v>89</v>
      </c>
      <c r="AJ8" s="11">
        <v>66</v>
      </c>
      <c r="AK8" s="11">
        <v>26</v>
      </c>
      <c r="AL8" s="11"/>
      <c r="AM8" s="11">
        <v>132</v>
      </c>
      <c r="AN8" s="11">
        <v>109</v>
      </c>
      <c r="AO8" s="11">
        <v>125</v>
      </c>
      <c r="AP8" s="11">
        <v>52</v>
      </c>
      <c r="AQ8" s="11">
        <v>15</v>
      </c>
      <c r="AR8" s="11"/>
      <c r="AS8" s="11">
        <v>322</v>
      </c>
      <c r="AT8" s="11">
        <v>64</v>
      </c>
      <c r="AU8" s="11"/>
      <c r="AV8" s="11">
        <v>331</v>
      </c>
      <c r="AW8" s="11">
        <v>58</v>
      </c>
      <c r="AX8" s="11"/>
      <c r="AY8" s="11">
        <v>138</v>
      </c>
      <c r="AZ8" s="11">
        <v>321</v>
      </c>
      <c r="BA8" s="11">
        <v>35</v>
      </c>
      <c r="BB8" s="11"/>
      <c r="BC8" s="11">
        <v>276</v>
      </c>
      <c r="BD8" s="11">
        <v>118</v>
      </c>
      <c r="BE8" s="11">
        <v>101</v>
      </c>
      <c r="BF8" s="11"/>
      <c r="BG8" s="11">
        <v>147</v>
      </c>
      <c r="BH8" s="11">
        <v>344</v>
      </c>
      <c r="BI8" s="11"/>
      <c r="BJ8" s="11">
        <v>103</v>
      </c>
      <c r="BK8" s="11">
        <v>385</v>
      </c>
      <c r="BL8" s="11"/>
      <c r="BM8" s="11">
        <v>204</v>
      </c>
      <c r="BN8" s="11">
        <v>90</v>
      </c>
      <c r="BO8" s="11">
        <v>21</v>
      </c>
      <c r="BP8" s="11">
        <v>19</v>
      </c>
      <c r="BQ8" s="11">
        <v>25</v>
      </c>
      <c r="BR8" s="11">
        <v>108</v>
      </c>
      <c r="BS8" s="11">
        <v>31</v>
      </c>
      <c r="BT8" s="11"/>
      <c r="BU8" s="11">
        <v>16</v>
      </c>
      <c r="BV8" s="11">
        <v>46</v>
      </c>
      <c r="BW8" s="11"/>
      <c r="BX8" s="11">
        <v>62</v>
      </c>
      <c r="BY8" s="11">
        <v>144</v>
      </c>
      <c r="BZ8" s="11">
        <v>204</v>
      </c>
      <c r="CA8" s="11">
        <v>156</v>
      </c>
    </row>
    <row r="9" spans="2:79" x14ac:dyDescent="0.3">
      <c r="B9" s="18" t="s">
        <v>158</v>
      </c>
      <c r="C9" s="17">
        <v>0.124263172377273</v>
      </c>
      <c r="D9" s="17">
        <v>8.9297431633697202E-2</v>
      </c>
      <c r="E9" s="17">
        <v>0.156038440452479</v>
      </c>
      <c r="F9" s="17"/>
      <c r="G9" s="17">
        <v>3.9156065920244398E-2</v>
      </c>
      <c r="H9" s="17">
        <v>5.8214457194495098E-2</v>
      </c>
      <c r="I9" s="17">
        <v>0.15188269146126099</v>
      </c>
      <c r="J9" s="17">
        <v>0.127878347694524</v>
      </c>
      <c r="K9" s="17">
        <v>0.28042713405612801</v>
      </c>
      <c r="L9" s="17">
        <v>0.115435407270535</v>
      </c>
      <c r="M9" s="17"/>
      <c r="N9" s="17">
        <v>4.87980707127698E-2</v>
      </c>
      <c r="O9" s="17">
        <v>0.132112122067021</v>
      </c>
      <c r="P9" s="17">
        <v>0.17190771474901601</v>
      </c>
      <c r="Q9" s="17">
        <v>0.13159431551647299</v>
      </c>
      <c r="R9" s="17"/>
      <c r="S9" s="17">
        <v>0.10832570252780099</v>
      </c>
      <c r="T9" s="17">
        <v>8.7647459087143095E-2</v>
      </c>
      <c r="U9" s="17">
        <v>8.3094338853030705E-2</v>
      </c>
      <c r="V9" s="17">
        <v>0.121705049385377</v>
      </c>
      <c r="W9" s="17">
        <v>4.5291479990969101E-2</v>
      </c>
      <c r="X9" s="17">
        <v>0.16098903793306099</v>
      </c>
      <c r="Y9" s="17">
        <v>0.20640498707305599</v>
      </c>
      <c r="Z9" s="17">
        <v>7.2954618267772595E-2</v>
      </c>
      <c r="AA9" s="17">
        <v>0.139769315449186</v>
      </c>
      <c r="AB9" s="17">
        <v>0.22317038667122099</v>
      </c>
      <c r="AC9" s="17">
        <v>0.19112104726242099</v>
      </c>
      <c r="AD9" s="17">
        <v>0</v>
      </c>
      <c r="AE9" s="17"/>
      <c r="AF9" s="17">
        <v>6.9626882601051904E-2</v>
      </c>
      <c r="AG9" s="17">
        <v>0.143609015824994</v>
      </c>
      <c r="AH9" s="17">
        <v>0.123680571830266</v>
      </c>
      <c r="AI9" s="17">
        <v>0.129778950671363</v>
      </c>
      <c r="AJ9" s="17">
        <v>0.210508759318139</v>
      </c>
      <c r="AK9" s="17">
        <v>3.2941298031131799E-2</v>
      </c>
      <c r="AL9" s="17"/>
      <c r="AM9" s="17">
        <v>0.16376814984180399</v>
      </c>
      <c r="AN9" s="17">
        <v>0.14258233986094199</v>
      </c>
      <c r="AO9" s="17">
        <v>8.5114712701400294E-2</v>
      </c>
      <c r="AP9" s="17">
        <v>7.1867493221508094E-2</v>
      </c>
      <c r="AQ9" s="17">
        <v>0</v>
      </c>
      <c r="AR9" s="17"/>
      <c r="AS9" s="17">
        <v>0.112190920224237</v>
      </c>
      <c r="AT9" s="17">
        <v>0.15307194423098899</v>
      </c>
      <c r="AU9" s="17"/>
      <c r="AV9" s="17">
        <v>0.13396082986892199</v>
      </c>
      <c r="AW9" s="17">
        <v>0.105030393900445</v>
      </c>
      <c r="AX9" s="17"/>
      <c r="AY9" s="17">
        <v>0.130297702423775</v>
      </c>
      <c r="AZ9" s="17">
        <v>0.12663743339735101</v>
      </c>
      <c r="BA9" s="17">
        <v>9.1160525842908999E-2</v>
      </c>
      <c r="BB9" s="17"/>
      <c r="BC9" s="17">
        <v>0.144688425829125</v>
      </c>
      <c r="BD9" s="17">
        <v>0.118592057340073</v>
      </c>
      <c r="BE9" s="17">
        <v>7.8505061423038799E-2</v>
      </c>
      <c r="BF9" s="17"/>
      <c r="BG9" s="17">
        <v>0.14681745736626101</v>
      </c>
      <c r="BH9" s="17">
        <v>0.117197596498145</v>
      </c>
      <c r="BI9" s="17"/>
      <c r="BJ9" s="17">
        <v>0.120771930713089</v>
      </c>
      <c r="BK9" s="17">
        <v>0.12841339568527199</v>
      </c>
      <c r="BL9" s="17"/>
      <c r="BM9" s="17">
        <v>8.9909718922258006E-2</v>
      </c>
      <c r="BN9" s="17">
        <v>0.14454217752707199</v>
      </c>
      <c r="BO9" s="17">
        <v>0.13312095476427399</v>
      </c>
      <c r="BP9" s="17">
        <v>0.15975476180846801</v>
      </c>
      <c r="BQ9" s="17">
        <v>0</v>
      </c>
      <c r="BR9" s="17">
        <v>0.16752746877034699</v>
      </c>
      <c r="BS9" s="17">
        <v>0.21726381911909501</v>
      </c>
      <c r="BT9" s="17"/>
      <c r="BU9" s="17">
        <v>0.111453779309301</v>
      </c>
      <c r="BV9" s="17">
        <v>5.7427951020703097E-2</v>
      </c>
      <c r="BW9" s="17"/>
      <c r="BX9" s="17">
        <v>0.12486897368850999</v>
      </c>
      <c r="BY9" s="17">
        <v>0.11772436661805399</v>
      </c>
      <c r="BZ9" s="17">
        <v>5.2522429171792402E-2</v>
      </c>
      <c r="CA9" s="17">
        <v>8.3511673334612999E-2</v>
      </c>
    </row>
    <row r="10" spans="2:79" ht="43.2" x14ac:dyDescent="0.3">
      <c r="B10" s="18" t="s">
        <v>337</v>
      </c>
      <c r="C10" s="17">
        <v>0.17320364700465399</v>
      </c>
      <c r="D10" s="17">
        <v>0.158413978907746</v>
      </c>
      <c r="E10" s="17">
        <v>0.18751136817910599</v>
      </c>
      <c r="F10" s="17"/>
      <c r="G10" s="17">
        <v>0.23690343917649301</v>
      </c>
      <c r="H10" s="17">
        <v>0.206691916925453</v>
      </c>
      <c r="I10" s="17">
        <v>0.23091871176732001</v>
      </c>
      <c r="J10" s="17">
        <v>0.132724585123628</v>
      </c>
      <c r="K10" s="17">
        <v>8.8616664437033907E-2</v>
      </c>
      <c r="L10" s="17">
        <v>0.14906748540960299</v>
      </c>
      <c r="M10" s="17"/>
      <c r="N10" s="17">
        <v>0.19866904263225699</v>
      </c>
      <c r="O10" s="17">
        <v>0.142737391011281</v>
      </c>
      <c r="P10" s="17">
        <v>0.19236183468430301</v>
      </c>
      <c r="Q10" s="17">
        <v>0.168239045047475</v>
      </c>
      <c r="R10" s="17"/>
      <c r="S10" s="17">
        <v>0.25128172463592502</v>
      </c>
      <c r="T10" s="17">
        <v>0.178828755944832</v>
      </c>
      <c r="U10" s="17">
        <v>0.108619534784981</v>
      </c>
      <c r="V10" s="17">
        <v>0.150676911645831</v>
      </c>
      <c r="W10" s="17">
        <v>6.6026973184123802E-2</v>
      </c>
      <c r="X10" s="17">
        <v>0.138620675907587</v>
      </c>
      <c r="Y10" s="17">
        <v>0.11372397410660599</v>
      </c>
      <c r="Z10" s="17">
        <v>0.108244867315809</v>
      </c>
      <c r="AA10" s="17">
        <v>0.27044815479459899</v>
      </c>
      <c r="AB10" s="17">
        <v>7.7045757018996699E-2</v>
      </c>
      <c r="AC10" s="17">
        <v>9.8623828885151393E-2</v>
      </c>
      <c r="AD10" s="17">
        <v>0.59152002921289104</v>
      </c>
      <c r="AE10" s="17"/>
      <c r="AF10" s="17">
        <v>0.26176420056807598</v>
      </c>
      <c r="AG10" s="17">
        <v>0.14013122493674299</v>
      </c>
      <c r="AH10" s="17">
        <v>0.198534979860715</v>
      </c>
      <c r="AI10" s="17">
        <v>0.15313514348412599</v>
      </c>
      <c r="AJ10" s="17">
        <v>8.5259716805113503E-2</v>
      </c>
      <c r="AK10" s="17">
        <v>0.174014558769049</v>
      </c>
      <c r="AL10" s="17"/>
      <c r="AM10" s="17">
        <v>0.13234212573665499</v>
      </c>
      <c r="AN10" s="17">
        <v>0.155344410222093</v>
      </c>
      <c r="AO10" s="17">
        <v>0.24415842881966099</v>
      </c>
      <c r="AP10" s="17">
        <v>0.20187723705793301</v>
      </c>
      <c r="AQ10" s="17">
        <v>0.19119586101406999</v>
      </c>
      <c r="AR10" s="17"/>
      <c r="AS10" s="17">
        <v>0.20597836521715701</v>
      </c>
      <c r="AT10" s="17">
        <v>0.12800682581309999</v>
      </c>
      <c r="AU10" s="17"/>
      <c r="AV10" s="17">
        <v>0.19777341151634001</v>
      </c>
      <c r="AW10" s="17">
        <v>9.8823100256548502E-2</v>
      </c>
      <c r="AX10" s="17"/>
      <c r="AY10" s="17">
        <v>0.156702886239029</v>
      </c>
      <c r="AZ10" s="17">
        <v>0.18313949540415</v>
      </c>
      <c r="BA10" s="17">
        <v>0.11007449079906501</v>
      </c>
      <c r="BB10" s="17"/>
      <c r="BC10" s="17">
        <v>0.17566975622457701</v>
      </c>
      <c r="BD10" s="17">
        <v>0.18766836243691901</v>
      </c>
      <c r="BE10" s="17">
        <v>0.15440326369964399</v>
      </c>
      <c r="BF10" s="17"/>
      <c r="BG10" s="17">
        <v>0.149126736763045</v>
      </c>
      <c r="BH10" s="17">
        <v>0.18449752873700001</v>
      </c>
      <c r="BI10" s="17"/>
      <c r="BJ10" s="17">
        <v>0.266535562604858</v>
      </c>
      <c r="BK10" s="17">
        <v>0.152721087980807</v>
      </c>
      <c r="BL10" s="17"/>
      <c r="BM10" s="17">
        <v>0.190580802495254</v>
      </c>
      <c r="BN10" s="17">
        <v>0.17261837453776899</v>
      </c>
      <c r="BO10" s="17">
        <v>0.167315421193031</v>
      </c>
      <c r="BP10" s="17">
        <v>0.24189921188154001</v>
      </c>
      <c r="BQ10" s="17">
        <v>0.201755027816997</v>
      </c>
      <c r="BR10" s="17">
        <v>0.15697332271398301</v>
      </c>
      <c r="BS10" s="17">
        <v>5.9526356118756202E-2</v>
      </c>
      <c r="BT10" s="17"/>
      <c r="BU10" s="17">
        <v>0.24149259589427599</v>
      </c>
      <c r="BV10" s="17">
        <v>0.35371535158553402</v>
      </c>
      <c r="BW10" s="17"/>
      <c r="BX10" s="17">
        <v>0.20747281672307599</v>
      </c>
      <c r="BY10" s="17">
        <v>0.15059455352270101</v>
      </c>
      <c r="BZ10" s="17">
        <v>0.21735408302957199</v>
      </c>
      <c r="CA10" s="17">
        <v>0.21787139736533601</v>
      </c>
    </row>
    <row r="11" spans="2:79" ht="43.2" x14ac:dyDescent="0.3">
      <c r="B11" s="18" t="s">
        <v>338</v>
      </c>
      <c r="C11" s="17">
        <v>0.331922552822082</v>
      </c>
      <c r="D11" s="17">
        <v>0.32899167572763799</v>
      </c>
      <c r="E11" s="17">
        <v>0.33343825513235698</v>
      </c>
      <c r="F11" s="17"/>
      <c r="G11" s="17">
        <v>0.28203827354083599</v>
      </c>
      <c r="H11" s="17">
        <v>0.44955552457759501</v>
      </c>
      <c r="I11" s="17">
        <v>0.25397504913063101</v>
      </c>
      <c r="J11" s="17">
        <v>0.373857052777813</v>
      </c>
      <c r="K11" s="17">
        <v>0.215166767092793</v>
      </c>
      <c r="L11" s="17">
        <v>0.36378383495276101</v>
      </c>
      <c r="M11" s="17"/>
      <c r="N11" s="17">
        <v>0.35461448097855403</v>
      </c>
      <c r="O11" s="17">
        <v>0.35998873041894403</v>
      </c>
      <c r="P11" s="17">
        <v>0.304983086513549</v>
      </c>
      <c r="Q11" s="17">
        <v>0.30653442354698601</v>
      </c>
      <c r="R11" s="17"/>
      <c r="S11" s="17">
        <v>0.27346978414082301</v>
      </c>
      <c r="T11" s="17">
        <v>0.30865682037225001</v>
      </c>
      <c r="U11" s="17">
        <v>0.53656113710509701</v>
      </c>
      <c r="V11" s="17">
        <v>0.33403810084088098</v>
      </c>
      <c r="W11" s="17">
        <v>0.44217152858161402</v>
      </c>
      <c r="X11" s="17">
        <v>0.38804145926191302</v>
      </c>
      <c r="Y11" s="17">
        <v>0.30256922242700401</v>
      </c>
      <c r="Z11" s="17">
        <v>0.37101350305917402</v>
      </c>
      <c r="AA11" s="17">
        <v>0.23569252625901599</v>
      </c>
      <c r="AB11" s="17">
        <v>0.272318772173892</v>
      </c>
      <c r="AC11" s="17">
        <v>0.41467599890658202</v>
      </c>
      <c r="AD11" s="17">
        <v>0.208281306134559</v>
      </c>
      <c r="AE11" s="17"/>
      <c r="AF11" s="17">
        <v>0.35451835983575902</v>
      </c>
      <c r="AG11" s="17">
        <v>0.28691790669327799</v>
      </c>
      <c r="AH11" s="17">
        <v>0.35745652468016398</v>
      </c>
      <c r="AI11" s="17">
        <v>0.32150138113354398</v>
      </c>
      <c r="AJ11" s="17">
        <v>0.33274212455801799</v>
      </c>
      <c r="AK11" s="17">
        <v>0.42552320033409402</v>
      </c>
      <c r="AL11" s="17"/>
      <c r="AM11" s="17">
        <v>0.33678528567282401</v>
      </c>
      <c r="AN11" s="17">
        <v>0.33749045421936202</v>
      </c>
      <c r="AO11" s="17">
        <v>0.28129085186236902</v>
      </c>
      <c r="AP11" s="17">
        <v>0.44291692111873299</v>
      </c>
      <c r="AQ11" s="17">
        <v>0.30206440612091001</v>
      </c>
      <c r="AR11" s="17"/>
      <c r="AS11" s="17">
        <v>0.32493346478088903</v>
      </c>
      <c r="AT11" s="17">
        <v>0.308770858793181</v>
      </c>
      <c r="AU11" s="17"/>
      <c r="AV11" s="17">
        <v>0.32567452057740798</v>
      </c>
      <c r="AW11" s="17">
        <v>0.29356629588142202</v>
      </c>
      <c r="AX11" s="17"/>
      <c r="AY11" s="17">
        <v>0.335394024499792</v>
      </c>
      <c r="AZ11" s="17">
        <v>0.32206971044940802</v>
      </c>
      <c r="BA11" s="17">
        <v>0.41664010400676299</v>
      </c>
      <c r="BB11" s="17"/>
      <c r="BC11" s="17">
        <v>0.33650066900018</v>
      </c>
      <c r="BD11" s="17">
        <v>0.297594286803532</v>
      </c>
      <c r="BE11" s="17">
        <v>0.359191513235187</v>
      </c>
      <c r="BF11" s="17"/>
      <c r="BG11" s="17">
        <v>0.34816544926891002</v>
      </c>
      <c r="BH11" s="17">
        <v>0.316865310619458</v>
      </c>
      <c r="BI11" s="17"/>
      <c r="BJ11" s="17">
        <v>0.31577641726872202</v>
      </c>
      <c r="BK11" s="17">
        <v>0.33738543153989298</v>
      </c>
      <c r="BL11" s="17"/>
      <c r="BM11" s="17">
        <v>0.35478301824475</v>
      </c>
      <c r="BN11" s="17">
        <v>0.35069921425051498</v>
      </c>
      <c r="BO11" s="17">
        <v>0.26225184737046298</v>
      </c>
      <c r="BP11" s="17">
        <v>0.19817869181841499</v>
      </c>
      <c r="BQ11" s="17">
        <v>0.38890958745447102</v>
      </c>
      <c r="BR11" s="17">
        <v>0.31468107533357798</v>
      </c>
      <c r="BS11" s="17">
        <v>0.25046627199358401</v>
      </c>
      <c r="BT11" s="17"/>
      <c r="BU11" s="17">
        <v>0.24116863174174899</v>
      </c>
      <c r="BV11" s="17">
        <v>0.22490107749149299</v>
      </c>
      <c r="BW11" s="17"/>
      <c r="BX11" s="17">
        <v>0.22093703185199001</v>
      </c>
      <c r="BY11" s="17">
        <v>0.28108723722517098</v>
      </c>
      <c r="BZ11" s="17">
        <v>0.38361024412415401</v>
      </c>
      <c r="CA11" s="17">
        <v>0.36121471330016403</v>
      </c>
    </row>
    <row r="12" spans="2:79" ht="43.2" x14ac:dyDescent="0.3">
      <c r="B12" s="18" t="s">
        <v>339</v>
      </c>
      <c r="C12" s="17">
        <v>0.21973018155758001</v>
      </c>
      <c r="D12" s="17">
        <v>0.26035184988742599</v>
      </c>
      <c r="E12" s="17">
        <v>0.18170196103293801</v>
      </c>
      <c r="F12" s="17"/>
      <c r="G12" s="17">
        <v>0.30373526400304501</v>
      </c>
      <c r="H12" s="17">
        <v>0.22463463143798101</v>
      </c>
      <c r="I12" s="17">
        <v>0.20932348421738201</v>
      </c>
      <c r="J12" s="17">
        <v>0.202732936991212</v>
      </c>
      <c r="K12" s="17">
        <v>0.223243437510382</v>
      </c>
      <c r="L12" s="17">
        <v>0.17851404411279101</v>
      </c>
      <c r="M12" s="17"/>
      <c r="N12" s="17">
        <v>0.28017488281670799</v>
      </c>
      <c r="O12" s="17">
        <v>0.191941974674569</v>
      </c>
      <c r="P12" s="17">
        <v>0.215289118472171</v>
      </c>
      <c r="Q12" s="17">
        <v>0.199164830555418</v>
      </c>
      <c r="R12" s="17"/>
      <c r="S12" s="17">
        <v>0.18408256443378501</v>
      </c>
      <c r="T12" s="17">
        <v>0.240500396724563</v>
      </c>
      <c r="U12" s="17">
        <v>0.13621497285987699</v>
      </c>
      <c r="V12" s="17">
        <v>0.16649721747681401</v>
      </c>
      <c r="W12" s="17">
        <v>0.308331775498289</v>
      </c>
      <c r="X12" s="17">
        <v>0.18876279169128099</v>
      </c>
      <c r="Y12" s="17">
        <v>0.23932688042870201</v>
      </c>
      <c r="Z12" s="17">
        <v>0.30593701963880499</v>
      </c>
      <c r="AA12" s="17">
        <v>0.20315258477194001</v>
      </c>
      <c r="AB12" s="17">
        <v>0.297011829899959</v>
      </c>
      <c r="AC12" s="17">
        <v>0.24839631864886499</v>
      </c>
      <c r="AD12" s="17">
        <v>0.13532283862853101</v>
      </c>
      <c r="AE12" s="17"/>
      <c r="AF12" s="17">
        <v>0.21318156103598401</v>
      </c>
      <c r="AG12" s="17">
        <v>0.26822786195912002</v>
      </c>
      <c r="AH12" s="17">
        <v>0.19265205405973401</v>
      </c>
      <c r="AI12" s="17">
        <v>0.19194364039366499</v>
      </c>
      <c r="AJ12" s="17">
        <v>0.19480161707386201</v>
      </c>
      <c r="AK12" s="17">
        <v>0.23144706795408401</v>
      </c>
      <c r="AL12" s="17"/>
      <c r="AM12" s="17">
        <v>0.19661769869792001</v>
      </c>
      <c r="AN12" s="17">
        <v>0.17730478706011399</v>
      </c>
      <c r="AO12" s="17">
        <v>0.243989917119212</v>
      </c>
      <c r="AP12" s="17">
        <v>0.22032985513030301</v>
      </c>
      <c r="AQ12" s="17">
        <v>0.38500557251876599</v>
      </c>
      <c r="AR12" s="17"/>
      <c r="AS12" s="17">
        <v>0.21503124686685099</v>
      </c>
      <c r="AT12" s="17">
        <v>0.22545122991333</v>
      </c>
      <c r="AU12" s="17"/>
      <c r="AV12" s="17">
        <v>0.20856902507448699</v>
      </c>
      <c r="AW12" s="17">
        <v>0.33595644689047</v>
      </c>
      <c r="AX12" s="17"/>
      <c r="AY12" s="17">
        <v>0.18479137857342601</v>
      </c>
      <c r="AZ12" s="17">
        <v>0.23946290080195701</v>
      </c>
      <c r="BA12" s="17">
        <v>0.198405154082366</v>
      </c>
      <c r="BB12" s="17"/>
      <c r="BC12" s="17">
        <v>0.21499152069213101</v>
      </c>
      <c r="BD12" s="17">
        <v>0.21309174621775601</v>
      </c>
      <c r="BE12" s="17">
        <v>0.246838453650599</v>
      </c>
      <c r="BF12" s="17"/>
      <c r="BG12" s="17">
        <v>0.199058482679833</v>
      </c>
      <c r="BH12" s="17">
        <v>0.233139461933175</v>
      </c>
      <c r="BI12" s="17"/>
      <c r="BJ12" s="17">
        <v>0.19815264117058601</v>
      </c>
      <c r="BK12" s="17">
        <v>0.22427177086389</v>
      </c>
      <c r="BL12" s="17"/>
      <c r="BM12" s="17">
        <v>0.20914439883272201</v>
      </c>
      <c r="BN12" s="17">
        <v>0.25404459947575397</v>
      </c>
      <c r="BO12" s="17">
        <v>0.35588429563673801</v>
      </c>
      <c r="BP12" s="17">
        <v>0.29853352303657998</v>
      </c>
      <c r="BQ12" s="17">
        <v>0.30022348093499901</v>
      </c>
      <c r="BR12" s="17">
        <v>0.135810072589611</v>
      </c>
      <c r="BS12" s="17">
        <v>0.283908407107621</v>
      </c>
      <c r="BT12" s="17"/>
      <c r="BU12" s="17">
        <v>0.12451492377467099</v>
      </c>
      <c r="BV12" s="17">
        <v>0.207082474849972</v>
      </c>
      <c r="BW12" s="17"/>
      <c r="BX12" s="17">
        <v>0.25651753384559001</v>
      </c>
      <c r="BY12" s="17">
        <v>0.25790848958775398</v>
      </c>
      <c r="BZ12" s="17">
        <v>0.21556946258377399</v>
      </c>
      <c r="CA12" s="17">
        <v>0.18979618435954601</v>
      </c>
    </row>
    <row r="13" spans="2:79" ht="43.2" x14ac:dyDescent="0.3">
      <c r="B13" s="18" t="s">
        <v>340</v>
      </c>
      <c r="C13" s="19">
        <v>0.15088044623841201</v>
      </c>
      <c r="D13" s="19">
        <v>0.162945063843494</v>
      </c>
      <c r="E13" s="19">
        <v>0.14130997520312</v>
      </c>
      <c r="F13" s="19"/>
      <c r="G13" s="19">
        <v>0.138166957359382</v>
      </c>
      <c r="H13" s="19">
        <v>6.0903469864476298E-2</v>
      </c>
      <c r="I13" s="19">
        <v>0.15390006342340601</v>
      </c>
      <c r="J13" s="19">
        <v>0.16280707741282299</v>
      </c>
      <c r="K13" s="19">
        <v>0.192545996903664</v>
      </c>
      <c r="L13" s="19">
        <v>0.19319922825430999</v>
      </c>
      <c r="M13" s="19"/>
      <c r="N13" s="19">
        <v>0.117743522859711</v>
      </c>
      <c r="O13" s="19">
        <v>0.17321978182818501</v>
      </c>
      <c r="P13" s="19">
        <v>0.115458245580961</v>
      </c>
      <c r="Q13" s="19">
        <v>0.19446738533364699</v>
      </c>
      <c r="R13" s="19"/>
      <c r="S13" s="19">
        <v>0.18284022426166699</v>
      </c>
      <c r="T13" s="19">
        <v>0.184366567871212</v>
      </c>
      <c r="U13" s="19">
        <v>0.13551001639701399</v>
      </c>
      <c r="V13" s="19">
        <v>0.227082720651097</v>
      </c>
      <c r="W13" s="19">
        <v>0.13817824274500401</v>
      </c>
      <c r="X13" s="19">
        <v>0.123586035206159</v>
      </c>
      <c r="Y13" s="19">
        <v>0.13797493596463201</v>
      </c>
      <c r="Z13" s="19">
        <v>0.14184999171843901</v>
      </c>
      <c r="AA13" s="19">
        <v>0.15093741872526001</v>
      </c>
      <c r="AB13" s="19">
        <v>0.13045325423593099</v>
      </c>
      <c r="AC13" s="19">
        <v>4.7182806296981003E-2</v>
      </c>
      <c r="AD13" s="19">
        <v>6.4875826024019201E-2</v>
      </c>
      <c r="AE13" s="19"/>
      <c r="AF13" s="19">
        <v>0.100908995959129</v>
      </c>
      <c r="AG13" s="19">
        <v>0.16111399058586501</v>
      </c>
      <c r="AH13" s="19">
        <v>0.12767586956912</v>
      </c>
      <c r="AI13" s="19">
        <v>0.20364088431730301</v>
      </c>
      <c r="AJ13" s="19">
        <v>0.176687782244868</v>
      </c>
      <c r="AK13" s="19">
        <v>0.136073874911641</v>
      </c>
      <c r="AL13" s="19"/>
      <c r="AM13" s="19">
        <v>0.170486740050798</v>
      </c>
      <c r="AN13" s="19">
        <v>0.187278008637489</v>
      </c>
      <c r="AO13" s="19">
        <v>0.14544608949735799</v>
      </c>
      <c r="AP13" s="19">
        <v>6.30084934715225E-2</v>
      </c>
      <c r="AQ13" s="19">
        <v>0.12173416034625301</v>
      </c>
      <c r="AR13" s="19"/>
      <c r="AS13" s="19">
        <v>0.14186600291086601</v>
      </c>
      <c r="AT13" s="19">
        <v>0.18469914124940001</v>
      </c>
      <c r="AU13" s="19"/>
      <c r="AV13" s="19">
        <v>0.134022212962843</v>
      </c>
      <c r="AW13" s="19">
        <v>0.16662376307111501</v>
      </c>
      <c r="AX13" s="19"/>
      <c r="AY13" s="19">
        <v>0.19281400826397799</v>
      </c>
      <c r="AZ13" s="19">
        <v>0.12869045994713399</v>
      </c>
      <c r="BA13" s="19">
        <v>0.18371972526889699</v>
      </c>
      <c r="BB13" s="19"/>
      <c r="BC13" s="19">
        <v>0.12814962825398801</v>
      </c>
      <c r="BD13" s="19">
        <v>0.18305354720172101</v>
      </c>
      <c r="BE13" s="19">
        <v>0.16106170799153099</v>
      </c>
      <c r="BF13" s="19"/>
      <c r="BG13" s="19">
        <v>0.156831873921951</v>
      </c>
      <c r="BH13" s="19">
        <v>0.14830010221222201</v>
      </c>
      <c r="BI13" s="19"/>
      <c r="BJ13" s="19">
        <v>9.8763448242745494E-2</v>
      </c>
      <c r="BK13" s="19">
        <v>0.15720831393013801</v>
      </c>
      <c r="BL13" s="19"/>
      <c r="BM13" s="19">
        <v>0.15558206150501599</v>
      </c>
      <c r="BN13" s="19">
        <v>7.8095634208889195E-2</v>
      </c>
      <c r="BO13" s="19">
        <v>8.14274810354947E-2</v>
      </c>
      <c r="BP13" s="19">
        <v>0.101633811454996</v>
      </c>
      <c r="BQ13" s="19">
        <v>0.109111903793532</v>
      </c>
      <c r="BR13" s="19">
        <v>0.22500806059248099</v>
      </c>
      <c r="BS13" s="19">
        <v>0.188835145660944</v>
      </c>
      <c r="BT13" s="19"/>
      <c r="BU13" s="19">
        <v>0.28137006928000402</v>
      </c>
      <c r="BV13" s="19">
        <v>0.15687314505229799</v>
      </c>
      <c r="BW13" s="19"/>
      <c r="BX13" s="19">
        <v>0.19020364389083499</v>
      </c>
      <c r="BY13" s="19">
        <v>0.19268535304632001</v>
      </c>
      <c r="BZ13" s="19">
        <v>0.13094378109070801</v>
      </c>
      <c r="CA13" s="19">
        <v>0.147606031640342</v>
      </c>
    </row>
    <row r="14" spans="2:79" x14ac:dyDescent="0.3">
      <c r="B14" s="16" t="s">
        <v>345</v>
      </c>
      <c r="C14" s="29"/>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A18"/>
  <sheetViews>
    <sheetView showGridLines="0" topLeftCell="A6" workbookViewId="0">
      <pane xSplit="2" topLeftCell="C1" activePane="topRight" state="frozen"/>
      <selection pane="topRight" activeCell="A12" sqref="A9:XFD1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346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512</v>
      </c>
      <c r="D7" s="10">
        <v>243</v>
      </c>
      <c r="E7" s="10">
        <v>269</v>
      </c>
      <c r="F7" s="10"/>
      <c r="G7" s="10">
        <v>59</v>
      </c>
      <c r="H7" s="10">
        <v>90</v>
      </c>
      <c r="I7" s="10">
        <v>103</v>
      </c>
      <c r="J7" s="10">
        <v>83</v>
      </c>
      <c r="K7" s="10">
        <v>74</v>
      </c>
      <c r="L7" s="10">
        <v>103</v>
      </c>
      <c r="M7" s="10"/>
      <c r="N7" s="10">
        <v>129</v>
      </c>
      <c r="O7" s="10">
        <v>131</v>
      </c>
      <c r="P7" s="10">
        <v>117</v>
      </c>
      <c r="Q7" s="10">
        <v>132</v>
      </c>
      <c r="R7" s="10"/>
      <c r="S7" s="10">
        <v>73</v>
      </c>
      <c r="T7" s="10">
        <v>76</v>
      </c>
      <c r="U7" s="10">
        <v>43</v>
      </c>
      <c r="V7" s="10">
        <v>48</v>
      </c>
      <c r="W7" s="10">
        <v>35</v>
      </c>
      <c r="X7" s="10">
        <v>45</v>
      </c>
      <c r="Y7" s="10">
        <v>46</v>
      </c>
      <c r="Z7" s="10">
        <v>21</v>
      </c>
      <c r="AA7" s="10">
        <v>50</v>
      </c>
      <c r="AB7" s="10">
        <v>41</v>
      </c>
      <c r="AC7" s="10">
        <v>28</v>
      </c>
      <c r="AD7" s="10">
        <v>6</v>
      </c>
      <c r="AE7" s="10"/>
      <c r="AF7" s="10">
        <v>124</v>
      </c>
      <c r="AG7" s="10">
        <v>146</v>
      </c>
      <c r="AH7" s="10">
        <v>68</v>
      </c>
      <c r="AI7" s="10">
        <v>91</v>
      </c>
      <c r="AJ7" s="10">
        <v>47</v>
      </c>
      <c r="AK7" s="10">
        <v>36</v>
      </c>
      <c r="AL7" s="10"/>
      <c r="AM7" s="10">
        <v>126</v>
      </c>
      <c r="AN7" s="10">
        <v>119</v>
      </c>
      <c r="AO7" s="10">
        <v>125</v>
      </c>
      <c r="AP7" s="10">
        <v>59</v>
      </c>
      <c r="AQ7" s="10">
        <v>11</v>
      </c>
      <c r="AR7" s="10"/>
      <c r="AS7" s="10">
        <v>329</v>
      </c>
      <c r="AT7" s="10">
        <v>52</v>
      </c>
      <c r="AU7" s="10"/>
      <c r="AV7" s="10">
        <v>317</v>
      </c>
      <c r="AW7" s="10">
        <v>80</v>
      </c>
      <c r="AX7" s="10"/>
      <c r="AY7" s="10">
        <v>145</v>
      </c>
      <c r="AZ7" s="10">
        <v>315</v>
      </c>
      <c r="BA7" s="10">
        <v>47</v>
      </c>
      <c r="BB7" s="10"/>
      <c r="BC7" s="10">
        <v>284</v>
      </c>
      <c r="BD7" s="10">
        <v>100</v>
      </c>
      <c r="BE7" s="10">
        <v>122</v>
      </c>
      <c r="BF7" s="10"/>
      <c r="BG7" s="10">
        <v>146</v>
      </c>
      <c r="BH7" s="10">
        <v>355</v>
      </c>
      <c r="BI7" s="10"/>
      <c r="BJ7" s="10">
        <v>102</v>
      </c>
      <c r="BK7" s="10">
        <v>400</v>
      </c>
      <c r="BL7" s="10"/>
      <c r="BM7" s="10">
        <v>216</v>
      </c>
      <c r="BN7" s="10">
        <v>65</v>
      </c>
      <c r="BO7" s="10">
        <v>30</v>
      </c>
      <c r="BP7" s="10">
        <v>26</v>
      </c>
      <c r="BQ7" s="10">
        <v>21</v>
      </c>
      <c r="BR7" s="10">
        <v>111</v>
      </c>
      <c r="BS7" s="10">
        <v>43</v>
      </c>
      <c r="BT7" s="10"/>
      <c r="BU7" s="10">
        <v>24</v>
      </c>
      <c r="BV7" s="10">
        <v>39</v>
      </c>
      <c r="BW7" s="10"/>
      <c r="BX7" s="10">
        <v>63</v>
      </c>
      <c r="BY7" s="10">
        <v>160</v>
      </c>
      <c r="BZ7" s="10">
        <v>186</v>
      </c>
      <c r="CA7" s="10">
        <v>167</v>
      </c>
    </row>
    <row r="8" spans="2:79" ht="30" customHeight="1" x14ac:dyDescent="0.3">
      <c r="B8" s="11" t="s">
        <v>20</v>
      </c>
      <c r="C8" s="11">
        <v>511</v>
      </c>
      <c r="D8" s="11">
        <v>249</v>
      </c>
      <c r="E8" s="11">
        <v>262</v>
      </c>
      <c r="F8" s="11"/>
      <c r="G8" s="11">
        <v>73</v>
      </c>
      <c r="H8" s="11">
        <v>87</v>
      </c>
      <c r="I8" s="11">
        <v>100</v>
      </c>
      <c r="J8" s="11">
        <v>80</v>
      </c>
      <c r="K8" s="11">
        <v>72</v>
      </c>
      <c r="L8" s="11">
        <v>99</v>
      </c>
      <c r="M8" s="11"/>
      <c r="N8" s="11">
        <v>134</v>
      </c>
      <c r="O8" s="11">
        <v>125</v>
      </c>
      <c r="P8" s="11">
        <v>113</v>
      </c>
      <c r="Q8" s="11">
        <v>137</v>
      </c>
      <c r="R8" s="11"/>
      <c r="S8" s="11">
        <v>70</v>
      </c>
      <c r="T8" s="11">
        <v>72</v>
      </c>
      <c r="U8" s="11">
        <v>43</v>
      </c>
      <c r="V8" s="11">
        <v>46</v>
      </c>
      <c r="W8" s="11">
        <v>33</v>
      </c>
      <c r="X8" s="11">
        <v>47</v>
      </c>
      <c r="Y8" s="11">
        <v>45</v>
      </c>
      <c r="Z8" s="11">
        <v>18</v>
      </c>
      <c r="AA8" s="11">
        <v>50</v>
      </c>
      <c r="AB8" s="11">
        <v>47</v>
      </c>
      <c r="AC8" s="11">
        <v>32</v>
      </c>
      <c r="AD8" s="11">
        <v>8</v>
      </c>
      <c r="AE8" s="11"/>
      <c r="AF8" s="11">
        <v>125</v>
      </c>
      <c r="AG8" s="11">
        <v>147</v>
      </c>
      <c r="AH8" s="11">
        <v>69</v>
      </c>
      <c r="AI8" s="11">
        <v>89</v>
      </c>
      <c r="AJ8" s="11">
        <v>46</v>
      </c>
      <c r="AK8" s="11">
        <v>36</v>
      </c>
      <c r="AL8" s="11"/>
      <c r="AM8" s="11">
        <v>121</v>
      </c>
      <c r="AN8" s="11">
        <v>123</v>
      </c>
      <c r="AO8" s="11">
        <v>127</v>
      </c>
      <c r="AP8" s="11">
        <v>58</v>
      </c>
      <c r="AQ8" s="11">
        <v>10</v>
      </c>
      <c r="AR8" s="11"/>
      <c r="AS8" s="11">
        <v>328</v>
      </c>
      <c r="AT8" s="11">
        <v>51</v>
      </c>
      <c r="AU8" s="11"/>
      <c r="AV8" s="11">
        <v>314</v>
      </c>
      <c r="AW8" s="11">
        <v>80</v>
      </c>
      <c r="AX8" s="11"/>
      <c r="AY8" s="11">
        <v>149</v>
      </c>
      <c r="AZ8" s="11">
        <v>312</v>
      </c>
      <c r="BA8" s="11">
        <v>45</v>
      </c>
      <c r="BB8" s="11"/>
      <c r="BC8" s="11">
        <v>289</v>
      </c>
      <c r="BD8" s="11">
        <v>97</v>
      </c>
      <c r="BE8" s="11">
        <v>119</v>
      </c>
      <c r="BF8" s="11"/>
      <c r="BG8" s="11">
        <v>148</v>
      </c>
      <c r="BH8" s="11">
        <v>350</v>
      </c>
      <c r="BI8" s="11"/>
      <c r="BJ8" s="11">
        <v>101</v>
      </c>
      <c r="BK8" s="11">
        <v>399</v>
      </c>
      <c r="BL8" s="11"/>
      <c r="BM8" s="11">
        <v>214</v>
      </c>
      <c r="BN8" s="11">
        <v>68</v>
      </c>
      <c r="BO8" s="11">
        <v>30</v>
      </c>
      <c r="BP8" s="11">
        <v>26</v>
      </c>
      <c r="BQ8" s="11">
        <v>26</v>
      </c>
      <c r="BR8" s="11">
        <v>107</v>
      </c>
      <c r="BS8" s="11">
        <v>41</v>
      </c>
      <c r="BT8" s="11"/>
      <c r="BU8" s="11">
        <v>23</v>
      </c>
      <c r="BV8" s="11">
        <v>38</v>
      </c>
      <c r="BW8" s="11"/>
      <c r="BX8" s="11">
        <v>64</v>
      </c>
      <c r="BY8" s="11">
        <v>155</v>
      </c>
      <c r="BZ8" s="11">
        <v>185</v>
      </c>
      <c r="CA8" s="11">
        <v>165</v>
      </c>
    </row>
    <row r="9" spans="2:79" x14ac:dyDescent="0.3">
      <c r="B9" s="18" t="s">
        <v>158</v>
      </c>
      <c r="C9" s="17">
        <v>0.125419843708095</v>
      </c>
      <c r="D9" s="17">
        <v>9.9946361699696895E-2</v>
      </c>
      <c r="E9" s="17">
        <v>0.149606479678006</v>
      </c>
      <c r="F9" s="17"/>
      <c r="G9" s="17">
        <v>7.8824010714191303E-2</v>
      </c>
      <c r="H9" s="17">
        <v>8.98708444021524E-2</v>
      </c>
      <c r="I9" s="17">
        <v>0.16556404585933901</v>
      </c>
      <c r="J9" s="17">
        <v>0.17566755776034201</v>
      </c>
      <c r="K9" s="17">
        <v>8.3241472576396497E-2</v>
      </c>
      <c r="L9" s="17">
        <v>0.14085553134802301</v>
      </c>
      <c r="M9" s="17"/>
      <c r="N9" s="17">
        <v>5.3447351473883797E-2</v>
      </c>
      <c r="O9" s="17">
        <v>0.113521897780897</v>
      </c>
      <c r="P9" s="17">
        <v>0.115729465320231</v>
      </c>
      <c r="Q9" s="17">
        <v>0.21076480083546001</v>
      </c>
      <c r="R9" s="17"/>
      <c r="S9" s="17">
        <v>5.5974973160306599E-2</v>
      </c>
      <c r="T9" s="17">
        <v>0.138646797298419</v>
      </c>
      <c r="U9" s="17">
        <v>0.107756369737317</v>
      </c>
      <c r="V9" s="17">
        <v>0.205288059268598</v>
      </c>
      <c r="W9" s="17">
        <v>0.17680535459921301</v>
      </c>
      <c r="X9" s="17">
        <v>0.13018927034139199</v>
      </c>
      <c r="Y9" s="17">
        <v>0.20808884421818599</v>
      </c>
      <c r="Z9" s="17">
        <v>4.6774048114686398E-2</v>
      </c>
      <c r="AA9" s="17">
        <v>0.149826731728744</v>
      </c>
      <c r="AB9" s="17">
        <v>2.3054492835212399E-2</v>
      </c>
      <c r="AC9" s="17">
        <v>0.164915208215903</v>
      </c>
      <c r="AD9" s="17">
        <v>0</v>
      </c>
      <c r="AE9" s="17"/>
      <c r="AF9" s="17">
        <v>6.2493168459978002E-2</v>
      </c>
      <c r="AG9" s="17">
        <v>0.13713649217565799</v>
      </c>
      <c r="AH9" s="17">
        <v>0.121375179049792</v>
      </c>
      <c r="AI9" s="17">
        <v>0.19081159831221001</v>
      </c>
      <c r="AJ9" s="17">
        <v>0.12489164510782901</v>
      </c>
      <c r="AK9" s="17">
        <v>0.141759370485606</v>
      </c>
      <c r="AL9" s="17"/>
      <c r="AM9" s="17">
        <v>0.18361838011919299</v>
      </c>
      <c r="AN9" s="17">
        <v>0.13234186144406401</v>
      </c>
      <c r="AO9" s="17">
        <v>9.0551863914561798E-2</v>
      </c>
      <c r="AP9" s="17">
        <v>1.76028426142655E-2</v>
      </c>
      <c r="AQ9" s="17">
        <v>0</v>
      </c>
      <c r="AR9" s="17"/>
      <c r="AS9" s="17">
        <v>9.1559671406043597E-2</v>
      </c>
      <c r="AT9" s="17">
        <v>0.146005809446701</v>
      </c>
      <c r="AU9" s="17"/>
      <c r="AV9" s="17">
        <v>0.112877540994793</v>
      </c>
      <c r="AW9" s="17">
        <v>0.14882295208670099</v>
      </c>
      <c r="AX9" s="17"/>
      <c r="AY9" s="17">
        <v>0.16247225345029101</v>
      </c>
      <c r="AZ9" s="17">
        <v>0.112229633843192</v>
      </c>
      <c r="BA9" s="17">
        <v>8.7773825000244499E-2</v>
      </c>
      <c r="BB9" s="17"/>
      <c r="BC9" s="17">
        <v>0.13446119128026199</v>
      </c>
      <c r="BD9" s="17">
        <v>0.133611369497174</v>
      </c>
      <c r="BE9" s="17">
        <v>9.5525106571177798E-2</v>
      </c>
      <c r="BF9" s="17"/>
      <c r="BG9" s="17">
        <v>0.15149982265790601</v>
      </c>
      <c r="BH9" s="17">
        <v>0.11040311026225801</v>
      </c>
      <c r="BI9" s="17"/>
      <c r="BJ9" s="17">
        <v>2.78594631592551E-2</v>
      </c>
      <c r="BK9" s="17">
        <v>0.145812382066448</v>
      </c>
      <c r="BL9" s="17"/>
      <c r="BM9" s="17">
        <v>9.66031027617483E-2</v>
      </c>
      <c r="BN9" s="17">
        <v>0.12922518834958299</v>
      </c>
      <c r="BO9" s="17">
        <v>6.3105517384977494E-2</v>
      </c>
      <c r="BP9" s="17">
        <v>0.28936015699856399</v>
      </c>
      <c r="BQ9" s="17">
        <v>7.6116535838488694E-2</v>
      </c>
      <c r="BR9" s="17">
        <v>0.14138204457620299</v>
      </c>
      <c r="BS9" s="17">
        <v>0.20174659371506801</v>
      </c>
      <c r="BT9" s="17"/>
      <c r="BU9" s="17">
        <v>4.4842571164294E-2</v>
      </c>
      <c r="BV9" s="17">
        <v>0.125274777762653</v>
      </c>
      <c r="BW9" s="17"/>
      <c r="BX9" s="17">
        <v>0.121204128644171</v>
      </c>
      <c r="BY9" s="17">
        <v>0.10323389720091899</v>
      </c>
      <c r="BZ9" s="17">
        <v>7.6653287037740395E-2</v>
      </c>
      <c r="CA9" s="17">
        <v>0.11582488746842801</v>
      </c>
    </row>
    <row r="10" spans="2:79" ht="43.2" x14ac:dyDescent="0.3">
      <c r="B10" s="18" t="s">
        <v>337</v>
      </c>
      <c r="C10" s="17">
        <v>0.16493367640124301</v>
      </c>
      <c r="D10" s="17">
        <v>0.157349938053438</v>
      </c>
      <c r="E10" s="17">
        <v>0.17213430639948801</v>
      </c>
      <c r="F10" s="17"/>
      <c r="G10" s="17">
        <v>0.20624348575333201</v>
      </c>
      <c r="H10" s="17">
        <v>0.27110770371134202</v>
      </c>
      <c r="I10" s="17">
        <v>0.18591583365948999</v>
      </c>
      <c r="J10" s="17">
        <v>0.17315725897609799</v>
      </c>
      <c r="K10" s="17">
        <v>8.0481905598582107E-2</v>
      </c>
      <c r="L10" s="17">
        <v>7.4868358626578493E-2</v>
      </c>
      <c r="M10" s="17"/>
      <c r="N10" s="17">
        <v>0.22798239615622801</v>
      </c>
      <c r="O10" s="17">
        <v>0.155281530383656</v>
      </c>
      <c r="P10" s="17">
        <v>0.160832140113467</v>
      </c>
      <c r="Q10" s="17">
        <v>0.118364782371568</v>
      </c>
      <c r="R10" s="17"/>
      <c r="S10" s="17">
        <v>0.25059002343777897</v>
      </c>
      <c r="T10" s="17">
        <v>0.181890099634333</v>
      </c>
      <c r="U10" s="17">
        <v>0.136221381779142</v>
      </c>
      <c r="V10" s="17">
        <v>0.219723981793564</v>
      </c>
      <c r="W10" s="17">
        <v>0.16844554290486</v>
      </c>
      <c r="X10" s="17">
        <v>0.10423667911158201</v>
      </c>
      <c r="Y10" s="17">
        <v>7.8260101764856094E-2</v>
      </c>
      <c r="Z10" s="17">
        <v>0.22557879668626801</v>
      </c>
      <c r="AA10" s="17">
        <v>0.15067121182151499</v>
      </c>
      <c r="AB10" s="17">
        <v>0.18493933040500701</v>
      </c>
      <c r="AC10" s="17">
        <v>6.4261269988779096E-2</v>
      </c>
      <c r="AD10" s="17">
        <v>0.17746916610253899</v>
      </c>
      <c r="AE10" s="17"/>
      <c r="AF10" s="17">
        <v>0.29703704867896502</v>
      </c>
      <c r="AG10" s="17">
        <v>0.151113531248842</v>
      </c>
      <c r="AH10" s="17">
        <v>0.172834441501452</v>
      </c>
      <c r="AI10" s="17">
        <v>6.1594145727522899E-2</v>
      </c>
      <c r="AJ10" s="17">
        <v>4.1835630438653203E-2</v>
      </c>
      <c r="AK10" s="17">
        <v>0.16159981093648099</v>
      </c>
      <c r="AL10" s="17"/>
      <c r="AM10" s="17">
        <v>0.15892385460921701</v>
      </c>
      <c r="AN10" s="17">
        <v>0.102934371012655</v>
      </c>
      <c r="AO10" s="17">
        <v>0.204478196156999</v>
      </c>
      <c r="AP10" s="17">
        <v>0.249936064079541</v>
      </c>
      <c r="AQ10" s="17">
        <v>0.53754650753126898</v>
      </c>
      <c r="AR10" s="17"/>
      <c r="AS10" s="17">
        <v>0.18457875019202599</v>
      </c>
      <c r="AT10" s="17">
        <v>0.16143055493495401</v>
      </c>
      <c r="AU10" s="17"/>
      <c r="AV10" s="17">
        <v>0.17384577093016901</v>
      </c>
      <c r="AW10" s="17">
        <v>0.17287973736611201</v>
      </c>
      <c r="AX10" s="17"/>
      <c r="AY10" s="17">
        <v>0.185464071542532</v>
      </c>
      <c r="AZ10" s="17">
        <v>0.15918329302341</v>
      </c>
      <c r="BA10" s="17">
        <v>0.10711853452603499</v>
      </c>
      <c r="BB10" s="17"/>
      <c r="BC10" s="17">
        <v>0.154307679878258</v>
      </c>
      <c r="BD10" s="17">
        <v>0.11619516954874901</v>
      </c>
      <c r="BE10" s="17">
        <v>0.22185573962699601</v>
      </c>
      <c r="BF10" s="17"/>
      <c r="BG10" s="17">
        <v>0.141696642955665</v>
      </c>
      <c r="BH10" s="17">
        <v>0.17857831825591999</v>
      </c>
      <c r="BI10" s="17"/>
      <c r="BJ10" s="17">
        <v>0.29912180405183197</v>
      </c>
      <c r="BK10" s="17">
        <v>0.13298645966766201</v>
      </c>
      <c r="BL10" s="17"/>
      <c r="BM10" s="17">
        <v>0.21132059194684699</v>
      </c>
      <c r="BN10" s="17">
        <v>0.112488328158186</v>
      </c>
      <c r="BO10" s="17">
        <v>0.202460878740709</v>
      </c>
      <c r="BP10" s="17">
        <v>0.138092672679026</v>
      </c>
      <c r="BQ10" s="17">
        <v>0.186570475419816</v>
      </c>
      <c r="BR10" s="17">
        <v>8.6669254033734905E-2</v>
      </c>
      <c r="BS10" s="17">
        <v>0.19062634951684199</v>
      </c>
      <c r="BT10" s="17"/>
      <c r="BU10" s="17">
        <v>0.289809464845799</v>
      </c>
      <c r="BV10" s="17">
        <v>0.27057301005915702</v>
      </c>
      <c r="BW10" s="17"/>
      <c r="BX10" s="17">
        <v>0.105734837143689</v>
      </c>
      <c r="BY10" s="17">
        <v>0.182627092322903</v>
      </c>
      <c r="BZ10" s="17">
        <v>0.25579621906436301</v>
      </c>
      <c r="CA10" s="17">
        <v>0.17350760615753499</v>
      </c>
    </row>
    <row r="11" spans="2:79" ht="43.2" x14ac:dyDescent="0.3">
      <c r="B11" s="18" t="s">
        <v>338</v>
      </c>
      <c r="C11" s="17">
        <v>0.33414315201061501</v>
      </c>
      <c r="D11" s="17">
        <v>0.31782894425283797</v>
      </c>
      <c r="E11" s="17">
        <v>0.34963321355951299</v>
      </c>
      <c r="F11" s="17"/>
      <c r="G11" s="17">
        <v>0.47456249322528898</v>
      </c>
      <c r="H11" s="17">
        <v>0.36743364049233701</v>
      </c>
      <c r="I11" s="17">
        <v>0.28529608204856599</v>
      </c>
      <c r="J11" s="17">
        <v>0.24662410745674901</v>
      </c>
      <c r="K11" s="17">
        <v>0.38636979412341899</v>
      </c>
      <c r="L11" s="17">
        <v>0.28271370177052502</v>
      </c>
      <c r="M11" s="17"/>
      <c r="N11" s="17">
        <v>0.41604652657250701</v>
      </c>
      <c r="O11" s="17">
        <v>0.314025006292938</v>
      </c>
      <c r="P11" s="17">
        <v>0.36270448647052</v>
      </c>
      <c r="Q11" s="17">
        <v>0.25490445147010898</v>
      </c>
      <c r="R11" s="17"/>
      <c r="S11" s="17">
        <v>0.32531930261967601</v>
      </c>
      <c r="T11" s="17">
        <v>0.22370219712961101</v>
      </c>
      <c r="U11" s="17">
        <v>0.40970024667861099</v>
      </c>
      <c r="V11" s="17">
        <v>0.28970437947146499</v>
      </c>
      <c r="W11" s="17">
        <v>0.24594027981347699</v>
      </c>
      <c r="X11" s="17">
        <v>0.42325306597170598</v>
      </c>
      <c r="Y11" s="17">
        <v>0.41012731988896201</v>
      </c>
      <c r="Z11" s="17">
        <v>0.192661607433114</v>
      </c>
      <c r="AA11" s="17">
        <v>0.32500914355410798</v>
      </c>
      <c r="AB11" s="17">
        <v>0.38500822033258397</v>
      </c>
      <c r="AC11" s="17">
        <v>0.39732838342328702</v>
      </c>
      <c r="AD11" s="17">
        <v>0.49010298606979802</v>
      </c>
      <c r="AE11" s="17"/>
      <c r="AF11" s="17">
        <v>0.36926141159667503</v>
      </c>
      <c r="AG11" s="17">
        <v>0.33175373379495299</v>
      </c>
      <c r="AH11" s="17">
        <v>0.33748667466309301</v>
      </c>
      <c r="AI11" s="17">
        <v>0.33654756826696097</v>
      </c>
      <c r="AJ11" s="17">
        <v>0.34688789456521701</v>
      </c>
      <c r="AK11" s="17">
        <v>0.19224887863472001</v>
      </c>
      <c r="AL11" s="17"/>
      <c r="AM11" s="17">
        <v>0.27151027880175699</v>
      </c>
      <c r="AN11" s="17">
        <v>0.370558114077706</v>
      </c>
      <c r="AO11" s="17">
        <v>0.36473936305231403</v>
      </c>
      <c r="AP11" s="17">
        <v>0.43803305332904102</v>
      </c>
      <c r="AQ11" s="17">
        <v>0.149273383585907</v>
      </c>
      <c r="AR11" s="17"/>
      <c r="AS11" s="17">
        <v>0.358607665136219</v>
      </c>
      <c r="AT11" s="17">
        <v>0.27587684645809801</v>
      </c>
      <c r="AU11" s="17"/>
      <c r="AV11" s="17">
        <v>0.35189535843429498</v>
      </c>
      <c r="AW11" s="17">
        <v>0.29758686578874899</v>
      </c>
      <c r="AX11" s="17"/>
      <c r="AY11" s="17">
        <v>0.360454585915152</v>
      </c>
      <c r="AZ11" s="17">
        <v>0.32642511508539102</v>
      </c>
      <c r="BA11" s="17">
        <v>0.29486766079834398</v>
      </c>
      <c r="BB11" s="17"/>
      <c r="BC11" s="17">
        <v>0.39158968891012902</v>
      </c>
      <c r="BD11" s="17">
        <v>0.26596814497572302</v>
      </c>
      <c r="BE11" s="17">
        <v>0.25111838506749501</v>
      </c>
      <c r="BF11" s="17"/>
      <c r="BG11" s="17">
        <v>0.3171561159213</v>
      </c>
      <c r="BH11" s="17">
        <v>0.34311836474164398</v>
      </c>
      <c r="BI11" s="17"/>
      <c r="BJ11" s="17">
        <v>0.35853261641252698</v>
      </c>
      <c r="BK11" s="17">
        <v>0.32409764397274199</v>
      </c>
      <c r="BL11" s="17"/>
      <c r="BM11" s="17">
        <v>0.34237210718597</v>
      </c>
      <c r="BN11" s="17">
        <v>0.38015661337575002</v>
      </c>
      <c r="BO11" s="17">
        <v>0.27982572626480401</v>
      </c>
      <c r="BP11" s="17">
        <v>0.20991953616714401</v>
      </c>
      <c r="BQ11" s="17">
        <v>0.45447519712229201</v>
      </c>
      <c r="BR11" s="17">
        <v>0.28659962492000601</v>
      </c>
      <c r="BS11" s="17">
        <v>0.38005597624335202</v>
      </c>
      <c r="BT11" s="17"/>
      <c r="BU11" s="17">
        <v>0.38118625641807302</v>
      </c>
      <c r="BV11" s="17">
        <v>0.37381096443277001</v>
      </c>
      <c r="BW11" s="17"/>
      <c r="BX11" s="17">
        <v>0.32966778602375102</v>
      </c>
      <c r="BY11" s="17">
        <v>0.30452921548907702</v>
      </c>
      <c r="BZ11" s="17">
        <v>0.383120140429214</v>
      </c>
      <c r="CA11" s="17">
        <v>0.34146550492644701</v>
      </c>
    </row>
    <row r="12" spans="2:79" ht="43.2" x14ac:dyDescent="0.3">
      <c r="B12" s="18" t="s">
        <v>339</v>
      </c>
      <c r="C12" s="17">
        <v>0.214250715283517</v>
      </c>
      <c r="D12" s="17">
        <v>0.23468184099443701</v>
      </c>
      <c r="E12" s="17">
        <v>0.194851710472844</v>
      </c>
      <c r="F12" s="17"/>
      <c r="G12" s="17">
        <v>0.17958406606987801</v>
      </c>
      <c r="H12" s="17">
        <v>0.18136303459145101</v>
      </c>
      <c r="I12" s="17">
        <v>0.26496723719174098</v>
      </c>
      <c r="J12" s="17">
        <v>0.23578134462563599</v>
      </c>
      <c r="K12" s="17">
        <v>0.25606641297311999</v>
      </c>
      <c r="L12" s="17">
        <v>0.16932738567060401</v>
      </c>
      <c r="M12" s="17"/>
      <c r="N12" s="17">
        <v>0.18030968110218701</v>
      </c>
      <c r="O12" s="17">
        <v>0.26461917692515202</v>
      </c>
      <c r="P12" s="17">
        <v>0.143512227718503</v>
      </c>
      <c r="Q12" s="17">
        <v>0.26417287067371198</v>
      </c>
      <c r="R12" s="17"/>
      <c r="S12" s="17">
        <v>0.23787260068503299</v>
      </c>
      <c r="T12" s="17">
        <v>0.255222482859989</v>
      </c>
      <c r="U12" s="17">
        <v>0.19914722379998001</v>
      </c>
      <c r="V12" s="17">
        <v>0.184812949190967</v>
      </c>
      <c r="W12" s="17">
        <v>0.12180755868173899</v>
      </c>
      <c r="X12" s="17">
        <v>0.192197486403238</v>
      </c>
      <c r="Y12" s="17">
        <v>0.17872209558548999</v>
      </c>
      <c r="Z12" s="17">
        <v>0.25504567790343302</v>
      </c>
      <c r="AA12" s="17">
        <v>0.245227132374533</v>
      </c>
      <c r="AB12" s="17">
        <v>0.19342592020754301</v>
      </c>
      <c r="AC12" s="17">
        <v>0.24084326024754099</v>
      </c>
      <c r="AD12" s="17">
        <v>0.33242784782766199</v>
      </c>
      <c r="AE12" s="17"/>
      <c r="AF12" s="17">
        <v>0.14701199767494999</v>
      </c>
      <c r="AG12" s="17">
        <v>0.271255533669917</v>
      </c>
      <c r="AH12" s="17">
        <v>0.19948810222739599</v>
      </c>
      <c r="AI12" s="17">
        <v>0.19588421663394201</v>
      </c>
      <c r="AJ12" s="17">
        <v>0.19448758340654501</v>
      </c>
      <c r="AK12" s="17">
        <v>0.31381979486744499</v>
      </c>
      <c r="AL12" s="17"/>
      <c r="AM12" s="17">
        <v>0.19271411311560499</v>
      </c>
      <c r="AN12" s="17">
        <v>0.23207254702857799</v>
      </c>
      <c r="AO12" s="17">
        <v>0.233005731703185</v>
      </c>
      <c r="AP12" s="17">
        <v>0.20911270927772699</v>
      </c>
      <c r="AQ12" s="17">
        <v>0.213358838311827</v>
      </c>
      <c r="AR12" s="17"/>
      <c r="AS12" s="17">
        <v>0.20666242114360101</v>
      </c>
      <c r="AT12" s="17">
        <v>0.157371873623841</v>
      </c>
      <c r="AU12" s="17"/>
      <c r="AV12" s="17">
        <v>0.17782363233766399</v>
      </c>
      <c r="AW12" s="17">
        <v>0.29983987949615598</v>
      </c>
      <c r="AX12" s="17"/>
      <c r="AY12" s="17">
        <v>0.136538726135642</v>
      </c>
      <c r="AZ12" s="17">
        <v>0.24280410261104199</v>
      </c>
      <c r="BA12" s="17">
        <v>0.297345799259916</v>
      </c>
      <c r="BB12" s="17"/>
      <c r="BC12" s="17">
        <v>0.18225974600403499</v>
      </c>
      <c r="BD12" s="17">
        <v>0.248662696285364</v>
      </c>
      <c r="BE12" s="17">
        <v>0.27419268773419803</v>
      </c>
      <c r="BF12" s="17"/>
      <c r="BG12" s="17">
        <v>0.23242888270609299</v>
      </c>
      <c r="BH12" s="17">
        <v>0.20101208734565601</v>
      </c>
      <c r="BI12" s="17"/>
      <c r="BJ12" s="17">
        <v>0.21019632381588699</v>
      </c>
      <c r="BK12" s="17">
        <v>0.21684645305828401</v>
      </c>
      <c r="BL12" s="17"/>
      <c r="BM12" s="17">
        <v>0.24591657579554099</v>
      </c>
      <c r="BN12" s="17">
        <v>0.18010193164268901</v>
      </c>
      <c r="BO12" s="17">
        <v>0.26412466229589499</v>
      </c>
      <c r="BP12" s="17">
        <v>0.17578186808719601</v>
      </c>
      <c r="BQ12" s="17">
        <v>0.21116320158687801</v>
      </c>
      <c r="BR12" s="17">
        <v>0.18123087919908401</v>
      </c>
      <c r="BS12" s="17">
        <v>0.18186036505799</v>
      </c>
      <c r="BT12" s="17"/>
      <c r="BU12" s="17">
        <v>0.237965428692302</v>
      </c>
      <c r="BV12" s="17">
        <v>7.5190669787987302E-2</v>
      </c>
      <c r="BW12" s="17"/>
      <c r="BX12" s="17">
        <v>0.311124133662325</v>
      </c>
      <c r="BY12" s="17">
        <v>0.16785461820026101</v>
      </c>
      <c r="BZ12" s="17">
        <v>0.20569963663315299</v>
      </c>
      <c r="CA12" s="17">
        <v>0.208711456007587</v>
      </c>
    </row>
    <row r="13" spans="2:79" ht="43.2" x14ac:dyDescent="0.3">
      <c r="B13" s="18" t="s">
        <v>340</v>
      </c>
      <c r="C13" s="19">
        <v>0.16125261259652901</v>
      </c>
      <c r="D13" s="19">
        <v>0.19019291499959001</v>
      </c>
      <c r="E13" s="19">
        <v>0.133774289890149</v>
      </c>
      <c r="F13" s="19"/>
      <c r="G13" s="19">
        <v>6.0785944237310201E-2</v>
      </c>
      <c r="H13" s="19">
        <v>9.0224776802718204E-2</v>
      </c>
      <c r="I13" s="19">
        <v>9.8256801240863903E-2</v>
      </c>
      <c r="J13" s="19">
        <v>0.168769731181176</v>
      </c>
      <c r="K13" s="19">
        <v>0.19384041472848201</v>
      </c>
      <c r="L13" s="19">
        <v>0.33223502258427001</v>
      </c>
      <c r="M13" s="19"/>
      <c r="N13" s="19">
        <v>0.12221404469519399</v>
      </c>
      <c r="O13" s="19">
        <v>0.15255238861735701</v>
      </c>
      <c r="P13" s="19">
        <v>0.21722168037727799</v>
      </c>
      <c r="Q13" s="19">
        <v>0.151793094649151</v>
      </c>
      <c r="R13" s="19"/>
      <c r="S13" s="19">
        <v>0.13024310009720499</v>
      </c>
      <c r="T13" s="19">
        <v>0.20053842307764799</v>
      </c>
      <c r="U13" s="19">
        <v>0.14717477800494999</v>
      </c>
      <c r="V13" s="19">
        <v>0.10047063027540599</v>
      </c>
      <c r="W13" s="19">
        <v>0.28700126400071102</v>
      </c>
      <c r="X13" s="19">
        <v>0.15012349817208101</v>
      </c>
      <c r="Y13" s="19">
        <v>0.124801638542506</v>
      </c>
      <c r="Z13" s="19">
        <v>0.27993986986249803</v>
      </c>
      <c r="AA13" s="19">
        <v>0.12926578052110099</v>
      </c>
      <c r="AB13" s="19">
        <v>0.21357203621965401</v>
      </c>
      <c r="AC13" s="19">
        <v>0.13265187812449</v>
      </c>
      <c r="AD13" s="19">
        <v>0</v>
      </c>
      <c r="AE13" s="19"/>
      <c r="AF13" s="19">
        <v>0.124196373589432</v>
      </c>
      <c r="AG13" s="19">
        <v>0.10874070911063</v>
      </c>
      <c r="AH13" s="19">
        <v>0.168815602558267</v>
      </c>
      <c r="AI13" s="19">
        <v>0.21516247105936501</v>
      </c>
      <c r="AJ13" s="19">
        <v>0.29189724648175602</v>
      </c>
      <c r="AK13" s="19">
        <v>0.19057214507574799</v>
      </c>
      <c r="AL13" s="19"/>
      <c r="AM13" s="19">
        <v>0.19323337335422699</v>
      </c>
      <c r="AN13" s="19">
        <v>0.16209310643699701</v>
      </c>
      <c r="AO13" s="19">
        <v>0.107224845172939</v>
      </c>
      <c r="AP13" s="19">
        <v>8.5315330699425304E-2</v>
      </c>
      <c r="AQ13" s="19">
        <v>9.98212705709981E-2</v>
      </c>
      <c r="AR13" s="19"/>
      <c r="AS13" s="19">
        <v>0.15859149212211099</v>
      </c>
      <c r="AT13" s="19">
        <v>0.25931491553640601</v>
      </c>
      <c r="AU13" s="19"/>
      <c r="AV13" s="19">
        <v>0.183557697303079</v>
      </c>
      <c r="AW13" s="19">
        <v>8.0870565262281993E-2</v>
      </c>
      <c r="AX13" s="19"/>
      <c r="AY13" s="19">
        <v>0.15507036295638299</v>
      </c>
      <c r="AZ13" s="19">
        <v>0.15935785543696401</v>
      </c>
      <c r="BA13" s="19">
        <v>0.21289418041545999</v>
      </c>
      <c r="BB13" s="19"/>
      <c r="BC13" s="19">
        <v>0.137381693927316</v>
      </c>
      <c r="BD13" s="19">
        <v>0.23556261969299</v>
      </c>
      <c r="BE13" s="19">
        <v>0.15730808100013299</v>
      </c>
      <c r="BF13" s="19"/>
      <c r="BG13" s="19">
        <v>0.15721853575903699</v>
      </c>
      <c r="BH13" s="19">
        <v>0.166888119394523</v>
      </c>
      <c r="BI13" s="19"/>
      <c r="BJ13" s="19">
        <v>0.104289792560498</v>
      </c>
      <c r="BK13" s="19">
        <v>0.18025706123486501</v>
      </c>
      <c r="BL13" s="19"/>
      <c r="BM13" s="19">
        <v>0.103787622309893</v>
      </c>
      <c r="BN13" s="19">
        <v>0.19802793847379299</v>
      </c>
      <c r="BO13" s="19">
        <v>0.19048321531361401</v>
      </c>
      <c r="BP13" s="19">
        <v>0.18684576606806999</v>
      </c>
      <c r="BQ13" s="19">
        <v>7.1674590032525604E-2</v>
      </c>
      <c r="BR13" s="19">
        <v>0.304118197270971</v>
      </c>
      <c r="BS13" s="19">
        <v>4.5710715466748097E-2</v>
      </c>
      <c r="BT13" s="19"/>
      <c r="BU13" s="19">
        <v>4.61962788795321E-2</v>
      </c>
      <c r="BV13" s="19">
        <v>0.15515057795743301</v>
      </c>
      <c r="BW13" s="19"/>
      <c r="BX13" s="19">
        <v>0.13226911452606199</v>
      </c>
      <c r="BY13" s="19">
        <v>0.24175517678684</v>
      </c>
      <c r="BZ13" s="19">
        <v>7.8730716835530096E-2</v>
      </c>
      <c r="CA13" s="19">
        <v>0.16049054544000299</v>
      </c>
    </row>
    <row r="14" spans="2:79" x14ac:dyDescent="0.3">
      <c r="B14" s="16" t="s">
        <v>342</v>
      </c>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I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5" t="s">
        <v>353</v>
      </c>
      <c r="E2" s="31"/>
      <c r="F2" s="31"/>
      <c r="G2" s="31"/>
      <c r="H2" s="31"/>
      <c r="I2" s="31"/>
    </row>
    <row r="6" spans="2:9" ht="49.95" customHeight="1" x14ac:dyDescent="0.3">
      <c r="B6" s="20" t="s">
        <v>15</v>
      </c>
      <c r="C6" s="20" t="s">
        <v>347</v>
      </c>
      <c r="D6" s="20" t="s">
        <v>348</v>
      </c>
      <c r="E6" s="20" t="s">
        <v>349</v>
      </c>
      <c r="F6" s="20" t="s">
        <v>350</v>
      </c>
      <c r="G6" s="20" t="s">
        <v>351</v>
      </c>
      <c r="H6" s="20" t="s">
        <v>352</v>
      </c>
    </row>
    <row r="7" spans="2:9" x14ac:dyDescent="0.3">
      <c r="B7" s="18" t="s">
        <v>292</v>
      </c>
      <c r="C7" s="17">
        <v>0.38100057483901201</v>
      </c>
      <c r="D7" s="17">
        <v>0.360333868675493</v>
      </c>
      <c r="E7" s="17">
        <v>0.36073645009891903</v>
      </c>
      <c r="F7" s="17">
        <v>0.250765750985391</v>
      </c>
      <c r="G7" s="17">
        <v>0.215981671763916</v>
      </c>
      <c r="H7" s="17">
        <v>0.24801162992084899</v>
      </c>
    </row>
    <row r="8" spans="2:9" x14ac:dyDescent="0.3">
      <c r="B8" s="18" t="s">
        <v>293</v>
      </c>
      <c r="C8" s="17">
        <v>0.48621791497586703</v>
      </c>
      <c r="D8" s="17">
        <v>0.48670304031032702</v>
      </c>
      <c r="E8" s="17">
        <v>0.47398210950797998</v>
      </c>
      <c r="F8" s="17">
        <v>0.47792919787524102</v>
      </c>
      <c r="G8" s="17">
        <v>0.43920527432335299</v>
      </c>
      <c r="H8" s="17">
        <v>0.324919498012605</v>
      </c>
    </row>
    <row r="9" spans="2:9" x14ac:dyDescent="0.3">
      <c r="B9" s="18" t="s">
        <v>294</v>
      </c>
      <c r="C9" s="17">
        <v>9.4044521590386607E-2</v>
      </c>
      <c r="D9" s="17">
        <v>0.105306360359115</v>
      </c>
      <c r="E9" s="17">
        <v>0.11426990997072101</v>
      </c>
      <c r="F9" s="17">
        <v>0.185534970655754</v>
      </c>
      <c r="G9" s="17">
        <v>0.228697179782717</v>
      </c>
      <c r="H9" s="17">
        <v>0.26969980403295302</v>
      </c>
    </row>
    <row r="10" spans="2:9" x14ac:dyDescent="0.3">
      <c r="B10" s="18" t="s">
        <v>295</v>
      </c>
      <c r="C10" s="17">
        <v>1.3697146963407E-2</v>
      </c>
      <c r="D10" s="17">
        <v>1.5472994090305701E-2</v>
      </c>
      <c r="E10" s="17">
        <v>2.2623165270902999E-2</v>
      </c>
      <c r="F10" s="17">
        <v>3.1909674656473999E-2</v>
      </c>
      <c r="G10" s="17">
        <v>4.4503111394610599E-2</v>
      </c>
      <c r="H10" s="17">
        <v>9.6676644990220995E-2</v>
      </c>
    </row>
    <row r="11" spans="2:9" x14ac:dyDescent="0.3">
      <c r="B11" s="18" t="s">
        <v>296</v>
      </c>
      <c r="C11" s="17">
        <v>5.7830355759650202E-3</v>
      </c>
      <c r="D11" s="17">
        <v>8.3737159524774705E-3</v>
      </c>
      <c r="E11" s="17">
        <v>1.018863354504E-2</v>
      </c>
      <c r="F11" s="17">
        <v>9.0716291119000893E-3</v>
      </c>
      <c r="G11" s="17">
        <v>1.8213312886623902E-2</v>
      </c>
      <c r="H11" s="17">
        <v>1.78874520616869E-2</v>
      </c>
    </row>
    <row r="12" spans="2:9" x14ac:dyDescent="0.3">
      <c r="B12" s="18" t="s">
        <v>101</v>
      </c>
      <c r="C12" s="17">
        <v>1.9256806055362601E-2</v>
      </c>
      <c r="D12" s="17">
        <v>2.3810020612281099E-2</v>
      </c>
      <c r="E12" s="17">
        <v>1.8199731606437199E-2</v>
      </c>
      <c r="F12" s="17">
        <v>4.4788776715239502E-2</v>
      </c>
      <c r="G12" s="17">
        <v>5.3399449848779701E-2</v>
      </c>
      <c r="H12" s="17">
        <v>4.28049709816853E-2</v>
      </c>
    </row>
    <row r="13" spans="2:9" x14ac:dyDescent="0.3">
      <c r="B13" s="23" t="s">
        <v>297</v>
      </c>
      <c r="C13" s="21">
        <v>0.86721848981487903</v>
      </c>
      <c r="D13" s="21">
        <v>0.84703690898582096</v>
      </c>
      <c r="E13" s="21">
        <v>0.834718559606899</v>
      </c>
      <c r="F13" s="21">
        <v>0.72869494886063202</v>
      </c>
      <c r="G13" s="21">
        <v>0.65518694608726902</v>
      </c>
      <c r="H13" s="21">
        <v>0.57293112793345302</v>
      </c>
    </row>
    <row r="14" spans="2:9" x14ac:dyDescent="0.3">
      <c r="B14" s="23" t="s">
        <v>298</v>
      </c>
      <c r="C14" s="21">
        <v>1.9480182539372001E-2</v>
      </c>
      <c r="D14" s="21">
        <v>2.38467100427831E-2</v>
      </c>
      <c r="E14" s="21">
        <v>3.2811798815942997E-2</v>
      </c>
      <c r="F14" s="21">
        <v>4.0981303768374097E-2</v>
      </c>
      <c r="G14" s="21">
        <v>6.2716424281234501E-2</v>
      </c>
      <c r="H14" s="21">
        <v>0.114564097051908</v>
      </c>
    </row>
    <row r="15" spans="2:9" hidden="1" x14ac:dyDescent="0.3">
      <c r="B15" s="23" t="s">
        <v>299</v>
      </c>
      <c r="C15" s="22">
        <v>0.84773830727550703</v>
      </c>
      <c r="D15" s="22">
        <v>0.82319019894303802</v>
      </c>
      <c r="E15" s="22">
        <v>0.80190676079095602</v>
      </c>
      <c r="F15" s="22">
        <v>0.68771364509225796</v>
      </c>
      <c r="G15" s="22">
        <v>0.59247052180603399</v>
      </c>
      <c r="H15" s="22">
        <v>0.45836703088154601</v>
      </c>
    </row>
    <row r="16" spans="2:9" x14ac:dyDescent="0.3">
      <c r="B16" s="16"/>
      <c r="C16" s="16"/>
      <c r="D16" s="16"/>
      <c r="E16" s="16"/>
      <c r="F16" s="16"/>
      <c r="G16" s="16"/>
      <c r="H16" s="16"/>
    </row>
    <row r="17" spans="2:2" x14ac:dyDescent="0.3">
      <c r="B17" t="s">
        <v>99</v>
      </c>
    </row>
    <row r="18" spans="2:2" x14ac:dyDescent="0.3">
      <c r="B18" t="s">
        <v>100</v>
      </c>
    </row>
    <row r="22" spans="2:2" x14ac:dyDescent="0.3">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354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0.360333868675493</v>
      </c>
      <c r="D9" s="17">
        <v>0.36075942540561601</v>
      </c>
      <c r="E9" s="17">
        <v>0.35766626590447698</v>
      </c>
      <c r="F9" s="17"/>
      <c r="G9" s="17">
        <v>0.37508409770097101</v>
      </c>
      <c r="H9" s="17">
        <v>0.46105969815911602</v>
      </c>
      <c r="I9" s="17">
        <v>0.38141049942712202</v>
      </c>
      <c r="J9" s="17">
        <v>0.33515428219394999</v>
      </c>
      <c r="K9" s="17">
        <v>0.27986867804116899</v>
      </c>
      <c r="L9" s="17">
        <v>0.32614435540039299</v>
      </c>
      <c r="M9" s="17"/>
      <c r="N9" s="17">
        <v>0.42842175943098199</v>
      </c>
      <c r="O9" s="17">
        <v>0.33624821246987802</v>
      </c>
      <c r="P9" s="17">
        <v>0.37295723970776101</v>
      </c>
      <c r="Q9" s="17">
        <v>0.29682581754536003</v>
      </c>
      <c r="R9" s="17"/>
      <c r="S9" s="17">
        <v>0.43990881422154798</v>
      </c>
      <c r="T9" s="17">
        <v>0.37428628693125299</v>
      </c>
      <c r="U9" s="17">
        <v>0.33966341062942201</v>
      </c>
      <c r="V9" s="17">
        <v>0.30490517623804397</v>
      </c>
      <c r="W9" s="17">
        <v>0.28643415803405597</v>
      </c>
      <c r="X9" s="17">
        <v>0.318191123894425</v>
      </c>
      <c r="Y9" s="17">
        <v>0.32796830452192999</v>
      </c>
      <c r="Z9" s="17">
        <v>0.36889081626668302</v>
      </c>
      <c r="AA9" s="17">
        <v>0.38756797239235302</v>
      </c>
      <c r="AB9" s="17">
        <v>0.36047915895451998</v>
      </c>
      <c r="AC9" s="17">
        <v>0.36934331567879702</v>
      </c>
      <c r="AD9" s="17">
        <v>0.40997166666461898</v>
      </c>
      <c r="AE9" s="17"/>
      <c r="AF9" s="17">
        <v>0.44941436023288001</v>
      </c>
      <c r="AG9" s="17">
        <v>0.32362861671948101</v>
      </c>
      <c r="AH9" s="17">
        <v>0.35179134176982102</v>
      </c>
      <c r="AI9" s="17">
        <v>0.30971537292462897</v>
      </c>
      <c r="AJ9" s="17">
        <v>0.34432467915139903</v>
      </c>
      <c r="AK9" s="17">
        <v>0.36252280650558899</v>
      </c>
      <c r="AL9" s="17"/>
      <c r="AM9" s="17">
        <v>0.28530684328156097</v>
      </c>
      <c r="AN9" s="17">
        <v>0.33264976904168903</v>
      </c>
      <c r="AO9" s="17">
        <v>0.42759565468858202</v>
      </c>
      <c r="AP9" s="17">
        <v>0.45374863015712402</v>
      </c>
      <c r="AQ9" s="17">
        <v>0.57341474547639104</v>
      </c>
      <c r="AR9" s="17"/>
      <c r="AS9" s="17">
        <v>0.381780881199966</v>
      </c>
      <c r="AT9" s="17">
        <v>0.36473153349757897</v>
      </c>
      <c r="AU9" s="17"/>
      <c r="AV9" s="17">
        <v>0.38472932930470199</v>
      </c>
      <c r="AW9" s="17">
        <v>0.356082312180869</v>
      </c>
      <c r="AX9" s="17"/>
      <c r="AY9" s="17">
        <v>0.37224041219647502</v>
      </c>
      <c r="AZ9" s="17">
        <v>0.36245653165346903</v>
      </c>
      <c r="BA9" s="17">
        <v>0.29885484186303901</v>
      </c>
      <c r="BB9" s="17"/>
      <c r="BC9" s="17">
        <v>0.362902291939871</v>
      </c>
      <c r="BD9" s="17">
        <v>0.337529680987259</v>
      </c>
      <c r="BE9" s="17">
        <v>0.38110190540982603</v>
      </c>
      <c r="BF9" s="17"/>
      <c r="BG9" s="17">
        <v>0.36426930917420702</v>
      </c>
      <c r="BH9" s="17">
        <v>0.36324153658118902</v>
      </c>
      <c r="BI9" s="17"/>
      <c r="BJ9" s="17">
        <v>0.43808034098616999</v>
      </c>
      <c r="BK9" s="17">
        <v>0.33948447649167202</v>
      </c>
      <c r="BL9" s="17"/>
      <c r="BM9" s="17">
        <v>0.39033751135000799</v>
      </c>
      <c r="BN9" s="17">
        <v>0.37244066493678801</v>
      </c>
      <c r="BO9" s="17">
        <v>0.35233241080440503</v>
      </c>
      <c r="BP9" s="17">
        <v>0.35777435404047397</v>
      </c>
      <c r="BQ9" s="17">
        <v>0.34728849233253101</v>
      </c>
      <c r="BR9" s="17">
        <v>0.31559037242826399</v>
      </c>
      <c r="BS9" s="17">
        <v>0.293911972473545</v>
      </c>
      <c r="BT9" s="17"/>
      <c r="BU9" s="17">
        <v>0.41012160104704598</v>
      </c>
      <c r="BV9" s="17">
        <v>0.41297065292166302</v>
      </c>
      <c r="BW9" s="17"/>
      <c r="BX9" s="17">
        <v>0.34745280036065301</v>
      </c>
      <c r="BY9" s="17">
        <v>0.356689035694358</v>
      </c>
      <c r="BZ9" s="17">
        <v>0.42850465689411998</v>
      </c>
      <c r="CA9" s="17">
        <v>0.343448479695243</v>
      </c>
    </row>
    <row r="10" spans="2:79" x14ac:dyDescent="0.3">
      <c r="B10" s="18" t="s">
        <v>293</v>
      </c>
      <c r="C10" s="17">
        <v>0.48670304031032702</v>
      </c>
      <c r="D10" s="17">
        <v>0.47249320223393299</v>
      </c>
      <c r="E10" s="17">
        <v>0.50296014301209702</v>
      </c>
      <c r="F10" s="17"/>
      <c r="G10" s="17">
        <v>0.404396865030905</v>
      </c>
      <c r="H10" s="17">
        <v>0.39366277362217</v>
      </c>
      <c r="I10" s="17">
        <v>0.48047575658709801</v>
      </c>
      <c r="J10" s="17">
        <v>0.50092310662925799</v>
      </c>
      <c r="K10" s="17">
        <v>0.56185617975028401</v>
      </c>
      <c r="L10" s="17">
        <v>0.55989090705345901</v>
      </c>
      <c r="M10" s="17"/>
      <c r="N10" s="17">
        <v>0.48726052079911603</v>
      </c>
      <c r="O10" s="17">
        <v>0.52512071825530504</v>
      </c>
      <c r="P10" s="17">
        <v>0.46808334646493199</v>
      </c>
      <c r="Q10" s="17">
        <v>0.46719046014558102</v>
      </c>
      <c r="R10" s="17"/>
      <c r="S10" s="17">
        <v>0.39212895351680399</v>
      </c>
      <c r="T10" s="17">
        <v>0.50131651557719603</v>
      </c>
      <c r="U10" s="17">
        <v>0.47542390170601301</v>
      </c>
      <c r="V10" s="17">
        <v>0.52462903124152505</v>
      </c>
      <c r="W10" s="17">
        <v>0.50365404267785296</v>
      </c>
      <c r="X10" s="17">
        <v>0.50839528676187795</v>
      </c>
      <c r="Y10" s="17">
        <v>0.50371400613289596</v>
      </c>
      <c r="Z10" s="17">
        <v>0.53467961125276797</v>
      </c>
      <c r="AA10" s="17">
        <v>0.48120626777423903</v>
      </c>
      <c r="AB10" s="17">
        <v>0.486273191936612</v>
      </c>
      <c r="AC10" s="17">
        <v>0.52211036330639105</v>
      </c>
      <c r="AD10" s="17">
        <v>0.52894653070262798</v>
      </c>
      <c r="AE10" s="17"/>
      <c r="AF10" s="17">
        <v>0.39940114736189197</v>
      </c>
      <c r="AG10" s="17">
        <v>0.52751732180180599</v>
      </c>
      <c r="AH10" s="17">
        <v>0.47789979171827601</v>
      </c>
      <c r="AI10" s="17">
        <v>0.52335820475240002</v>
      </c>
      <c r="AJ10" s="17">
        <v>0.53234333738865303</v>
      </c>
      <c r="AK10" s="17">
        <v>0.48612860257439899</v>
      </c>
      <c r="AL10" s="17"/>
      <c r="AM10" s="17">
        <v>0.51176650905597598</v>
      </c>
      <c r="AN10" s="17">
        <v>0.496192249287423</v>
      </c>
      <c r="AO10" s="17">
        <v>0.45823884965900302</v>
      </c>
      <c r="AP10" s="17">
        <v>0.44420721328378199</v>
      </c>
      <c r="AQ10" s="17">
        <v>0.26165158999724403</v>
      </c>
      <c r="AR10" s="17"/>
      <c r="AS10" s="17">
        <v>0.49635827493760498</v>
      </c>
      <c r="AT10" s="17">
        <v>0.46570384274888799</v>
      </c>
      <c r="AU10" s="17"/>
      <c r="AV10" s="17">
        <v>0.49098793034974297</v>
      </c>
      <c r="AW10" s="17">
        <v>0.46827320122907001</v>
      </c>
      <c r="AX10" s="17"/>
      <c r="AY10" s="17">
        <v>0.45780531773507899</v>
      </c>
      <c r="AZ10" s="17">
        <v>0.49321127521758601</v>
      </c>
      <c r="BA10" s="17">
        <v>0.53057037329892898</v>
      </c>
      <c r="BB10" s="17"/>
      <c r="BC10" s="17">
        <v>0.49058266105098502</v>
      </c>
      <c r="BD10" s="17">
        <v>0.50402044627809295</v>
      </c>
      <c r="BE10" s="17">
        <v>0.46495023412585001</v>
      </c>
      <c r="BF10" s="17"/>
      <c r="BG10" s="17">
        <v>0.464699117840007</v>
      </c>
      <c r="BH10" s="17">
        <v>0.50020671335901601</v>
      </c>
      <c r="BI10" s="17"/>
      <c r="BJ10" s="17">
        <v>0.44858564364152698</v>
      </c>
      <c r="BK10" s="17">
        <v>0.50323687792876504</v>
      </c>
      <c r="BL10" s="17"/>
      <c r="BM10" s="17">
        <v>0.471120700721187</v>
      </c>
      <c r="BN10" s="17">
        <v>0.46537598013132397</v>
      </c>
      <c r="BO10" s="17">
        <v>0.40419744872514701</v>
      </c>
      <c r="BP10" s="17">
        <v>0.42197601473299701</v>
      </c>
      <c r="BQ10" s="17">
        <v>0.46785930018795402</v>
      </c>
      <c r="BR10" s="17">
        <v>0.56490578558269799</v>
      </c>
      <c r="BS10" s="17">
        <v>0.50960908452033404</v>
      </c>
      <c r="BT10" s="17"/>
      <c r="BU10" s="17">
        <v>0.49925794426153602</v>
      </c>
      <c r="BV10" s="17">
        <v>0.46980782617176498</v>
      </c>
      <c r="BW10" s="17"/>
      <c r="BX10" s="17">
        <v>0.47945313120289901</v>
      </c>
      <c r="BY10" s="17">
        <v>0.48965740199170199</v>
      </c>
      <c r="BZ10" s="17">
        <v>0.46202241481154699</v>
      </c>
      <c r="CA10" s="17">
        <v>0.52027334044670503</v>
      </c>
    </row>
    <row r="11" spans="2:79" x14ac:dyDescent="0.3">
      <c r="B11" s="18" t="s">
        <v>294</v>
      </c>
      <c r="C11" s="17">
        <v>0.105306360359115</v>
      </c>
      <c r="D11" s="17">
        <v>0.112014114064781</v>
      </c>
      <c r="E11" s="17">
        <v>9.83846203073349E-2</v>
      </c>
      <c r="F11" s="17"/>
      <c r="G11" s="17">
        <v>0.130704991209906</v>
      </c>
      <c r="H11" s="17">
        <v>9.7948928112907604E-2</v>
      </c>
      <c r="I11" s="17">
        <v>8.80159670639757E-2</v>
      </c>
      <c r="J11" s="17">
        <v>0.116277976145939</v>
      </c>
      <c r="K11" s="17">
        <v>0.109026216208415</v>
      </c>
      <c r="L11" s="17">
        <v>9.7067130352897296E-2</v>
      </c>
      <c r="M11" s="17"/>
      <c r="N11" s="17">
        <v>6.5099134688253193E-2</v>
      </c>
      <c r="O11" s="17">
        <v>9.0821629212727198E-2</v>
      </c>
      <c r="P11" s="17">
        <v>0.11483026843875301</v>
      </c>
      <c r="Q11" s="17">
        <v>0.15332757593657301</v>
      </c>
      <c r="R11" s="17"/>
      <c r="S11" s="17">
        <v>0.10392053414242899</v>
      </c>
      <c r="T11" s="17">
        <v>8.6136498317701801E-2</v>
      </c>
      <c r="U11" s="17">
        <v>0.12669323818466099</v>
      </c>
      <c r="V11" s="17">
        <v>0.119322571250669</v>
      </c>
      <c r="W11" s="17">
        <v>0.162242119803371</v>
      </c>
      <c r="X11" s="17">
        <v>0.110908768164107</v>
      </c>
      <c r="Y11" s="17">
        <v>0.110278012567728</v>
      </c>
      <c r="Z11" s="17">
        <v>5.1840220542008097E-2</v>
      </c>
      <c r="AA11" s="17">
        <v>0.122649782298167</v>
      </c>
      <c r="AB11" s="17">
        <v>0.111892598523073</v>
      </c>
      <c r="AC11" s="17">
        <v>4.5245195095208801E-2</v>
      </c>
      <c r="AD11" s="17">
        <v>2.01097532066958E-2</v>
      </c>
      <c r="AE11" s="17"/>
      <c r="AF11" s="17">
        <v>0.107990671294351</v>
      </c>
      <c r="AG11" s="17">
        <v>9.7572326081371993E-2</v>
      </c>
      <c r="AH11" s="17">
        <v>0.12441887353358499</v>
      </c>
      <c r="AI11" s="17">
        <v>0.106606032836128</v>
      </c>
      <c r="AJ11" s="17">
        <v>9.6912849238280002E-2</v>
      </c>
      <c r="AK11" s="17">
        <v>9.73648266821555E-2</v>
      </c>
      <c r="AL11" s="17"/>
      <c r="AM11" s="17">
        <v>0.14818403721757401</v>
      </c>
      <c r="AN11" s="17">
        <v>0.121271800441121</v>
      </c>
      <c r="AO11" s="17">
        <v>7.0515356852728903E-2</v>
      </c>
      <c r="AP11" s="17">
        <v>7.5786048923941599E-2</v>
      </c>
      <c r="AQ11" s="17">
        <v>0.108002634631994</v>
      </c>
      <c r="AR11" s="17"/>
      <c r="AS11" s="17">
        <v>8.8518745879601596E-2</v>
      </c>
      <c r="AT11" s="17">
        <v>0.11653179816447901</v>
      </c>
      <c r="AU11" s="17"/>
      <c r="AV11" s="17">
        <v>8.5288832573963705E-2</v>
      </c>
      <c r="AW11" s="17">
        <v>0.124999391783221</v>
      </c>
      <c r="AX11" s="17"/>
      <c r="AY11" s="17">
        <v>0.111158694015145</v>
      </c>
      <c r="AZ11" s="17">
        <v>0.102919352960934</v>
      </c>
      <c r="BA11" s="17">
        <v>0.109255164309374</v>
      </c>
      <c r="BB11" s="17"/>
      <c r="BC11" s="17">
        <v>9.7304455364896805E-2</v>
      </c>
      <c r="BD11" s="17">
        <v>0.106337839396628</v>
      </c>
      <c r="BE11" s="17">
        <v>0.11561935987151201</v>
      </c>
      <c r="BF11" s="17"/>
      <c r="BG11" s="17">
        <v>0.11368857505294599</v>
      </c>
      <c r="BH11" s="17">
        <v>0.10004727530341601</v>
      </c>
      <c r="BI11" s="17"/>
      <c r="BJ11" s="17">
        <v>7.3039403615258305E-2</v>
      </c>
      <c r="BK11" s="17">
        <v>0.111209594835639</v>
      </c>
      <c r="BL11" s="17"/>
      <c r="BM11" s="17">
        <v>0.102257758170092</v>
      </c>
      <c r="BN11" s="17">
        <v>0.101837078503954</v>
      </c>
      <c r="BO11" s="17">
        <v>0.14570086988560199</v>
      </c>
      <c r="BP11" s="17">
        <v>0.138890576766522</v>
      </c>
      <c r="BQ11" s="17">
        <v>0.10009885971753101</v>
      </c>
      <c r="BR11" s="17">
        <v>9.6790752331631494E-2</v>
      </c>
      <c r="BS11" s="17">
        <v>0.110975690983494</v>
      </c>
      <c r="BT11" s="17"/>
      <c r="BU11" s="17">
        <v>6.9567074210418897E-2</v>
      </c>
      <c r="BV11" s="17">
        <v>7.1188974725848106E-2</v>
      </c>
      <c r="BW11" s="17"/>
      <c r="BX11" s="17">
        <v>9.0731318221507304E-2</v>
      </c>
      <c r="BY11" s="17">
        <v>0.11394149418937501</v>
      </c>
      <c r="BZ11" s="17">
        <v>8.6437354086209298E-2</v>
      </c>
      <c r="CA11" s="17">
        <v>0.107893844883659</v>
      </c>
    </row>
    <row r="12" spans="2:79" x14ac:dyDescent="0.3">
      <c r="B12" s="18" t="s">
        <v>295</v>
      </c>
      <c r="C12" s="17">
        <v>1.5472994090305701E-2</v>
      </c>
      <c r="D12" s="17">
        <v>2.15006373608767E-2</v>
      </c>
      <c r="E12" s="17">
        <v>9.6698248254111809E-3</v>
      </c>
      <c r="F12" s="17"/>
      <c r="G12" s="17">
        <v>3.3627046969312603E-2</v>
      </c>
      <c r="H12" s="17">
        <v>1.6896796002157401E-2</v>
      </c>
      <c r="I12" s="17">
        <v>2.4473765828454199E-2</v>
      </c>
      <c r="J12" s="17">
        <v>8.8025719962385902E-3</v>
      </c>
      <c r="K12" s="17">
        <v>1.0207440324921499E-2</v>
      </c>
      <c r="L12" s="17">
        <v>3.8924095582945498E-3</v>
      </c>
      <c r="M12" s="17"/>
      <c r="N12" s="17">
        <v>9.0447191850429997E-3</v>
      </c>
      <c r="O12" s="17">
        <v>1.8207227988310402E-2</v>
      </c>
      <c r="P12" s="17">
        <v>1.55018105312785E-2</v>
      </c>
      <c r="Q12" s="17">
        <v>1.99814996625488E-2</v>
      </c>
      <c r="R12" s="17"/>
      <c r="S12" s="17">
        <v>6.9060467341292703E-3</v>
      </c>
      <c r="T12" s="17">
        <v>2.08441176360326E-2</v>
      </c>
      <c r="U12" s="17">
        <v>1.2112414603421899E-2</v>
      </c>
      <c r="V12" s="17">
        <v>1.51017880548403E-2</v>
      </c>
      <c r="W12" s="17">
        <v>7.3210832333807097E-3</v>
      </c>
      <c r="X12" s="17">
        <v>1.66977669298746E-2</v>
      </c>
      <c r="Y12" s="17">
        <v>2.3376065626073399E-2</v>
      </c>
      <c r="Z12" s="17">
        <v>3.25862110071014E-2</v>
      </c>
      <c r="AA12" s="17">
        <v>0</v>
      </c>
      <c r="AB12" s="17">
        <v>2.9764338632965501E-2</v>
      </c>
      <c r="AC12" s="17">
        <v>3.1918996445603698E-2</v>
      </c>
      <c r="AD12" s="17">
        <v>0</v>
      </c>
      <c r="AE12" s="17"/>
      <c r="AF12" s="17">
        <v>1.39503004815194E-2</v>
      </c>
      <c r="AG12" s="17">
        <v>1.8076711689721199E-2</v>
      </c>
      <c r="AH12" s="17">
        <v>1.8601115899934101E-2</v>
      </c>
      <c r="AI12" s="17">
        <v>1.7727114716456601E-2</v>
      </c>
      <c r="AJ12" s="17">
        <v>8.0309731521444796E-3</v>
      </c>
      <c r="AK12" s="17">
        <v>8.5016252222261703E-3</v>
      </c>
      <c r="AL12" s="17"/>
      <c r="AM12" s="17">
        <v>1.2863288698678499E-2</v>
      </c>
      <c r="AN12" s="17">
        <v>1.6932392853457299E-2</v>
      </c>
      <c r="AO12" s="17">
        <v>2.0039389617970201E-2</v>
      </c>
      <c r="AP12" s="17">
        <v>1.5724677969983E-2</v>
      </c>
      <c r="AQ12" s="17">
        <v>1.49787493751714E-2</v>
      </c>
      <c r="AR12" s="17"/>
      <c r="AS12" s="17">
        <v>1.3378473898096601E-2</v>
      </c>
      <c r="AT12" s="17">
        <v>1.58326883502104E-2</v>
      </c>
      <c r="AU12" s="17"/>
      <c r="AV12" s="17">
        <v>1.3592820622727E-2</v>
      </c>
      <c r="AW12" s="17">
        <v>1.0047820870000499E-2</v>
      </c>
      <c r="AX12" s="17"/>
      <c r="AY12" s="17">
        <v>1.44454533124785E-2</v>
      </c>
      <c r="AZ12" s="17">
        <v>1.5198394868573301E-2</v>
      </c>
      <c r="BA12" s="17">
        <v>2.16060799037801E-2</v>
      </c>
      <c r="BB12" s="17"/>
      <c r="BC12" s="17">
        <v>1.2128011412898701E-2</v>
      </c>
      <c r="BD12" s="17">
        <v>2.6792475420793001E-2</v>
      </c>
      <c r="BE12" s="17">
        <v>1.3261207749879799E-2</v>
      </c>
      <c r="BF12" s="17"/>
      <c r="BG12" s="17">
        <v>1.1207639770744701E-2</v>
      </c>
      <c r="BH12" s="17">
        <v>1.5534938983186201E-2</v>
      </c>
      <c r="BI12" s="17"/>
      <c r="BJ12" s="17">
        <v>2.1720515137239101E-2</v>
      </c>
      <c r="BK12" s="17">
        <v>1.27696760192357E-2</v>
      </c>
      <c r="BL12" s="17"/>
      <c r="BM12" s="17">
        <v>1.26712640427738E-2</v>
      </c>
      <c r="BN12" s="17">
        <v>2.30494446061623E-2</v>
      </c>
      <c r="BO12" s="17">
        <v>4.9081340257423299E-2</v>
      </c>
      <c r="BP12" s="17">
        <v>3.2459759674284702E-2</v>
      </c>
      <c r="BQ12" s="17">
        <v>2.8019302106316101E-2</v>
      </c>
      <c r="BR12" s="17">
        <v>6.4744328230517401E-3</v>
      </c>
      <c r="BS12" s="17">
        <v>0</v>
      </c>
      <c r="BT12" s="17"/>
      <c r="BU12" s="17">
        <v>2.1053380480998401E-2</v>
      </c>
      <c r="BV12" s="17">
        <v>3.4407589793245E-2</v>
      </c>
      <c r="BW12" s="17"/>
      <c r="BX12" s="17">
        <v>2.83763900202047E-2</v>
      </c>
      <c r="BY12" s="17">
        <v>2.2487631080378101E-2</v>
      </c>
      <c r="BZ12" s="17">
        <v>9.4877382099130703E-3</v>
      </c>
      <c r="CA12" s="17">
        <v>9.3999627997148599E-3</v>
      </c>
    </row>
    <row r="13" spans="2:79" x14ac:dyDescent="0.3">
      <c r="B13" s="18" t="s">
        <v>296</v>
      </c>
      <c r="C13" s="17">
        <v>8.3737159524774705E-3</v>
      </c>
      <c r="D13" s="17">
        <v>8.7398445340387699E-3</v>
      </c>
      <c r="E13" s="17">
        <v>8.0578310537216397E-3</v>
      </c>
      <c r="F13" s="17"/>
      <c r="G13" s="17">
        <v>1.40909819027449E-2</v>
      </c>
      <c r="H13" s="17">
        <v>1.23398203572594E-2</v>
      </c>
      <c r="I13" s="17">
        <v>8.5847270067877096E-3</v>
      </c>
      <c r="J13" s="17">
        <v>5.2911951928038903E-3</v>
      </c>
      <c r="K13" s="17">
        <v>7.5474432673221497E-3</v>
      </c>
      <c r="L13" s="17">
        <v>4.23875887152869E-3</v>
      </c>
      <c r="M13" s="17"/>
      <c r="N13" s="17">
        <v>2.6117411747327299E-3</v>
      </c>
      <c r="O13" s="17">
        <v>9.3804235673839997E-3</v>
      </c>
      <c r="P13" s="17">
        <v>4.0612582971089198E-3</v>
      </c>
      <c r="Q13" s="17">
        <v>1.75793754456827E-2</v>
      </c>
      <c r="R13" s="17"/>
      <c r="S13" s="17">
        <v>1.7709674864608602E-2</v>
      </c>
      <c r="T13" s="17">
        <v>6.82413480338139E-3</v>
      </c>
      <c r="U13" s="17">
        <v>1.0966050743367E-2</v>
      </c>
      <c r="V13" s="17">
        <v>9.9565036916767005E-3</v>
      </c>
      <c r="W13" s="17">
        <v>0</v>
      </c>
      <c r="X13" s="17">
        <v>1.11076730092968E-2</v>
      </c>
      <c r="Y13" s="17">
        <v>6.2358551096757496E-3</v>
      </c>
      <c r="Z13" s="17">
        <v>0</v>
      </c>
      <c r="AA13" s="17">
        <v>4.6760962468310697E-3</v>
      </c>
      <c r="AB13" s="17">
        <v>0</v>
      </c>
      <c r="AC13" s="17">
        <v>0</v>
      </c>
      <c r="AD13" s="17">
        <v>4.0972049426056999E-2</v>
      </c>
      <c r="AE13" s="17"/>
      <c r="AF13" s="17">
        <v>1.2004352548138499E-2</v>
      </c>
      <c r="AG13" s="17">
        <v>9.2273068533237097E-3</v>
      </c>
      <c r="AH13" s="17">
        <v>3.2168031536449798E-3</v>
      </c>
      <c r="AI13" s="17">
        <v>5.3411642615407004E-3</v>
      </c>
      <c r="AJ13" s="17">
        <v>0</v>
      </c>
      <c r="AK13" s="17">
        <v>2.7835829070561698E-2</v>
      </c>
      <c r="AL13" s="17"/>
      <c r="AM13" s="17">
        <v>4.7840188596282498E-3</v>
      </c>
      <c r="AN13" s="17">
        <v>7.1541157891110803E-3</v>
      </c>
      <c r="AO13" s="17">
        <v>8.3516014450249493E-3</v>
      </c>
      <c r="AP13" s="17">
        <v>0</v>
      </c>
      <c r="AQ13" s="17">
        <v>2.24400026845172E-2</v>
      </c>
      <c r="AR13" s="17"/>
      <c r="AS13" s="17">
        <v>6.6749122897454003E-3</v>
      </c>
      <c r="AT13" s="17">
        <v>1.18673857859217E-2</v>
      </c>
      <c r="AU13" s="17"/>
      <c r="AV13" s="17">
        <v>7.5688538214054302E-3</v>
      </c>
      <c r="AW13" s="17">
        <v>1.03910603246732E-2</v>
      </c>
      <c r="AX13" s="17"/>
      <c r="AY13" s="17">
        <v>7.1909876612826001E-3</v>
      </c>
      <c r="AZ13" s="17">
        <v>6.5280704723888801E-3</v>
      </c>
      <c r="BA13" s="17">
        <v>2.4627523060178E-2</v>
      </c>
      <c r="BB13" s="17"/>
      <c r="BC13" s="17">
        <v>6.6239644493864798E-3</v>
      </c>
      <c r="BD13" s="17">
        <v>1.01587563504104E-2</v>
      </c>
      <c r="BE13" s="17">
        <v>1.1472167934053101E-2</v>
      </c>
      <c r="BF13" s="17"/>
      <c r="BG13" s="17">
        <v>8.0043395804732104E-3</v>
      </c>
      <c r="BH13" s="17">
        <v>8.0078327221431694E-3</v>
      </c>
      <c r="BI13" s="17"/>
      <c r="BJ13" s="17">
        <v>4.7575864579128902E-3</v>
      </c>
      <c r="BK13" s="17">
        <v>9.0100079998910107E-3</v>
      </c>
      <c r="BL13" s="17"/>
      <c r="BM13" s="17">
        <v>8.4049829759727003E-3</v>
      </c>
      <c r="BN13" s="17">
        <v>7.1019230283277104E-3</v>
      </c>
      <c r="BO13" s="17">
        <v>9.2153438923367696E-3</v>
      </c>
      <c r="BP13" s="17">
        <v>0</v>
      </c>
      <c r="BQ13" s="17">
        <v>1.8024896978426099E-2</v>
      </c>
      <c r="BR13" s="17">
        <v>4.23772878900717E-3</v>
      </c>
      <c r="BS13" s="17">
        <v>2.2324473125757301E-2</v>
      </c>
      <c r="BT13" s="17"/>
      <c r="BU13" s="17">
        <v>0</v>
      </c>
      <c r="BV13" s="17">
        <v>6.2768763513852497E-3</v>
      </c>
      <c r="BW13" s="17"/>
      <c r="BX13" s="17">
        <v>2.29311429367276E-2</v>
      </c>
      <c r="BY13" s="17">
        <v>9.5008058476472607E-3</v>
      </c>
      <c r="BZ13" s="17">
        <v>4.7832889842441802E-3</v>
      </c>
      <c r="CA13" s="17">
        <v>7.9329983412369399E-3</v>
      </c>
    </row>
    <row r="14" spans="2:79" x14ac:dyDescent="0.3">
      <c r="B14" s="18" t="s">
        <v>101</v>
      </c>
      <c r="C14" s="17">
        <v>2.3810020612281099E-2</v>
      </c>
      <c r="D14" s="17">
        <v>2.4492776400754201E-2</v>
      </c>
      <c r="E14" s="17">
        <v>2.3261314896957801E-2</v>
      </c>
      <c r="F14" s="17"/>
      <c r="G14" s="17">
        <v>4.2096017186159199E-2</v>
      </c>
      <c r="H14" s="17">
        <v>1.8091983746389199E-2</v>
      </c>
      <c r="I14" s="17">
        <v>1.7039284086562301E-2</v>
      </c>
      <c r="J14" s="17">
        <v>3.3550867841811799E-2</v>
      </c>
      <c r="K14" s="17">
        <v>3.1494042407889299E-2</v>
      </c>
      <c r="L14" s="17">
        <v>8.7664387634281294E-3</v>
      </c>
      <c r="M14" s="17"/>
      <c r="N14" s="17">
        <v>7.5621247218728401E-3</v>
      </c>
      <c r="O14" s="17">
        <v>2.0221788506395999E-2</v>
      </c>
      <c r="P14" s="17">
        <v>2.4566076560166399E-2</v>
      </c>
      <c r="Q14" s="17">
        <v>4.5095271264254499E-2</v>
      </c>
      <c r="R14" s="17"/>
      <c r="S14" s="17">
        <v>3.9425976520479897E-2</v>
      </c>
      <c r="T14" s="17">
        <v>1.05924467344355E-2</v>
      </c>
      <c r="U14" s="17">
        <v>3.5140984133115102E-2</v>
      </c>
      <c r="V14" s="17">
        <v>2.6084929523245402E-2</v>
      </c>
      <c r="W14" s="17">
        <v>4.0348596251338902E-2</v>
      </c>
      <c r="X14" s="17">
        <v>3.4699381240418298E-2</v>
      </c>
      <c r="Y14" s="17">
        <v>2.84277560416967E-2</v>
      </c>
      <c r="Z14" s="17">
        <v>1.20031409314394E-2</v>
      </c>
      <c r="AA14" s="17">
        <v>3.8998812884104101E-3</v>
      </c>
      <c r="AB14" s="17">
        <v>1.1590711952829E-2</v>
      </c>
      <c r="AC14" s="17">
        <v>3.1382129473999598E-2</v>
      </c>
      <c r="AD14" s="17">
        <v>0</v>
      </c>
      <c r="AE14" s="17"/>
      <c r="AF14" s="17">
        <v>1.7239168081219301E-2</v>
      </c>
      <c r="AG14" s="17">
        <v>2.3977716854295901E-2</v>
      </c>
      <c r="AH14" s="17">
        <v>2.40720739247378E-2</v>
      </c>
      <c r="AI14" s="17">
        <v>3.7252110508845901E-2</v>
      </c>
      <c r="AJ14" s="17">
        <v>1.8388161069523599E-2</v>
      </c>
      <c r="AK14" s="17">
        <v>1.76463099450682E-2</v>
      </c>
      <c r="AL14" s="17"/>
      <c r="AM14" s="17">
        <v>3.7095302886581902E-2</v>
      </c>
      <c r="AN14" s="17">
        <v>2.5799672587197699E-2</v>
      </c>
      <c r="AO14" s="17">
        <v>1.52591477366912E-2</v>
      </c>
      <c r="AP14" s="17">
        <v>1.05334296651692E-2</v>
      </c>
      <c r="AQ14" s="17">
        <v>1.9512277834682699E-2</v>
      </c>
      <c r="AR14" s="17"/>
      <c r="AS14" s="17">
        <v>1.32887117949857E-2</v>
      </c>
      <c r="AT14" s="17">
        <v>2.53327514529216E-2</v>
      </c>
      <c r="AU14" s="17"/>
      <c r="AV14" s="17">
        <v>1.7832233327459E-2</v>
      </c>
      <c r="AW14" s="17">
        <v>3.02062136121658E-2</v>
      </c>
      <c r="AX14" s="17"/>
      <c r="AY14" s="17">
        <v>3.7159135079540301E-2</v>
      </c>
      <c r="AZ14" s="17">
        <v>1.9686374827049199E-2</v>
      </c>
      <c r="BA14" s="17">
        <v>1.5086017564699499E-2</v>
      </c>
      <c r="BB14" s="17"/>
      <c r="BC14" s="17">
        <v>3.0458615781962201E-2</v>
      </c>
      <c r="BD14" s="17">
        <v>1.5160801566816101E-2</v>
      </c>
      <c r="BE14" s="17">
        <v>1.3595124908879401E-2</v>
      </c>
      <c r="BF14" s="17"/>
      <c r="BG14" s="17">
        <v>3.81310185816221E-2</v>
      </c>
      <c r="BH14" s="17">
        <v>1.2961703051049E-2</v>
      </c>
      <c r="BI14" s="17"/>
      <c r="BJ14" s="17">
        <v>1.3816510161892399E-2</v>
      </c>
      <c r="BK14" s="17">
        <v>2.4289366724797298E-2</v>
      </c>
      <c r="BL14" s="17"/>
      <c r="BM14" s="17">
        <v>1.5207782739967399E-2</v>
      </c>
      <c r="BN14" s="17">
        <v>3.0194908793443401E-2</v>
      </c>
      <c r="BO14" s="17">
        <v>3.9472586435085902E-2</v>
      </c>
      <c r="BP14" s="17">
        <v>4.8899294785721602E-2</v>
      </c>
      <c r="BQ14" s="17">
        <v>3.8709148677242303E-2</v>
      </c>
      <c r="BR14" s="17">
        <v>1.2000928045348001E-2</v>
      </c>
      <c r="BS14" s="17">
        <v>6.3178778896869903E-2</v>
      </c>
      <c r="BT14" s="17"/>
      <c r="BU14" s="17">
        <v>0</v>
      </c>
      <c r="BV14" s="17">
        <v>5.3480800360926296E-3</v>
      </c>
      <c r="BW14" s="17"/>
      <c r="BX14" s="17">
        <v>3.1055217258008801E-2</v>
      </c>
      <c r="BY14" s="17">
        <v>7.7236311965398702E-3</v>
      </c>
      <c r="BZ14" s="17">
        <v>8.7645470139672797E-3</v>
      </c>
      <c r="CA14" s="17">
        <v>1.10513738334405E-2</v>
      </c>
    </row>
    <row r="15" spans="2:79" x14ac:dyDescent="0.3">
      <c r="B15" s="18" t="s">
        <v>297</v>
      </c>
      <c r="C15" s="21">
        <v>0.84703690898582096</v>
      </c>
      <c r="D15" s="21">
        <v>0.83325262763954899</v>
      </c>
      <c r="E15" s="21">
        <v>0.86062640891657405</v>
      </c>
      <c r="F15" s="21"/>
      <c r="G15" s="21">
        <v>0.77948096273187695</v>
      </c>
      <c r="H15" s="21">
        <v>0.85472247178128602</v>
      </c>
      <c r="I15" s="21">
        <v>0.86188625601421998</v>
      </c>
      <c r="J15" s="21">
        <v>0.83607738882320703</v>
      </c>
      <c r="K15" s="21">
        <v>0.84172485779145301</v>
      </c>
      <c r="L15" s="21">
        <v>0.886035262453851</v>
      </c>
      <c r="M15" s="21"/>
      <c r="N15" s="21">
        <v>0.91568228023009801</v>
      </c>
      <c r="O15" s="21">
        <v>0.86136893072518195</v>
      </c>
      <c r="P15" s="21">
        <v>0.84104058617269295</v>
      </c>
      <c r="Q15" s="21">
        <v>0.76401627769094105</v>
      </c>
      <c r="R15" s="21"/>
      <c r="S15" s="21">
        <v>0.83203776773835303</v>
      </c>
      <c r="T15" s="21">
        <v>0.87560280250844902</v>
      </c>
      <c r="U15" s="21">
        <v>0.81508731233543497</v>
      </c>
      <c r="V15" s="21">
        <v>0.82953420747956896</v>
      </c>
      <c r="W15" s="21">
        <v>0.79008820071190899</v>
      </c>
      <c r="X15" s="21">
        <v>0.82658641065630301</v>
      </c>
      <c r="Y15" s="21">
        <v>0.83168231065482601</v>
      </c>
      <c r="Z15" s="21">
        <v>0.90357042751945105</v>
      </c>
      <c r="AA15" s="21">
        <v>0.86877424016659199</v>
      </c>
      <c r="AB15" s="21">
        <v>0.84675235089113199</v>
      </c>
      <c r="AC15" s="21">
        <v>0.89145367898518801</v>
      </c>
      <c r="AD15" s="21">
        <v>0.93891819736724702</v>
      </c>
      <c r="AE15" s="21"/>
      <c r="AF15" s="21">
        <v>0.84881550759477198</v>
      </c>
      <c r="AG15" s="21">
        <v>0.85114593852128695</v>
      </c>
      <c r="AH15" s="21">
        <v>0.82969113348809798</v>
      </c>
      <c r="AI15" s="21">
        <v>0.83307357767702905</v>
      </c>
      <c r="AJ15" s="21">
        <v>0.876668016540052</v>
      </c>
      <c r="AK15" s="21">
        <v>0.84865140907998804</v>
      </c>
      <c r="AL15" s="21"/>
      <c r="AM15" s="21">
        <v>0.79707335233753696</v>
      </c>
      <c r="AN15" s="21">
        <v>0.82884201832911297</v>
      </c>
      <c r="AO15" s="21">
        <v>0.88583450434758504</v>
      </c>
      <c r="AP15" s="21">
        <v>0.89795584344090595</v>
      </c>
      <c r="AQ15" s="21">
        <v>0.83506633547363496</v>
      </c>
      <c r="AR15" s="21"/>
      <c r="AS15" s="21">
        <v>0.87813915613757099</v>
      </c>
      <c r="AT15" s="21">
        <v>0.83043537624646802</v>
      </c>
      <c r="AU15" s="21"/>
      <c r="AV15" s="21">
        <v>0.87571725965444502</v>
      </c>
      <c r="AW15" s="21">
        <v>0.82435551340993896</v>
      </c>
      <c r="AX15" s="21"/>
      <c r="AY15" s="21">
        <v>0.83004572993155401</v>
      </c>
      <c r="AZ15" s="21">
        <v>0.85566780687105504</v>
      </c>
      <c r="BA15" s="21">
        <v>0.82942521516196799</v>
      </c>
      <c r="BB15" s="21"/>
      <c r="BC15" s="21">
        <v>0.85348495299085603</v>
      </c>
      <c r="BD15" s="21">
        <v>0.84155012726535205</v>
      </c>
      <c r="BE15" s="21">
        <v>0.84605213953567604</v>
      </c>
      <c r="BF15" s="21"/>
      <c r="BG15" s="21">
        <v>0.82896842701421403</v>
      </c>
      <c r="BH15" s="21">
        <v>0.86344824994020497</v>
      </c>
      <c r="BI15" s="21"/>
      <c r="BJ15" s="21">
        <v>0.88666598462769697</v>
      </c>
      <c r="BK15" s="21">
        <v>0.84272135442043705</v>
      </c>
      <c r="BL15" s="21"/>
      <c r="BM15" s="21">
        <v>0.861458212071194</v>
      </c>
      <c r="BN15" s="21">
        <v>0.83781664506811204</v>
      </c>
      <c r="BO15" s="21">
        <v>0.75652985952955198</v>
      </c>
      <c r="BP15" s="21">
        <v>0.77975036877347204</v>
      </c>
      <c r="BQ15" s="21">
        <v>0.81514779252048397</v>
      </c>
      <c r="BR15" s="21">
        <v>0.88049615801096204</v>
      </c>
      <c r="BS15" s="21">
        <v>0.80352105699387899</v>
      </c>
      <c r="BT15" s="21"/>
      <c r="BU15" s="21">
        <v>0.909379545308583</v>
      </c>
      <c r="BV15" s="21">
        <v>0.88277847909342899</v>
      </c>
      <c r="BW15" s="21"/>
      <c r="BX15" s="21">
        <v>0.82690593156355197</v>
      </c>
      <c r="BY15" s="21">
        <v>0.84634643768605999</v>
      </c>
      <c r="BZ15" s="21">
        <v>0.89052707170566603</v>
      </c>
      <c r="CA15" s="21">
        <v>0.86372182014194898</v>
      </c>
    </row>
    <row r="16" spans="2:79" x14ac:dyDescent="0.3">
      <c r="B16" s="18" t="s">
        <v>298</v>
      </c>
      <c r="C16" s="21">
        <v>2.38467100427831E-2</v>
      </c>
      <c r="D16" s="21">
        <v>3.0240481894915398E-2</v>
      </c>
      <c r="E16" s="21">
        <v>1.77276558791328E-2</v>
      </c>
      <c r="F16" s="21"/>
      <c r="G16" s="21">
        <v>4.7718028872057498E-2</v>
      </c>
      <c r="H16" s="21">
        <v>2.9236616359416798E-2</v>
      </c>
      <c r="I16" s="21">
        <v>3.3058492835242002E-2</v>
      </c>
      <c r="J16" s="21">
        <v>1.4093767189042501E-2</v>
      </c>
      <c r="K16" s="21">
        <v>1.7754883592243701E-2</v>
      </c>
      <c r="L16" s="21">
        <v>8.1311684298232406E-3</v>
      </c>
      <c r="M16" s="21"/>
      <c r="N16" s="21">
        <v>1.1656460359775699E-2</v>
      </c>
      <c r="O16" s="21">
        <v>2.7587651555694401E-2</v>
      </c>
      <c r="P16" s="21">
        <v>1.95630688283874E-2</v>
      </c>
      <c r="Q16" s="21">
        <v>3.7560875108231501E-2</v>
      </c>
      <c r="R16" s="21"/>
      <c r="S16" s="21">
        <v>2.46157215987379E-2</v>
      </c>
      <c r="T16" s="21">
        <v>2.7668252439413999E-2</v>
      </c>
      <c r="U16" s="21">
        <v>2.3078465346788899E-2</v>
      </c>
      <c r="V16" s="21">
        <v>2.5058291746517001E-2</v>
      </c>
      <c r="W16" s="21">
        <v>7.3210832333807097E-3</v>
      </c>
      <c r="X16" s="21">
        <v>2.7805439939171402E-2</v>
      </c>
      <c r="Y16" s="21">
        <v>2.9611920735749201E-2</v>
      </c>
      <c r="Z16" s="21">
        <v>3.25862110071014E-2</v>
      </c>
      <c r="AA16" s="21">
        <v>4.6760962468310697E-3</v>
      </c>
      <c r="AB16" s="21">
        <v>2.9764338632965501E-2</v>
      </c>
      <c r="AC16" s="21">
        <v>3.1918996445603698E-2</v>
      </c>
      <c r="AD16" s="21">
        <v>4.0972049426056999E-2</v>
      </c>
      <c r="AE16" s="21"/>
      <c r="AF16" s="21">
        <v>2.5954653029657899E-2</v>
      </c>
      <c r="AG16" s="21">
        <v>2.73040185430449E-2</v>
      </c>
      <c r="AH16" s="21">
        <v>2.1817919053579101E-2</v>
      </c>
      <c r="AI16" s="21">
        <v>2.3068278977997299E-2</v>
      </c>
      <c r="AJ16" s="21">
        <v>8.0309731521444796E-3</v>
      </c>
      <c r="AK16" s="21">
        <v>3.6337454292787903E-2</v>
      </c>
      <c r="AL16" s="21"/>
      <c r="AM16" s="21">
        <v>1.7647307558306801E-2</v>
      </c>
      <c r="AN16" s="21">
        <v>2.4086508642568401E-2</v>
      </c>
      <c r="AO16" s="21">
        <v>2.83909910629952E-2</v>
      </c>
      <c r="AP16" s="21">
        <v>1.5724677969983E-2</v>
      </c>
      <c r="AQ16" s="21">
        <v>3.7418752059688601E-2</v>
      </c>
      <c r="AR16" s="21"/>
      <c r="AS16" s="21">
        <v>2.0053386187841998E-2</v>
      </c>
      <c r="AT16" s="21">
        <v>2.7700074136132E-2</v>
      </c>
      <c r="AU16" s="21"/>
      <c r="AV16" s="21">
        <v>2.11616744441325E-2</v>
      </c>
      <c r="AW16" s="21">
        <v>2.04388811946737E-2</v>
      </c>
      <c r="AX16" s="21"/>
      <c r="AY16" s="21">
        <v>2.1636440973761099E-2</v>
      </c>
      <c r="AZ16" s="21">
        <v>2.17264653409622E-2</v>
      </c>
      <c r="BA16" s="21">
        <v>4.6233602963958099E-2</v>
      </c>
      <c r="BB16" s="21"/>
      <c r="BC16" s="21">
        <v>1.8751975862285199E-2</v>
      </c>
      <c r="BD16" s="21">
        <v>3.6951231771203401E-2</v>
      </c>
      <c r="BE16" s="21">
        <v>2.4733375683932898E-2</v>
      </c>
      <c r="BF16" s="21"/>
      <c r="BG16" s="21">
        <v>1.9211979351217899E-2</v>
      </c>
      <c r="BH16" s="21">
        <v>2.35427717053294E-2</v>
      </c>
      <c r="BI16" s="21"/>
      <c r="BJ16" s="21">
        <v>2.6478101595152001E-2</v>
      </c>
      <c r="BK16" s="21">
        <v>2.1779684019126701E-2</v>
      </c>
      <c r="BL16" s="21"/>
      <c r="BM16" s="21">
        <v>2.10762470187465E-2</v>
      </c>
      <c r="BN16" s="21">
        <v>3.0151367634490101E-2</v>
      </c>
      <c r="BO16" s="21">
        <v>5.8296684149760102E-2</v>
      </c>
      <c r="BP16" s="21">
        <v>3.2459759674284702E-2</v>
      </c>
      <c r="BQ16" s="21">
        <v>4.60441990847422E-2</v>
      </c>
      <c r="BR16" s="21">
        <v>1.07121616120589E-2</v>
      </c>
      <c r="BS16" s="21">
        <v>2.2324473125757301E-2</v>
      </c>
      <c r="BT16" s="21"/>
      <c r="BU16" s="21">
        <v>2.1053380480998401E-2</v>
      </c>
      <c r="BV16" s="21">
        <v>4.0684466144630303E-2</v>
      </c>
      <c r="BW16" s="21"/>
      <c r="BX16" s="21">
        <v>5.13075329569323E-2</v>
      </c>
      <c r="BY16" s="21">
        <v>3.1988436928025402E-2</v>
      </c>
      <c r="BZ16" s="21">
        <v>1.4271027194157199E-2</v>
      </c>
      <c r="CA16" s="21">
        <v>1.73329611409518E-2</v>
      </c>
    </row>
    <row r="17" spans="2:79" hidden="1" x14ac:dyDescent="0.3">
      <c r="B17" s="18" t="s">
        <v>299</v>
      </c>
      <c r="C17" s="22">
        <v>0.82319019894303802</v>
      </c>
      <c r="D17" s="22">
        <v>0.80301214574463398</v>
      </c>
      <c r="E17" s="22">
        <v>0.84289875303744199</v>
      </c>
      <c r="F17" s="22"/>
      <c r="G17" s="22">
        <v>0.73176293385981905</v>
      </c>
      <c r="H17" s="22">
        <v>0.82548585542187003</v>
      </c>
      <c r="I17" s="22">
        <v>0.82882776317897799</v>
      </c>
      <c r="J17" s="22">
        <v>0.82198362163416505</v>
      </c>
      <c r="K17" s="22">
        <v>0.82396997419920903</v>
      </c>
      <c r="L17" s="22">
        <v>0.87790409402402803</v>
      </c>
      <c r="M17" s="22"/>
      <c r="N17" s="22">
        <v>0.90402581987032204</v>
      </c>
      <c r="O17" s="22">
        <v>0.83378127916948797</v>
      </c>
      <c r="P17" s="22">
        <v>0.82147751734430596</v>
      </c>
      <c r="Q17" s="22">
        <v>0.72645540258270902</v>
      </c>
      <c r="R17" s="22"/>
      <c r="S17" s="22">
        <v>0.80742204613961499</v>
      </c>
      <c r="T17" s="22">
        <v>0.84793455006903495</v>
      </c>
      <c r="U17" s="22">
        <v>0.79200884698864604</v>
      </c>
      <c r="V17" s="22">
        <v>0.80447591573305199</v>
      </c>
      <c r="W17" s="22">
        <v>0.78276711747852801</v>
      </c>
      <c r="X17" s="22">
        <v>0.79878097071713206</v>
      </c>
      <c r="Y17" s="22">
        <v>0.80207038991907698</v>
      </c>
      <c r="Z17" s="22">
        <v>0.87098421651235003</v>
      </c>
      <c r="AA17" s="22">
        <v>0.86409814391976103</v>
      </c>
      <c r="AB17" s="22">
        <v>0.81698801225816697</v>
      </c>
      <c r="AC17" s="22">
        <v>0.85953468253958398</v>
      </c>
      <c r="AD17" s="22">
        <v>0.89794614794118999</v>
      </c>
      <c r="AE17" s="22"/>
      <c r="AF17" s="22">
        <v>0.82286085456511404</v>
      </c>
      <c r="AG17" s="22">
        <v>0.82384191997824197</v>
      </c>
      <c r="AH17" s="22">
        <v>0.80787321443451898</v>
      </c>
      <c r="AI17" s="22">
        <v>0.81000529869903204</v>
      </c>
      <c r="AJ17" s="22">
        <v>0.86863704338790704</v>
      </c>
      <c r="AK17" s="22">
        <v>0.81231395478720103</v>
      </c>
      <c r="AL17" s="22"/>
      <c r="AM17" s="22">
        <v>0.77942604477923005</v>
      </c>
      <c r="AN17" s="22">
        <v>0.80475550968654397</v>
      </c>
      <c r="AO17" s="22">
        <v>0.85744351328459001</v>
      </c>
      <c r="AP17" s="22">
        <v>0.88223116547092295</v>
      </c>
      <c r="AQ17" s="22">
        <v>0.79764758341394604</v>
      </c>
      <c r="AR17" s="22"/>
      <c r="AS17" s="22">
        <v>0.85808576994972896</v>
      </c>
      <c r="AT17" s="22">
        <v>0.80273530211033595</v>
      </c>
      <c r="AU17" s="22"/>
      <c r="AV17" s="22">
        <v>0.85455558521031205</v>
      </c>
      <c r="AW17" s="22">
        <v>0.80391663221526599</v>
      </c>
      <c r="AX17" s="22"/>
      <c r="AY17" s="22">
        <v>0.80840928895779296</v>
      </c>
      <c r="AZ17" s="22">
        <v>0.83394134153009203</v>
      </c>
      <c r="BA17" s="22">
        <v>0.78319161219801003</v>
      </c>
      <c r="BB17" s="22"/>
      <c r="BC17" s="22">
        <v>0.83473297712857097</v>
      </c>
      <c r="BD17" s="22">
        <v>0.80459889549414898</v>
      </c>
      <c r="BE17" s="22">
        <v>0.82131876385174296</v>
      </c>
      <c r="BF17" s="22"/>
      <c r="BG17" s="22">
        <v>0.80975644766299604</v>
      </c>
      <c r="BH17" s="22">
        <v>0.83990547823487605</v>
      </c>
      <c r="BI17" s="22"/>
      <c r="BJ17" s="22">
        <v>0.86018788303254501</v>
      </c>
      <c r="BK17" s="22">
        <v>0.82094167040131005</v>
      </c>
      <c r="BL17" s="22"/>
      <c r="BM17" s="22">
        <v>0.840381965052448</v>
      </c>
      <c r="BN17" s="22">
        <v>0.80766527743362204</v>
      </c>
      <c r="BO17" s="22">
        <v>0.69823317537979201</v>
      </c>
      <c r="BP17" s="22">
        <v>0.74729060909918699</v>
      </c>
      <c r="BQ17" s="22">
        <v>0.76910359343574197</v>
      </c>
      <c r="BR17" s="22">
        <v>0.86978399639890303</v>
      </c>
      <c r="BS17" s="22">
        <v>0.78119658386812196</v>
      </c>
      <c r="BT17" s="22"/>
      <c r="BU17" s="22">
        <v>0.88832616482758398</v>
      </c>
      <c r="BV17" s="22">
        <v>0.84209401294879904</v>
      </c>
      <c r="BW17" s="22"/>
      <c r="BX17" s="22">
        <v>0.77559839860661905</v>
      </c>
      <c r="BY17" s="22">
        <v>0.81435800075803499</v>
      </c>
      <c r="BZ17" s="22">
        <v>0.87625604451150896</v>
      </c>
      <c r="CA17" s="22">
        <v>0.84638885900099703</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355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0.215981671763916</v>
      </c>
      <c r="D9" s="17">
        <v>0.20302421944424701</v>
      </c>
      <c r="E9" s="17">
        <v>0.22571045339616799</v>
      </c>
      <c r="F9" s="17"/>
      <c r="G9" s="17">
        <v>0.25642275800488901</v>
      </c>
      <c r="H9" s="17">
        <v>0.30908737664296398</v>
      </c>
      <c r="I9" s="17">
        <v>0.26944040746688402</v>
      </c>
      <c r="J9" s="17">
        <v>0.16744329098921301</v>
      </c>
      <c r="K9" s="17">
        <v>0.155520478286863</v>
      </c>
      <c r="L9" s="17">
        <v>0.15011205535901301</v>
      </c>
      <c r="M9" s="17"/>
      <c r="N9" s="17">
        <v>0.28111693965404999</v>
      </c>
      <c r="O9" s="17">
        <v>0.18614187454929401</v>
      </c>
      <c r="P9" s="17">
        <v>0.21034047180557999</v>
      </c>
      <c r="Q9" s="17">
        <v>0.185828639775656</v>
      </c>
      <c r="R9" s="17"/>
      <c r="S9" s="17">
        <v>0.30735591601722201</v>
      </c>
      <c r="T9" s="17">
        <v>0.21041893036061499</v>
      </c>
      <c r="U9" s="17">
        <v>0.18900378671132501</v>
      </c>
      <c r="V9" s="17">
        <v>0.175441160855204</v>
      </c>
      <c r="W9" s="17">
        <v>0.118625219464422</v>
      </c>
      <c r="X9" s="17">
        <v>0.22819961638181499</v>
      </c>
      <c r="Y9" s="17">
        <v>0.16782805815837701</v>
      </c>
      <c r="Z9" s="17">
        <v>0.19500173473459001</v>
      </c>
      <c r="AA9" s="17">
        <v>0.25648530319968199</v>
      </c>
      <c r="AB9" s="17">
        <v>0.17554527022883901</v>
      </c>
      <c r="AC9" s="17">
        <v>0.200135273377261</v>
      </c>
      <c r="AD9" s="17">
        <v>0.35553500039034402</v>
      </c>
      <c r="AE9" s="17"/>
      <c r="AF9" s="17">
        <v>0.335453892178111</v>
      </c>
      <c r="AG9" s="17">
        <v>0.181528844317631</v>
      </c>
      <c r="AH9" s="17">
        <v>0.17815542316234201</v>
      </c>
      <c r="AI9" s="17">
        <v>0.151465088850362</v>
      </c>
      <c r="AJ9" s="17">
        <v>0.17956554585885101</v>
      </c>
      <c r="AK9" s="17">
        <v>0.23895329207611701</v>
      </c>
      <c r="AL9" s="17"/>
      <c r="AM9" s="17">
        <v>0.13266325042337801</v>
      </c>
      <c r="AN9" s="17">
        <v>0.18532668506222599</v>
      </c>
      <c r="AO9" s="17">
        <v>0.28658007532322599</v>
      </c>
      <c r="AP9" s="17">
        <v>0.33781519246430097</v>
      </c>
      <c r="AQ9" s="17">
        <v>0.35937454884436898</v>
      </c>
      <c r="AR9" s="17"/>
      <c r="AS9" s="17">
        <v>0.23306411850603501</v>
      </c>
      <c r="AT9" s="17">
        <v>0.21089936972746601</v>
      </c>
      <c r="AU9" s="17"/>
      <c r="AV9" s="17">
        <v>0.23300737306282099</v>
      </c>
      <c r="AW9" s="17">
        <v>0.223995057825331</v>
      </c>
      <c r="AX9" s="17"/>
      <c r="AY9" s="17">
        <v>0.23870179749874701</v>
      </c>
      <c r="AZ9" s="17">
        <v>0.20685449163807201</v>
      </c>
      <c r="BA9" s="17">
        <v>0.19418957861399899</v>
      </c>
      <c r="BB9" s="17"/>
      <c r="BC9" s="17">
        <v>0.21254083073081201</v>
      </c>
      <c r="BD9" s="17">
        <v>0.19626547875019101</v>
      </c>
      <c r="BE9" s="17">
        <v>0.24978415827236899</v>
      </c>
      <c r="BF9" s="17"/>
      <c r="BG9" s="17">
        <v>0.24250725135061801</v>
      </c>
      <c r="BH9" s="17">
        <v>0.211108130286181</v>
      </c>
      <c r="BI9" s="17"/>
      <c r="BJ9" s="17">
        <v>0.29921474367612999</v>
      </c>
      <c r="BK9" s="17">
        <v>0.192853586199077</v>
      </c>
      <c r="BL9" s="17"/>
      <c r="BM9" s="17">
        <v>0.25896029115290797</v>
      </c>
      <c r="BN9" s="17">
        <v>0.235235082928723</v>
      </c>
      <c r="BO9" s="17">
        <v>0.21512522961101399</v>
      </c>
      <c r="BP9" s="17">
        <v>0.22610702578950601</v>
      </c>
      <c r="BQ9" s="17">
        <v>0.14525279663312199</v>
      </c>
      <c r="BR9" s="17">
        <v>0.150742994062986</v>
      </c>
      <c r="BS9" s="17">
        <v>0.13622077874841701</v>
      </c>
      <c r="BT9" s="17"/>
      <c r="BU9" s="17">
        <v>0.254262801713311</v>
      </c>
      <c r="BV9" s="17">
        <v>0.36211472690999502</v>
      </c>
      <c r="BW9" s="17"/>
      <c r="BX9" s="17">
        <v>0.26612322240545699</v>
      </c>
      <c r="BY9" s="17">
        <v>0.20655305904025101</v>
      </c>
      <c r="BZ9" s="17">
        <v>0.28838422271324998</v>
      </c>
      <c r="CA9" s="17">
        <v>0.23884226588024099</v>
      </c>
    </row>
    <row r="10" spans="2:79" x14ac:dyDescent="0.3">
      <c r="B10" s="18" t="s">
        <v>293</v>
      </c>
      <c r="C10" s="17">
        <v>0.43920527432335299</v>
      </c>
      <c r="D10" s="17">
        <v>0.44204609923307397</v>
      </c>
      <c r="E10" s="17">
        <v>0.43764619278233302</v>
      </c>
      <c r="F10" s="17"/>
      <c r="G10" s="17">
        <v>0.37922186540411801</v>
      </c>
      <c r="H10" s="17">
        <v>0.40486841666977702</v>
      </c>
      <c r="I10" s="17">
        <v>0.41360300335724698</v>
      </c>
      <c r="J10" s="17">
        <v>0.48110042049111701</v>
      </c>
      <c r="K10" s="17">
        <v>0.40777773500500503</v>
      </c>
      <c r="L10" s="17">
        <v>0.514840102989232</v>
      </c>
      <c r="M10" s="17"/>
      <c r="N10" s="17">
        <v>0.47697590987058602</v>
      </c>
      <c r="O10" s="17">
        <v>0.484634371379981</v>
      </c>
      <c r="P10" s="17">
        <v>0.40759911533495602</v>
      </c>
      <c r="Q10" s="17">
        <v>0.374366769516708</v>
      </c>
      <c r="R10" s="17"/>
      <c r="S10" s="17">
        <v>0.38987265168764701</v>
      </c>
      <c r="T10" s="17">
        <v>0.394947144641493</v>
      </c>
      <c r="U10" s="17">
        <v>0.470618383356602</v>
      </c>
      <c r="V10" s="17">
        <v>0.43094616596610302</v>
      </c>
      <c r="W10" s="17">
        <v>0.48245750641706298</v>
      </c>
      <c r="X10" s="17">
        <v>0.40589916575731499</v>
      </c>
      <c r="Y10" s="17">
        <v>0.47357532148440601</v>
      </c>
      <c r="Z10" s="17">
        <v>0.54354489712887899</v>
      </c>
      <c r="AA10" s="17">
        <v>0.46481755314850598</v>
      </c>
      <c r="AB10" s="17">
        <v>0.47372085278880499</v>
      </c>
      <c r="AC10" s="17">
        <v>0.426129717349924</v>
      </c>
      <c r="AD10" s="17">
        <v>0.394395778318894</v>
      </c>
      <c r="AE10" s="17"/>
      <c r="AF10" s="17">
        <v>0.385215055356396</v>
      </c>
      <c r="AG10" s="17">
        <v>0.46886339434927199</v>
      </c>
      <c r="AH10" s="17">
        <v>0.44474768578764401</v>
      </c>
      <c r="AI10" s="17">
        <v>0.45415129411529997</v>
      </c>
      <c r="AJ10" s="17">
        <v>0.42653538264086799</v>
      </c>
      <c r="AK10" s="17">
        <v>0.48866615860141399</v>
      </c>
      <c r="AL10" s="17"/>
      <c r="AM10" s="17">
        <v>0.45101439425429801</v>
      </c>
      <c r="AN10" s="17">
        <v>0.432485179313707</v>
      </c>
      <c r="AO10" s="17">
        <v>0.43369435077249202</v>
      </c>
      <c r="AP10" s="17">
        <v>0.42261542555808701</v>
      </c>
      <c r="AQ10" s="17">
        <v>0.44978226450605302</v>
      </c>
      <c r="AR10" s="17"/>
      <c r="AS10" s="17">
        <v>0.45653078210600601</v>
      </c>
      <c r="AT10" s="17">
        <v>0.384684893666423</v>
      </c>
      <c r="AU10" s="17"/>
      <c r="AV10" s="17">
        <v>0.46007754167346399</v>
      </c>
      <c r="AW10" s="17">
        <v>0.41243959188745499</v>
      </c>
      <c r="AX10" s="17"/>
      <c r="AY10" s="17">
        <v>0.39656032957366999</v>
      </c>
      <c r="AZ10" s="17">
        <v>0.46594701584540898</v>
      </c>
      <c r="BA10" s="17">
        <v>0.40458494131010603</v>
      </c>
      <c r="BB10" s="17"/>
      <c r="BC10" s="17">
        <v>0.45132419522723699</v>
      </c>
      <c r="BD10" s="17">
        <v>0.41435083803814199</v>
      </c>
      <c r="BE10" s="17">
        <v>0.43292279121171201</v>
      </c>
      <c r="BF10" s="17"/>
      <c r="BG10" s="17">
        <v>0.40443564749046501</v>
      </c>
      <c r="BH10" s="17">
        <v>0.45748558954503099</v>
      </c>
      <c r="BI10" s="17"/>
      <c r="BJ10" s="17">
        <v>0.41652400409042101</v>
      </c>
      <c r="BK10" s="17">
        <v>0.451385817569537</v>
      </c>
      <c r="BL10" s="17"/>
      <c r="BM10" s="17">
        <v>0.44125638988764898</v>
      </c>
      <c r="BN10" s="17">
        <v>0.39842488507526003</v>
      </c>
      <c r="BO10" s="17">
        <v>0.46852705209947598</v>
      </c>
      <c r="BP10" s="17">
        <v>0.33691101305591498</v>
      </c>
      <c r="BQ10" s="17">
        <v>0.51564681045331695</v>
      </c>
      <c r="BR10" s="17">
        <v>0.47456504969512597</v>
      </c>
      <c r="BS10" s="17">
        <v>0.40882624146208002</v>
      </c>
      <c r="BT10" s="17"/>
      <c r="BU10" s="17">
        <v>0.45776631735850998</v>
      </c>
      <c r="BV10" s="17">
        <v>0.344294162112183</v>
      </c>
      <c r="BW10" s="17"/>
      <c r="BX10" s="17">
        <v>0.35053566988373902</v>
      </c>
      <c r="BY10" s="17">
        <v>0.39935846796490398</v>
      </c>
      <c r="BZ10" s="17">
        <v>0.46219126799119298</v>
      </c>
      <c r="CA10" s="17">
        <v>0.437386324765559</v>
      </c>
    </row>
    <row r="11" spans="2:79" x14ac:dyDescent="0.3">
      <c r="B11" s="18" t="s">
        <v>294</v>
      </c>
      <c r="C11" s="17">
        <v>0.228697179782717</v>
      </c>
      <c r="D11" s="17">
        <v>0.23219021938473999</v>
      </c>
      <c r="E11" s="17">
        <v>0.226416308013967</v>
      </c>
      <c r="F11" s="17"/>
      <c r="G11" s="17">
        <v>0.28675297059489202</v>
      </c>
      <c r="H11" s="17">
        <v>0.19137247305654601</v>
      </c>
      <c r="I11" s="17">
        <v>0.18379368499360599</v>
      </c>
      <c r="J11" s="17">
        <v>0.212123166276978</v>
      </c>
      <c r="K11" s="17">
        <v>0.297152782744253</v>
      </c>
      <c r="L11" s="17">
        <v>0.224302242324978</v>
      </c>
      <c r="M11" s="17"/>
      <c r="N11" s="17">
        <v>0.17479184055206801</v>
      </c>
      <c r="O11" s="17">
        <v>0.225972941751482</v>
      </c>
      <c r="P11" s="17">
        <v>0.244509825335186</v>
      </c>
      <c r="Q11" s="17">
        <v>0.274670846075729</v>
      </c>
      <c r="R11" s="17"/>
      <c r="S11" s="17">
        <v>0.19505370215540199</v>
      </c>
      <c r="T11" s="17">
        <v>0.24658394553096599</v>
      </c>
      <c r="U11" s="17">
        <v>0.22016734761262199</v>
      </c>
      <c r="V11" s="17">
        <v>0.285578552292581</v>
      </c>
      <c r="W11" s="17">
        <v>0.31111998242405298</v>
      </c>
      <c r="X11" s="17">
        <v>0.24382083195500301</v>
      </c>
      <c r="Y11" s="17">
        <v>0.228682815911569</v>
      </c>
      <c r="Z11" s="17">
        <v>0.15064778441867999</v>
      </c>
      <c r="AA11" s="17">
        <v>0.186101635535247</v>
      </c>
      <c r="AB11" s="17">
        <v>0.22980669338365001</v>
      </c>
      <c r="AC11" s="17">
        <v>0.24668271058114599</v>
      </c>
      <c r="AD11" s="17">
        <v>0.14781435721847</v>
      </c>
      <c r="AE11" s="17"/>
      <c r="AF11" s="17">
        <v>0.183241542986668</v>
      </c>
      <c r="AG11" s="17">
        <v>0.22357589736001099</v>
      </c>
      <c r="AH11" s="17">
        <v>0.24748216690215</v>
      </c>
      <c r="AI11" s="17">
        <v>0.279242519394994</v>
      </c>
      <c r="AJ11" s="17">
        <v>0.26017750747910301</v>
      </c>
      <c r="AK11" s="17">
        <v>0.181260448811602</v>
      </c>
      <c r="AL11" s="17"/>
      <c r="AM11" s="17">
        <v>0.25993584388390201</v>
      </c>
      <c r="AN11" s="17">
        <v>0.25384467064354599</v>
      </c>
      <c r="AO11" s="17">
        <v>0.206565690131851</v>
      </c>
      <c r="AP11" s="17">
        <v>0.14963777560973099</v>
      </c>
      <c r="AQ11" s="17">
        <v>0.112412034490844</v>
      </c>
      <c r="AR11" s="17"/>
      <c r="AS11" s="17">
        <v>0.21700068701445899</v>
      </c>
      <c r="AT11" s="17">
        <v>0.22699500077917001</v>
      </c>
      <c r="AU11" s="17"/>
      <c r="AV11" s="17">
        <v>0.207525363790314</v>
      </c>
      <c r="AW11" s="17">
        <v>0.22705973959898401</v>
      </c>
      <c r="AX11" s="17"/>
      <c r="AY11" s="17">
        <v>0.22990655247658101</v>
      </c>
      <c r="AZ11" s="17">
        <v>0.22627449946815201</v>
      </c>
      <c r="BA11" s="17">
        <v>0.23757968202867499</v>
      </c>
      <c r="BB11" s="17"/>
      <c r="BC11" s="17">
        <v>0.22267940109760101</v>
      </c>
      <c r="BD11" s="17">
        <v>0.26930943148349001</v>
      </c>
      <c r="BE11" s="17">
        <v>0.19666948874176199</v>
      </c>
      <c r="BF11" s="17"/>
      <c r="BG11" s="17">
        <v>0.220488263417979</v>
      </c>
      <c r="BH11" s="17">
        <v>0.22825948436577301</v>
      </c>
      <c r="BI11" s="17"/>
      <c r="BJ11" s="17">
        <v>0.17347635578225001</v>
      </c>
      <c r="BK11" s="17">
        <v>0.24044434399887801</v>
      </c>
      <c r="BL11" s="17"/>
      <c r="BM11" s="17">
        <v>0.205321670747625</v>
      </c>
      <c r="BN11" s="17">
        <v>0.20995111746680001</v>
      </c>
      <c r="BO11" s="17">
        <v>0.219906852363317</v>
      </c>
      <c r="BP11" s="17">
        <v>0.232618393207732</v>
      </c>
      <c r="BQ11" s="17">
        <v>0.31858551219647002</v>
      </c>
      <c r="BR11" s="17">
        <v>0.26120126681005201</v>
      </c>
      <c r="BS11" s="17">
        <v>0.26082976084321302</v>
      </c>
      <c r="BT11" s="17"/>
      <c r="BU11" s="17">
        <v>0.25705126293518998</v>
      </c>
      <c r="BV11" s="17">
        <v>0.24595552867373</v>
      </c>
      <c r="BW11" s="17"/>
      <c r="BX11" s="17">
        <v>0.28695924251418897</v>
      </c>
      <c r="BY11" s="17">
        <v>0.27083818374438701</v>
      </c>
      <c r="BZ11" s="17">
        <v>0.19058335953917599</v>
      </c>
      <c r="CA11" s="17">
        <v>0.23068116663156901</v>
      </c>
    </row>
    <row r="12" spans="2:79" x14ac:dyDescent="0.3">
      <c r="B12" s="18" t="s">
        <v>295</v>
      </c>
      <c r="C12" s="17">
        <v>4.4503111394610599E-2</v>
      </c>
      <c r="D12" s="17">
        <v>5.4049119866963702E-2</v>
      </c>
      <c r="E12" s="17">
        <v>3.5411087851271103E-2</v>
      </c>
      <c r="F12" s="17"/>
      <c r="G12" s="17">
        <v>2.9217773204682398E-2</v>
      </c>
      <c r="H12" s="17">
        <v>3.5031532959735698E-2</v>
      </c>
      <c r="I12" s="17">
        <v>5.4517903225882201E-2</v>
      </c>
      <c r="J12" s="17">
        <v>4.2263513718476801E-2</v>
      </c>
      <c r="K12" s="17">
        <v>6.0924164406855802E-2</v>
      </c>
      <c r="L12" s="17">
        <v>4.4997939533319799E-2</v>
      </c>
      <c r="M12" s="17"/>
      <c r="N12" s="17">
        <v>3.0107431762365699E-2</v>
      </c>
      <c r="O12" s="17">
        <v>3.8964052921950598E-2</v>
      </c>
      <c r="P12" s="17">
        <v>5.9877576407688801E-2</v>
      </c>
      <c r="Q12" s="17">
        <v>5.1844913445447401E-2</v>
      </c>
      <c r="R12" s="17"/>
      <c r="S12" s="17">
        <v>3.3204015107056499E-2</v>
      </c>
      <c r="T12" s="17">
        <v>6.3038855105560801E-2</v>
      </c>
      <c r="U12" s="17">
        <v>4.2487465569326699E-2</v>
      </c>
      <c r="V12" s="17">
        <v>4.6089828845156701E-2</v>
      </c>
      <c r="W12" s="17">
        <v>3.4234269438925297E-2</v>
      </c>
      <c r="X12" s="17">
        <v>2.7948117189574701E-2</v>
      </c>
      <c r="Y12" s="17">
        <v>3.9028280832019098E-2</v>
      </c>
      <c r="Z12" s="17">
        <v>6.6279114239763001E-2</v>
      </c>
      <c r="AA12" s="17">
        <v>4.1791129028824502E-2</v>
      </c>
      <c r="AB12" s="17">
        <v>4.8753828261069797E-2</v>
      </c>
      <c r="AC12" s="17">
        <v>5.2240884031629298E-2</v>
      </c>
      <c r="AD12" s="17">
        <v>6.1282814646234703E-2</v>
      </c>
      <c r="AE12" s="17"/>
      <c r="AF12" s="17">
        <v>4.0420417017500002E-2</v>
      </c>
      <c r="AG12" s="17">
        <v>4.3203690022159798E-2</v>
      </c>
      <c r="AH12" s="17">
        <v>4.5885222886600401E-2</v>
      </c>
      <c r="AI12" s="17">
        <v>4.23660539097339E-2</v>
      </c>
      <c r="AJ12" s="17">
        <v>6.2662533116301794E-2</v>
      </c>
      <c r="AK12" s="17">
        <v>3.74438995431478E-2</v>
      </c>
      <c r="AL12" s="17"/>
      <c r="AM12" s="17">
        <v>7.0220956424457304E-2</v>
      </c>
      <c r="AN12" s="17">
        <v>5.7179982224141203E-2</v>
      </c>
      <c r="AO12" s="17">
        <v>1.8957306586887102E-2</v>
      </c>
      <c r="AP12" s="17">
        <v>4.4294924376561899E-2</v>
      </c>
      <c r="AQ12" s="17">
        <v>2.1500122264362001E-2</v>
      </c>
      <c r="AR12" s="17"/>
      <c r="AS12" s="17">
        <v>3.7765056012533001E-2</v>
      </c>
      <c r="AT12" s="17">
        <v>7.1007332313031898E-2</v>
      </c>
      <c r="AU12" s="17"/>
      <c r="AV12" s="17">
        <v>3.8858589338271798E-2</v>
      </c>
      <c r="AW12" s="17">
        <v>5.7380460513344299E-2</v>
      </c>
      <c r="AX12" s="17"/>
      <c r="AY12" s="17">
        <v>4.7615368290983402E-2</v>
      </c>
      <c r="AZ12" s="17">
        <v>3.8712486285252701E-2</v>
      </c>
      <c r="BA12" s="17">
        <v>7.3093840901435295E-2</v>
      </c>
      <c r="BB12" s="17"/>
      <c r="BC12" s="17">
        <v>3.4819338538526902E-2</v>
      </c>
      <c r="BD12" s="17">
        <v>4.9630471618459002E-2</v>
      </c>
      <c r="BE12" s="17">
        <v>6.6470900391378901E-2</v>
      </c>
      <c r="BF12" s="17"/>
      <c r="BG12" s="17">
        <v>4.50664442313191E-2</v>
      </c>
      <c r="BH12" s="17">
        <v>4.3735587329963597E-2</v>
      </c>
      <c r="BI12" s="17"/>
      <c r="BJ12" s="17">
        <v>4.6943073616293803E-2</v>
      </c>
      <c r="BK12" s="17">
        <v>4.3776928649751398E-2</v>
      </c>
      <c r="BL12" s="17"/>
      <c r="BM12" s="17">
        <v>3.7666374133553997E-2</v>
      </c>
      <c r="BN12" s="17">
        <v>6.7875847586973001E-2</v>
      </c>
      <c r="BO12" s="17">
        <v>2.93354534192957E-2</v>
      </c>
      <c r="BP12" s="17">
        <v>9.2904824803439701E-2</v>
      </c>
      <c r="BQ12" s="17">
        <v>0</v>
      </c>
      <c r="BR12" s="17">
        <v>4.2956086273440497E-2</v>
      </c>
      <c r="BS12" s="17">
        <v>4.9650884461235098E-2</v>
      </c>
      <c r="BT12" s="17"/>
      <c r="BU12" s="17">
        <v>3.09196179929884E-2</v>
      </c>
      <c r="BV12" s="17">
        <v>1.8070230043324E-2</v>
      </c>
      <c r="BW12" s="17"/>
      <c r="BX12" s="17">
        <v>3.5344265431554903E-2</v>
      </c>
      <c r="BY12" s="17">
        <v>6.4077823994593802E-2</v>
      </c>
      <c r="BZ12" s="17">
        <v>2.2163999940852299E-2</v>
      </c>
      <c r="CA12" s="17">
        <v>4.9882373943805298E-2</v>
      </c>
    </row>
    <row r="13" spans="2:79" x14ac:dyDescent="0.3">
      <c r="B13" s="18" t="s">
        <v>296</v>
      </c>
      <c r="C13" s="17">
        <v>1.8213312886623902E-2</v>
      </c>
      <c r="D13" s="17">
        <v>2.4696302620260801E-2</v>
      </c>
      <c r="E13" s="17">
        <v>1.19794933247927E-2</v>
      </c>
      <c r="F13" s="17"/>
      <c r="G13" s="17">
        <v>1.2659564020340601E-2</v>
      </c>
      <c r="H13" s="17">
        <v>1.9048441624320501E-2</v>
      </c>
      <c r="I13" s="17">
        <v>1.8155243007884899E-2</v>
      </c>
      <c r="J13" s="17">
        <v>2.4784758428874998E-2</v>
      </c>
      <c r="K13" s="17">
        <v>2.3386608632743802E-2</v>
      </c>
      <c r="L13" s="17">
        <v>1.2486391537185299E-2</v>
      </c>
      <c r="M13" s="17"/>
      <c r="N13" s="17">
        <v>5.4172713863621597E-3</v>
      </c>
      <c r="O13" s="17">
        <v>1.7662361185260701E-2</v>
      </c>
      <c r="P13" s="17">
        <v>2.3046452117853E-2</v>
      </c>
      <c r="Q13" s="17">
        <v>2.8867117615184401E-2</v>
      </c>
      <c r="R13" s="17"/>
      <c r="S13" s="17">
        <v>2.0524852942880398E-2</v>
      </c>
      <c r="T13" s="17">
        <v>9.4759895014661904E-3</v>
      </c>
      <c r="U13" s="17">
        <v>1.6491103674760602E-2</v>
      </c>
      <c r="V13" s="17">
        <v>2.0231444322136E-2</v>
      </c>
      <c r="W13" s="17">
        <v>6.2555719936933599E-3</v>
      </c>
      <c r="X13" s="17">
        <v>2.3106026490304001E-2</v>
      </c>
      <c r="Y13" s="17">
        <v>4.6013825388427902E-2</v>
      </c>
      <c r="Z13" s="17">
        <v>0</v>
      </c>
      <c r="AA13" s="17">
        <v>1.31580290638627E-2</v>
      </c>
      <c r="AB13" s="17">
        <v>3.0185751913459902E-2</v>
      </c>
      <c r="AC13" s="17">
        <v>0</v>
      </c>
      <c r="AD13" s="17">
        <v>2.01097532066958E-2</v>
      </c>
      <c r="AE13" s="17"/>
      <c r="AF13" s="17">
        <v>1.5527939335090399E-2</v>
      </c>
      <c r="AG13" s="17">
        <v>1.5942920525918801E-2</v>
      </c>
      <c r="AH13" s="17">
        <v>2.1913823478755399E-2</v>
      </c>
      <c r="AI13" s="17">
        <v>1.49400681270543E-2</v>
      </c>
      <c r="AJ13" s="17">
        <v>1.80276066794509E-2</v>
      </c>
      <c r="AK13" s="17">
        <v>4.43630468625862E-2</v>
      </c>
      <c r="AL13" s="17"/>
      <c r="AM13" s="17">
        <v>2.0524210517856301E-2</v>
      </c>
      <c r="AN13" s="17">
        <v>1.1789504866705901E-2</v>
      </c>
      <c r="AO13" s="17">
        <v>1.28432669419456E-2</v>
      </c>
      <c r="AP13" s="17">
        <v>9.4281988892713792E-3</v>
      </c>
      <c r="AQ13" s="17">
        <v>3.7418752059688601E-2</v>
      </c>
      <c r="AR13" s="17"/>
      <c r="AS13" s="17">
        <v>1.2688226311337199E-2</v>
      </c>
      <c r="AT13" s="17">
        <v>3.48214250551237E-2</v>
      </c>
      <c r="AU13" s="17"/>
      <c r="AV13" s="17">
        <v>1.28357097617983E-2</v>
      </c>
      <c r="AW13" s="17">
        <v>1.36903729093173E-2</v>
      </c>
      <c r="AX13" s="17"/>
      <c r="AY13" s="17">
        <v>2.0071317431780301E-2</v>
      </c>
      <c r="AZ13" s="17">
        <v>1.5105172977093E-2</v>
      </c>
      <c r="BA13" s="17">
        <v>3.5004625602504801E-2</v>
      </c>
      <c r="BB13" s="17"/>
      <c r="BC13" s="17">
        <v>1.8264767475349199E-2</v>
      </c>
      <c r="BD13" s="17">
        <v>2.4451366719400101E-2</v>
      </c>
      <c r="BE13" s="17">
        <v>1.22525389470534E-2</v>
      </c>
      <c r="BF13" s="17"/>
      <c r="BG13" s="17">
        <v>1.6402976769940899E-2</v>
      </c>
      <c r="BH13" s="17">
        <v>1.8757547012290099E-2</v>
      </c>
      <c r="BI13" s="17"/>
      <c r="BJ13" s="17">
        <v>1.11369009799226E-2</v>
      </c>
      <c r="BK13" s="17">
        <v>1.9088916524128301E-2</v>
      </c>
      <c r="BL13" s="17"/>
      <c r="BM13" s="17">
        <v>1.8972199399705101E-2</v>
      </c>
      <c r="BN13" s="17">
        <v>2.3387571267667901E-2</v>
      </c>
      <c r="BO13" s="17">
        <v>1.8338312529203302E-2</v>
      </c>
      <c r="BP13" s="17">
        <v>9.6794988637215907E-3</v>
      </c>
      <c r="BQ13" s="17">
        <v>2.05148807170921E-2</v>
      </c>
      <c r="BR13" s="17">
        <v>1.50446373258786E-2</v>
      </c>
      <c r="BS13" s="17">
        <v>1.5733946402087098E-2</v>
      </c>
      <c r="BT13" s="17"/>
      <c r="BU13" s="17">
        <v>0</v>
      </c>
      <c r="BV13" s="17">
        <v>6.2768763513852497E-3</v>
      </c>
      <c r="BW13" s="17"/>
      <c r="BX13" s="17">
        <v>1.2355479692470601E-2</v>
      </c>
      <c r="BY13" s="17">
        <v>3.04747406074624E-2</v>
      </c>
      <c r="BZ13" s="17">
        <v>5.2170703788377397E-3</v>
      </c>
      <c r="CA13" s="17">
        <v>1.5771400764931599E-2</v>
      </c>
    </row>
    <row r="14" spans="2:79" x14ac:dyDescent="0.3">
      <c r="B14" s="18" t="s">
        <v>101</v>
      </c>
      <c r="C14" s="17">
        <v>5.3399449848779701E-2</v>
      </c>
      <c r="D14" s="17">
        <v>4.3994039450714201E-2</v>
      </c>
      <c r="E14" s="17">
        <v>6.2836464631467803E-2</v>
      </c>
      <c r="F14" s="17"/>
      <c r="G14" s="17">
        <v>3.5725068771078901E-2</v>
      </c>
      <c r="H14" s="17">
        <v>4.0591759046656198E-2</v>
      </c>
      <c r="I14" s="17">
        <v>6.0489757948495898E-2</v>
      </c>
      <c r="J14" s="17">
        <v>7.22848500953399E-2</v>
      </c>
      <c r="K14" s="17">
        <v>5.5238230924279597E-2</v>
      </c>
      <c r="L14" s="17">
        <v>5.3261268256272198E-2</v>
      </c>
      <c r="M14" s="17"/>
      <c r="N14" s="17">
        <v>3.1590606774567799E-2</v>
      </c>
      <c r="O14" s="17">
        <v>4.6624398212030897E-2</v>
      </c>
      <c r="P14" s="17">
        <v>5.4626558998736099E-2</v>
      </c>
      <c r="Q14" s="17">
        <v>8.4421713571274398E-2</v>
      </c>
      <c r="R14" s="17"/>
      <c r="S14" s="17">
        <v>5.3988862089791603E-2</v>
      </c>
      <c r="T14" s="17">
        <v>7.5535134859898406E-2</v>
      </c>
      <c r="U14" s="17">
        <v>6.1231913075364797E-2</v>
      </c>
      <c r="V14" s="17">
        <v>4.1712847718818898E-2</v>
      </c>
      <c r="W14" s="17">
        <v>4.7307450261843298E-2</v>
      </c>
      <c r="X14" s="17">
        <v>7.1026242225988204E-2</v>
      </c>
      <c r="Y14" s="17">
        <v>4.4871698225201803E-2</v>
      </c>
      <c r="Z14" s="17">
        <v>4.45264694780882E-2</v>
      </c>
      <c r="AA14" s="17">
        <v>3.7646350023877E-2</v>
      </c>
      <c r="AB14" s="17">
        <v>4.1987603424176602E-2</v>
      </c>
      <c r="AC14" s="17">
        <v>7.4811414660039904E-2</v>
      </c>
      <c r="AD14" s="17">
        <v>2.0862296219361198E-2</v>
      </c>
      <c r="AE14" s="17"/>
      <c r="AF14" s="17">
        <v>4.01411531262343E-2</v>
      </c>
      <c r="AG14" s="17">
        <v>6.6885253425007493E-2</v>
      </c>
      <c r="AH14" s="17">
        <v>6.18156777825076E-2</v>
      </c>
      <c r="AI14" s="17">
        <v>5.7834975602556203E-2</v>
      </c>
      <c r="AJ14" s="17">
        <v>5.3031424225424999E-2</v>
      </c>
      <c r="AK14" s="17">
        <v>9.3131541051334997E-3</v>
      </c>
      <c r="AL14" s="17"/>
      <c r="AM14" s="17">
        <v>6.5641344496108603E-2</v>
      </c>
      <c r="AN14" s="17">
        <v>5.9373977889673503E-2</v>
      </c>
      <c r="AO14" s="17">
        <v>4.1359310243598298E-2</v>
      </c>
      <c r="AP14" s="17">
        <v>3.6208483102048002E-2</v>
      </c>
      <c r="AQ14" s="17">
        <v>1.9512277834682699E-2</v>
      </c>
      <c r="AR14" s="17"/>
      <c r="AS14" s="17">
        <v>4.29511300496297E-2</v>
      </c>
      <c r="AT14" s="17">
        <v>7.1591978458785399E-2</v>
      </c>
      <c r="AU14" s="17"/>
      <c r="AV14" s="17">
        <v>4.76954223733305E-2</v>
      </c>
      <c r="AW14" s="17">
        <v>6.54347772655689E-2</v>
      </c>
      <c r="AX14" s="17"/>
      <c r="AY14" s="17">
        <v>6.7144634728238103E-2</v>
      </c>
      <c r="AZ14" s="17">
        <v>4.7106333786021297E-2</v>
      </c>
      <c r="BA14" s="17">
        <v>5.5547331543278802E-2</v>
      </c>
      <c r="BB14" s="17"/>
      <c r="BC14" s="17">
        <v>6.03714669304743E-2</v>
      </c>
      <c r="BD14" s="17">
        <v>4.5992413390317698E-2</v>
      </c>
      <c r="BE14" s="17">
        <v>4.1900122435724801E-2</v>
      </c>
      <c r="BF14" s="17"/>
      <c r="BG14" s="17">
        <v>7.1099416739677707E-2</v>
      </c>
      <c r="BH14" s="17">
        <v>4.0653661460761797E-2</v>
      </c>
      <c r="BI14" s="17"/>
      <c r="BJ14" s="17">
        <v>5.2704921854982399E-2</v>
      </c>
      <c r="BK14" s="17">
        <v>5.2450407058629397E-2</v>
      </c>
      <c r="BL14" s="17"/>
      <c r="BM14" s="17">
        <v>3.7823074678558999E-2</v>
      </c>
      <c r="BN14" s="17">
        <v>6.5125495674576997E-2</v>
      </c>
      <c r="BO14" s="17">
        <v>4.8767099977694399E-2</v>
      </c>
      <c r="BP14" s="17">
        <v>0.101779244279685</v>
      </c>
      <c r="BQ14" s="17">
        <v>0</v>
      </c>
      <c r="BR14" s="17">
        <v>5.5489965832517002E-2</v>
      </c>
      <c r="BS14" s="17">
        <v>0.128738388082967</v>
      </c>
      <c r="BT14" s="17"/>
      <c r="BU14" s="17">
        <v>0</v>
      </c>
      <c r="BV14" s="17">
        <v>2.3288475909382302E-2</v>
      </c>
      <c r="BW14" s="17"/>
      <c r="BX14" s="17">
        <v>4.8682120072589E-2</v>
      </c>
      <c r="BY14" s="17">
        <v>2.8697724648402301E-2</v>
      </c>
      <c r="BZ14" s="17">
        <v>3.1460079436691303E-2</v>
      </c>
      <c r="CA14" s="17">
        <v>2.7436468013893801E-2</v>
      </c>
    </row>
    <row r="15" spans="2:79" x14ac:dyDescent="0.3">
      <c r="B15" s="18" t="s">
        <v>297</v>
      </c>
      <c r="C15" s="21">
        <v>0.65518694608726902</v>
      </c>
      <c r="D15" s="21">
        <v>0.64507031867732101</v>
      </c>
      <c r="E15" s="21">
        <v>0.66335664617850099</v>
      </c>
      <c r="F15" s="21"/>
      <c r="G15" s="21">
        <v>0.63564462340900596</v>
      </c>
      <c r="H15" s="21">
        <v>0.71395579331274095</v>
      </c>
      <c r="I15" s="21">
        <v>0.683043410824131</v>
      </c>
      <c r="J15" s="21">
        <v>0.64854371148033096</v>
      </c>
      <c r="K15" s="21">
        <v>0.56329821329186802</v>
      </c>
      <c r="L15" s="21">
        <v>0.66495215834824495</v>
      </c>
      <c r="M15" s="21"/>
      <c r="N15" s="21">
        <v>0.75809284952463696</v>
      </c>
      <c r="O15" s="21">
        <v>0.67077624592927498</v>
      </c>
      <c r="P15" s="21">
        <v>0.61793958714053598</v>
      </c>
      <c r="Q15" s="21">
        <v>0.560195409292365</v>
      </c>
      <c r="R15" s="21"/>
      <c r="S15" s="21">
        <v>0.69722856770486896</v>
      </c>
      <c r="T15" s="21">
        <v>0.60536607500210804</v>
      </c>
      <c r="U15" s="21">
        <v>0.65962217006792601</v>
      </c>
      <c r="V15" s="21">
        <v>0.60638732682130703</v>
      </c>
      <c r="W15" s="21">
        <v>0.60108272588148504</v>
      </c>
      <c r="X15" s="21">
        <v>0.63409878213912996</v>
      </c>
      <c r="Y15" s="21">
        <v>0.64140337964278304</v>
      </c>
      <c r="Z15" s="21">
        <v>0.73854663186346903</v>
      </c>
      <c r="AA15" s="21">
        <v>0.72130285634818903</v>
      </c>
      <c r="AB15" s="21">
        <v>0.64926612301764397</v>
      </c>
      <c r="AC15" s="21">
        <v>0.626264990727185</v>
      </c>
      <c r="AD15" s="21">
        <v>0.74993077870923797</v>
      </c>
      <c r="AE15" s="21"/>
      <c r="AF15" s="21">
        <v>0.72066894753450705</v>
      </c>
      <c r="AG15" s="21">
        <v>0.65039223866690299</v>
      </c>
      <c r="AH15" s="21">
        <v>0.62290310894998602</v>
      </c>
      <c r="AI15" s="21">
        <v>0.605616382965662</v>
      </c>
      <c r="AJ15" s="21">
        <v>0.60610092849971997</v>
      </c>
      <c r="AK15" s="21">
        <v>0.72761945067753098</v>
      </c>
      <c r="AL15" s="21"/>
      <c r="AM15" s="21">
        <v>0.58367764467767602</v>
      </c>
      <c r="AN15" s="21">
        <v>0.61781186437593405</v>
      </c>
      <c r="AO15" s="21">
        <v>0.72027442609571801</v>
      </c>
      <c r="AP15" s="21">
        <v>0.76043061802238698</v>
      </c>
      <c r="AQ15" s="21">
        <v>0.809156813350423</v>
      </c>
      <c r="AR15" s="21"/>
      <c r="AS15" s="21">
        <v>0.68959490061204098</v>
      </c>
      <c r="AT15" s="21">
        <v>0.59558426339388904</v>
      </c>
      <c r="AU15" s="21"/>
      <c r="AV15" s="21">
        <v>0.69308491473628497</v>
      </c>
      <c r="AW15" s="21">
        <v>0.63643464971278596</v>
      </c>
      <c r="AX15" s="21"/>
      <c r="AY15" s="21">
        <v>0.63526212707241703</v>
      </c>
      <c r="AZ15" s="21">
        <v>0.672801507483481</v>
      </c>
      <c r="BA15" s="21">
        <v>0.59877451992410502</v>
      </c>
      <c r="BB15" s="21"/>
      <c r="BC15" s="21">
        <v>0.66386502595804897</v>
      </c>
      <c r="BD15" s="21">
        <v>0.61061631678833295</v>
      </c>
      <c r="BE15" s="21">
        <v>0.68270694948408095</v>
      </c>
      <c r="BF15" s="21"/>
      <c r="BG15" s="21">
        <v>0.64694289884108303</v>
      </c>
      <c r="BH15" s="21">
        <v>0.66859371983121196</v>
      </c>
      <c r="BI15" s="21"/>
      <c r="BJ15" s="21">
        <v>0.715738747766552</v>
      </c>
      <c r="BK15" s="21">
        <v>0.64423940376861299</v>
      </c>
      <c r="BL15" s="21"/>
      <c r="BM15" s="21">
        <v>0.70021668104055701</v>
      </c>
      <c r="BN15" s="21">
        <v>0.63365996800398205</v>
      </c>
      <c r="BO15" s="21">
        <v>0.68365228171048997</v>
      </c>
      <c r="BP15" s="21">
        <v>0.56301803884542201</v>
      </c>
      <c r="BQ15" s="21">
        <v>0.66089960708643802</v>
      </c>
      <c r="BR15" s="21">
        <v>0.625308043758112</v>
      </c>
      <c r="BS15" s="21">
        <v>0.545047020210497</v>
      </c>
      <c r="BT15" s="21"/>
      <c r="BU15" s="21">
        <v>0.71202911907182098</v>
      </c>
      <c r="BV15" s="21">
        <v>0.70640888902217802</v>
      </c>
      <c r="BW15" s="21"/>
      <c r="BX15" s="21">
        <v>0.61665889228919601</v>
      </c>
      <c r="BY15" s="21">
        <v>0.60591152700515405</v>
      </c>
      <c r="BZ15" s="21">
        <v>0.75057549070444296</v>
      </c>
      <c r="CA15" s="21">
        <v>0.67622859064579999</v>
      </c>
    </row>
    <row r="16" spans="2:79" x14ac:dyDescent="0.3">
      <c r="B16" s="18" t="s">
        <v>298</v>
      </c>
      <c r="C16" s="21">
        <v>6.2716424281234501E-2</v>
      </c>
      <c r="D16" s="21">
        <v>7.8745422487224395E-2</v>
      </c>
      <c r="E16" s="21">
        <v>4.7390581176063797E-2</v>
      </c>
      <c r="F16" s="21"/>
      <c r="G16" s="21">
        <v>4.1877337225023001E-2</v>
      </c>
      <c r="H16" s="21">
        <v>5.4079974584056202E-2</v>
      </c>
      <c r="I16" s="21">
        <v>7.2673146233767E-2</v>
      </c>
      <c r="J16" s="21">
        <v>6.7048272147351803E-2</v>
      </c>
      <c r="K16" s="21">
        <v>8.4310773039599607E-2</v>
      </c>
      <c r="L16" s="21">
        <v>5.7484331070505101E-2</v>
      </c>
      <c r="M16" s="21"/>
      <c r="N16" s="21">
        <v>3.5524703148727903E-2</v>
      </c>
      <c r="O16" s="21">
        <v>5.6626414107211302E-2</v>
      </c>
      <c r="P16" s="21">
        <v>8.2924028525541801E-2</v>
      </c>
      <c r="Q16" s="21">
        <v>8.0712031060631795E-2</v>
      </c>
      <c r="R16" s="21"/>
      <c r="S16" s="21">
        <v>5.3728868049936901E-2</v>
      </c>
      <c r="T16" s="21">
        <v>7.2514844607026993E-2</v>
      </c>
      <c r="U16" s="21">
        <v>5.8978569244087301E-2</v>
      </c>
      <c r="V16" s="21">
        <v>6.6321273167292805E-2</v>
      </c>
      <c r="W16" s="21">
        <v>4.0489841432618703E-2</v>
      </c>
      <c r="X16" s="21">
        <v>5.1054143679878601E-2</v>
      </c>
      <c r="Y16" s="21">
        <v>8.5042106220447E-2</v>
      </c>
      <c r="Z16" s="21">
        <v>6.6279114239763001E-2</v>
      </c>
      <c r="AA16" s="21">
        <v>5.4949158092687203E-2</v>
      </c>
      <c r="AB16" s="21">
        <v>7.8939580174529705E-2</v>
      </c>
      <c r="AC16" s="21">
        <v>5.2240884031629298E-2</v>
      </c>
      <c r="AD16" s="21">
        <v>8.1392567852930503E-2</v>
      </c>
      <c r="AE16" s="21"/>
      <c r="AF16" s="21">
        <v>5.5948356352590302E-2</v>
      </c>
      <c r="AG16" s="21">
        <v>5.9146610548078599E-2</v>
      </c>
      <c r="AH16" s="21">
        <v>6.7799046365355803E-2</v>
      </c>
      <c r="AI16" s="21">
        <v>5.7306122036788303E-2</v>
      </c>
      <c r="AJ16" s="21">
        <v>8.0690139795752694E-2</v>
      </c>
      <c r="AK16" s="21">
        <v>8.1806946405733896E-2</v>
      </c>
      <c r="AL16" s="21"/>
      <c r="AM16" s="21">
        <v>9.0745166942313604E-2</v>
      </c>
      <c r="AN16" s="21">
        <v>6.8969487090847201E-2</v>
      </c>
      <c r="AO16" s="21">
        <v>3.1800573528832698E-2</v>
      </c>
      <c r="AP16" s="21">
        <v>5.3723123265833297E-2</v>
      </c>
      <c r="AQ16" s="21">
        <v>5.8918874324050699E-2</v>
      </c>
      <c r="AR16" s="21"/>
      <c r="AS16" s="21">
        <v>5.0453282323870197E-2</v>
      </c>
      <c r="AT16" s="21">
        <v>0.105828757368156</v>
      </c>
      <c r="AU16" s="21"/>
      <c r="AV16" s="21">
        <v>5.1694299100070097E-2</v>
      </c>
      <c r="AW16" s="21">
        <v>7.10708334226616E-2</v>
      </c>
      <c r="AX16" s="21"/>
      <c r="AY16" s="21">
        <v>6.7686685722763706E-2</v>
      </c>
      <c r="AZ16" s="21">
        <v>5.3817659262345698E-2</v>
      </c>
      <c r="BA16" s="21">
        <v>0.10809846650394001</v>
      </c>
      <c r="BB16" s="21"/>
      <c r="BC16" s="21">
        <v>5.3084106013875997E-2</v>
      </c>
      <c r="BD16" s="21">
        <v>7.4081838337859099E-2</v>
      </c>
      <c r="BE16" s="21">
        <v>7.8723439338432302E-2</v>
      </c>
      <c r="BF16" s="21"/>
      <c r="BG16" s="21">
        <v>6.1469421001259898E-2</v>
      </c>
      <c r="BH16" s="21">
        <v>6.2493134342253599E-2</v>
      </c>
      <c r="BI16" s="21"/>
      <c r="BJ16" s="21">
        <v>5.8079974596216402E-2</v>
      </c>
      <c r="BK16" s="21">
        <v>6.2865845173879706E-2</v>
      </c>
      <c r="BL16" s="21"/>
      <c r="BM16" s="21">
        <v>5.6638573533259101E-2</v>
      </c>
      <c r="BN16" s="21">
        <v>9.1263418854640996E-2</v>
      </c>
      <c r="BO16" s="21">
        <v>4.7673765948499001E-2</v>
      </c>
      <c r="BP16" s="21">
        <v>0.102584323667161</v>
      </c>
      <c r="BQ16" s="21">
        <v>2.05148807170921E-2</v>
      </c>
      <c r="BR16" s="21">
        <v>5.8000723599319098E-2</v>
      </c>
      <c r="BS16" s="21">
        <v>6.5384830863322099E-2</v>
      </c>
      <c r="BT16" s="21"/>
      <c r="BU16" s="21">
        <v>3.09196179929884E-2</v>
      </c>
      <c r="BV16" s="21">
        <v>2.43471063947093E-2</v>
      </c>
      <c r="BW16" s="21"/>
      <c r="BX16" s="21">
        <v>4.76997451240255E-2</v>
      </c>
      <c r="BY16" s="21">
        <v>9.4552564602056202E-2</v>
      </c>
      <c r="BZ16" s="21">
        <v>2.7381070319690001E-2</v>
      </c>
      <c r="CA16" s="21">
        <v>6.5653774708736901E-2</v>
      </c>
    </row>
    <row r="17" spans="2:79" hidden="1" x14ac:dyDescent="0.3">
      <c r="B17" s="18" t="s">
        <v>299</v>
      </c>
      <c r="C17" s="22">
        <v>0.59247052180603399</v>
      </c>
      <c r="D17" s="22">
        <v>0.56632489619009696</v>
      </c>
      <c r="E17" s="22">
        <v>0.615966065002438</v>
      </c>
      <c r="F17" s="22"/>
      <c r="G17" s="22">
        <v>0.593767286183983</v>
      </c>
      <c r="H17" s="22">
        <v>0.65987581872868495</v>
      </c>
      <c r="I17" s="22">
        <v>0.61037026459036403</v>
      </c>
      <c r="J17" s="22">
        <v>0.58149543933297898</v>
      </c>
      <c r="K17" s="22">
        <v>0.47898744025226803</v>
      </c>
      <c r="L17" s="22">
        <v>0.60746782727773996</v>
      </c>
      <c r="M17" s="22"/>
      <c r="N17" s="22">
        <v>0.72256814637590905</v>
      </c>
      <c r="O17" s="22">
        <v>0.61414983182206395</v>
      </c>
      <c r="P17" s="22">
        <v>0.53501555861499395</v>
      </c>
      <c r="Q17" s="22">
        <v>0.47948337823173298</v>
      </c>
      <c r="R17" s="22"/>
      <c r="S17" s="22">
        <v>0.64349969965493203</v>
      </c>
      <c r="T17" s="22">
        <v>0.53285123039508198</v>
      </c>
      <c r="U17" s="22">
        <v>0.60064360082383905</v>
      </c>
      <c r="V17" s="22">
        <v>0.54006605365401406</v>
      </c>
      <c r="W17" s="22">
        <v>0.56059288444886701</v>
      </c>
      <c r="X17" s="22">
        <v>0.58304463845925103</v>
      </c>
      <c r="Y17" s="22">
        <v>0.55636127342233599</v>
      </c>
      <c r="Z17" s="22">
        <v>0.67226751762370596</v>
      </c>
      <c r="AA17" s="22">
        <v>0.66635369825550195</v>
      </c>
      <c r="AB17" s="22">
        <v>0.57032654284311401</v>
      </c>
      <c r="AC17" s="22">
        <v>0.57402410669555604</v>
      </c>
      <c r="AD17" s="22">
        <v>0.66853821085630805</v>
      </c>
      <c r="AE17" s="22"/>
      <c r="AF17" s="22">
        <v>0.66472059118191695</v>
      </c>
      <c r="AG17" s="22">
        <v>0.59124562811882397</v>
      </c>
      <c r="AH17" s="22">
        <v>0.55510406258463096</v>
      </c>
      <c r="AI17" s="22">
        <v>0.54831026092887303</v>
      </c>
      <c r="AJ17" s="22">
        <v>0.52541078870396696</v>
      </c>
      <c r="AK17" s="22">
        <v>0.64581250427179704</v>
      </c>
      <c r="AL17" s="22"/>
      <c r="AM17" s="22">
        <v>0.49293247773536197</v>
      </c>
      <c r="AN17" s="22">
        <v>0.548842377285086</v>
      </c>
      <c r="AO17" s="22">
        <v>0.68847385256688598</v>
      </c>
      <c r="AP17" s="22">
        <v>0.70670749475655403</v>
      </c>
      <c r="AQ17" s="22">
        <v>0.75023793902637204</v>
      </c>
      <c r="AR17" s="22"/>
      <c r="AS17" s="22">
        <v>0.63914161828816995</v>
      </c>
      <c r="AT17" s="22">
        <v>0.48975550602573298</v>
      </c>
      <c r="AU17" s="22"/>
      <c r="AV17" s="22">
        <v>0.64139061563621502</v>
      </c>
      <c r="AW17" s="22">
        <v>0.565363816290124</v>
      </c>
      <c r="AX17" s="22"/>
      <c r="AY17" s="22">
        <v>0.56757544134965299</v>
      </c>
      <c r="AZ17" s="22">
        <v>0.61898384822113495</v>
      </c>
      <c r="BA17" s="22">
        <v>0.49067605342016501</v>
      </c>
      <c r="BB17" s="22"/>
      <c r="BC17" s="22">
        <v>0.61078091994417305</v>
      </c>
      <c r="BD17" s="22">
        <v>0.53653447845047397</v>
      </c>
      <c r="BE17" s="22">
        <v>0.60398351014564899</v>
      </c>
      <c r="BF17" s="22"/>
      <c r="BG17" s="22">
        <v>0.58547347783982395</v>
      </c>
      <c r="BH17" s="22">
        <v>0.60610058548895795</v>
      </c>
      <c r="BI17" s="22"/>
      <c r="BJ17" s="22">
        <v>0.65765877317033505</v>
      </c>
      <c r="BK17" s="22">
        <v>0.58137355859473405</v>
      </c>
      <c r="BL17" s="22"/>
      <c r="BM17" s="22">
        <v>0.64357810750729805</v>
      </c>
      <c r="BN17" s="22">
        <v>0.54239654914934199</v>
      </c>
      <c r="BO17" s="22">
        <v>0.63597851576199105</v>
      </c>
      <c r="BP17" s="22">
        <v>0.46043371517825998</v>
      </c>
      <c r="BQ17" s="22">
        <v>0.64038472636934596</v>
      </c>
      <c r="BR17" s="22">
        <v>0.56730732015879304</v>
      </c>
      <c r="BS17" s="22">
        <v>0.47966218934717503</v>
      </c>
      <c r="BT17" s="22"/>
      <c r="BU17" s="22">
        <v>0.68110950107883295</v>
      </c>
      <c r="BV17" s="22">
        <v>0.68206178262746897</v>
      </c>
      <c r="BW17" s="22"/>
      <c r="BX17" s="22">
        <v>0.56895914716517104</v>
      </c>
      <c r="BY17" s="22">
        <v>0.51135896240309797</v>
      </c>
      <c r="BZ17" s="22">
        <v>0.72319442038475301</v>
      </c>
      <c r="CA17" s="22">
        <v>0.61057481593706298</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356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0.36073645009891903</v>
      </c>
      <c r="D9" s="17">
        <v>0.34036285644539799</v>
      </c>
      <c r="E9" s="17">
        <v>0.38051971763142001</v>
      </c>
      <c r="F9" s="17"/>
      <c r="G9" s="17">
        <v>0.37183074416845702</v>
      </c>
      <c r="H9" s="17">
        <v>0.45402009850972702</v>
      </c>
      <c r="I9" s="17">
        <v>0.39771115052435502</v>
      </c>
      <c r="J9" s="17">
        <v>0.32415000164236601</v>
      </c>
      <c r="K9" s="17">
        <v>0.30232159945710801</v>
      </c>
      <c r="L9" s="17">
        <v>0.316539105630052</v>
      </c>
      <c r="M9" s="17"/>
      <c r="N9" s="17">
        <v>0.44165005213721997</v>
      </c>
      <c r="O9" s="17">
        <v>0.31203081574841901</v>
      </c>
      <c r="P9" s="17">
        <v>0.35368369110191</v>
      </c>
      <c r="Q9" s="17">
        <v>0.33096076597598401</v>
      </c>
      <c r="R9" s="17"/>
      <c r="S9" s="17">
        <v>0.42588990112320002</v>
      </c>
      <c r="T9" s="17">
        <v>0.36643193324637302</v>
      </c>
      <c r="U9" s="17">
        <v>0.35328174511593002</v>
      </c>
      <c r="V9" s="17">
        <v>0.32041823842364597</v>
      </c>
      <c r="W9" s="17">
        <v>0.30045813132225502</v>
      </c>
      <c r="X9" s="17">
        <v>0.32860685133223</v>
      </c>
      <c r="Y9" s="17">
        <v>0.32878116045289502</v>
      </c>
      <c r="Z9" s="17">
        <v>0.37898606903266902</v>
      </c>
      <c r="AA9" s="17">
        <v>0.36395441321387101</v>
      </c>
      <c r="AB9" s="17">
        <v>0.36535067654788</v>
      </c>
      <c r="AC9" s="17">
        <v>0.34759362207983702</v>
      </c>
      <c r="AD9" s="17">
        <v>0.46881352098061602</v>
      </c>
      <c r="AE9" s="17"/>
      <c r="AF9" s="17">
        <v>0.48195823916333902</v>
      </c>
      <c r="AG9" s="17">
        <v>0.32972017520146002</v>
      </c>
      <c r="AH9" s="17">
        <v>0.32472115943646701</v>
      </c>
      <c r="AI9" s="17">
        <v>0.28436916142841501</v>
      </c>
      <c r="AJ9" s="17">
        <v>0.32122991991766298</v>
      </c>
      <c r="AK9" s="17">
        <v>0.401346189455697</v>
      </c>
      <c r="AL9" s="17"/>
      <c r="AM9" s="17">
        <v>0.32973325276138399</v>
      </c>
      <c r="AN9" s="17">
        <v>0.31714316771131201</v>
      </c>
      <c r="AO9" s="17">
        <v>0.419339257165946</v>
      </c>
      <c r="AP9" s="17">
        <v>0.42337614550928998</v>
      </c>
      <c r="AQ9" s="17">
        <v>0.58183059682409499</v>
      </c>
      <c r="AR9" s="17"/>
      <c r="AS9" s="17">
        <v>0.39090580339185399</v>
      </c>
      <c r="AT9" s="17">
        <v>0.35493035544318402</v>
      </c>
      <c r="AU9" s="17"/>
      <c r="AV9" s="17">
        <v>0.386405875823085</v>
      </c>
      <c r="AW9" s="17">
        <v>0.34931741877107803</v>
      </c>
      <c r="AX9" s="17"/>
      <c r="AY9" s="17">
        <v>0.39878772193136303</v>
      </c>
      <c r="AZ9" s="17">
        <v>0.35451933092256399</v>
      </c>
      <c r="BA9" s="17">
        <v>0.26553078987922901</v>
      </c>
      <c r="BB9" s="17"/>
      <c r="BC9" s="17">
        <v>0.35930566407192399</v>
      </c>
      <c r="BD9" s="17">
        <v>0.33394433896368098</v>
      </c>
      <c r="BE9" s="17">
        <v>0.38720855652067898</v>
      </c>
      <c r="BF9" s="17"/>
      <c r="BG9" s="17">
        <v>0.39492479682264597</v>
      </c>
      <c r="BH9" s="17">
        <v>0.35018478463010899</v>
      </c>
      <c r="BI9" s="17"/>
      <c r="BJ9" s="17">
        <v>0.42657950484345403</v>
      </c>
      <c r="BK9" s="17">
        <v>0.341611323999021</v>
      </c>
      <c r="BL9" s="17"/>
      <c r="BM9" s="17">
        <v>0.38810020401457201</v>
      </c>
      <c r="BN9" s="17">
        <v>0.36853585886816898</v>
      </c>
      <c r="BO9" s="17">
        <v>0.35991266052287602</v>
      </c>
      <c r="BP9" s="17">
        <v>0.36499073035273999</v>
      </c>
      <c r="BQ9" s="17">
        <v>0.36065453685583998</v>
      </c>
      <c r="BR9" s="17">
        <v>0.31444370088279699</v>
      </c>
      <c r="BS9" s="17">
        <v>0.30722071466293199</v>
      </c>
      <c r="BT9" s="17"/>
      <c r="BU9" s="17">
        <v>0.39131844090062301</v>
      </c>
      <c r="BV9" s="17">
        <v>0.45416342424979</v>
      </c>
      <c r="BW9" s="17"/>
      <c r="BX9" s="17">
        <v>0.36063564992285202</v>
      </c>
      <c r="BY9" s="17">
        <v>0.37194098644729201</v>
      </c>
      <c r="BZ9" s="17">
        <v>0.42652227050719699</v>
      </c>
      <c r="CA9" s="17">
        <v>0.38521660656560702</v>
      </c>
    </row>
    <row r="10" spans="2:79" x14ac:dyDescent="0.3">
      <c r="B10" s="18" t="s">
        <v>293</v>
      </c>
      <c r="C10" s="17">
        <v>0.47398210950797998</v>
      </c>
      <c r="D10" s="17">
        <v>0.483772895674562</v>
      </c>
      <c r="E10" s="17">
        <v>0.46370737536685602</v>
      </c>
      <c r="F10" s="17"/>
      <c r="G10" s="17">
        <v>0.417821726570407</v>
      </c>
      <c r="H10" s="17">
        <v>0.37318456511201098</v>
      </c>
      <c r="I10" s="17">
        <v>0.440151858376918</v>
      </c>
      <c r="J10" s="17">
        <v>0.50055040585986399</v>
      </c>
      <c r="K10" s="17">
        <v>0.53928904479092798</v>
      </c>
      <c r="L10" s="17">
        <v>0.55511267279722698</v>
      </c>
      <c r="M10" s="17"/>
      <c r="N10" s="17">
        <v>0.43387931204038899</v>
      </c>
      <c r="O10" s="17">
        <v>0.521161969917043</v>
      </c>
      <c r="P10" s="17">
        <v>0.47582822788631002</v>
      </c>
      <c r="Q10" s="17">
        <v>0.46120594609201598</v>
      </c>
      <c r="R10" s="17"/>
      <c r="S10" s="17">
        <v>0.41180958018949199</v>
      </c>
      <c r="T10" s="17">
        <v>0.46007186683307499</v>
      </c>
      <c r="U10" s="17">
        <v>0.49723639022706301</v>
      </c>
      <c r="V10" s="17">
        <v>0.489992132508693</v>
      </c>
      <c r="W10" s="17">
        <v>0.48251313762145298</v>
      </c>
      <c r="X10" s="17">
        <v>0.47638361882027902</v>
      </c>
      <c r="Y10" s="17">
        <v>0.50245689137193295</v>
      </c>
      <c r="Z10" s="17">
        <v>0.50236623900646804</v>
      </c>
      <c r="AA10" s="17">
        <v>0.47810235151543601</v>
      </c>
      <c r="AB10" s="17">
        <v>0.50156830607188196</v>
      </c>
      <c r="AC10" s="17">
        <v>0.50316630104316296</v>
      </c>
      <c r="AD10" s="17">
        <v>0.42587757725194703</v>
      </c>
      <c r="AE10" s="17"/>
      <c r="AF10" s="17">
        <v>0.37938264325043503</v>
      </c>
      <c r="AG10" s="17">
        <v>0.523762476609136</v>
      </c>
      <c r="AH10" s="17">
        <v>0.475305296777977</v>
      </c>
      <c r="AI10" s="17">
        <v>0.51224629202960903</v>
      </c>
      <c r="AJ10" s="17">
        <v>0.51258270578751897</v>
      </c>
      <c r="AK10" s="17">
        <v>0.43411415959877397</v>
      </c>
      <c r="AL10" s="17"/>
      <c r="AM10" s="17">
        <v>0.498742341607953</v>
      </c>
      <c r="AN10" s="17">
        <v>0.480497683266774</v>
      </c>
      <c r="AO10" s="17">
        <v>0.44654418813353403</v>
      </c>
      <c r="AP10" s="17">
        <v>0.444050932557782</v>
      </c>
      <c r="AQ10" s="17">
        <v>0.29735539134794198</v>
      </c>
      <c r="AR10" s="17"/>
      <c r="AS10" s="17">
        <v>0.46412197096941998</v>
      </c>
      <c r="AT10" s="17">
        <v>0.46129470404989298</v>
      </c>
      <c r="AU10" s="17"/>
      <c r="AV10" s="17">
        <v>0.47588281862445703</v>
      </c>
      <c r="AW10" s="17">
        <v>0.47726835477339702</v>
      </c>
      <c r="AX10" s="17"/>
      <c r="AY10" s="17">
        <v>0.39316472770371502</v>
      </c>
      <c r="AZ10" s="17">
        <v>0.49712158010526902</v>
      </c>
      <c r="BA10" s="17">
        <v>0.57973307248740003</v>
      </c>
      <c r="BB10" s="17"/>
      <c r="BC10" s="17">
        <v>0.48222180292834599</v>
      </c>
      <c r="BD10" s="17">
        <v>0.484697341115568</v>
      </c>
      <c r="BE10" s="17">
        <v>0.449314587402738</v>
      </c>
      <c r="BF10" s="17"/>
      <c r="BG10" s="17">
        <v>0.44347154668003902</v>
      </c>
      <c r="BH10" s="17">
        <v>0.49459524654978498</v>
      </c>
      <c r="BI10" s="17"/>
      <c r="BJ10" s="17">
        <v>0.41634834513178298</v>
      </c>
      <c r="BK10" s="17">
        <v>0.49592568272854198</v>
      </c>
      <c r="BL10" s="17"/>
      <c r="BM10" s="17">
        <v>0.44550393568499302</v>
      </c>
      <c r="BN10" s="17">
        <v>0.46690773222887699</v>
      </c>
      <c r="BO10" s="17">
        <v>0.43574376033119699</v>
      </c>
      <c r="BP10" s="17">
        <v>0.46131523632954702</v>
      </c>
      <c r="BQ10" s="17">
        <v>0.45539969883045001</v>
      </c>
      <c r="BR10" s="17">
        <v>0.55442564798508198</v>
      </c>
      <c r="BS10" s="17">
        <v>0.47411350495389898</v>
      </c>
      <c r="BT10" s="17"/>
      <c r="BU10" s="17">
        <v>0.51447637701456495</v>
      </c>
      <c r="BV10" s="17">
        <v>0.39622272869872499</v>
      </c>
      <c r="BW10" s="17"/>
      <c r="BX10" s="17">
        <v>0.45182247294354599</v>
      </c>
      <c r="BY10" s="17">
        <v>0.45285102265152</v>
      </c>
      <c r="BZ10" s="17">
        <v>0.44293100790853801</v>
      </c>
      <c r="CA10" s="17">
        <v>0.49749789435576802</v>
      </c>
    </row>
    <row r="11" spans="2:79" x14ac:dyDescent="0.3">
      <c r="B11" s="18" t="s">
        <v>294</v>
      </c>
      <c r="C11" s="17">
        <v>0.11426990997072101</v>
      </c>
      <c r="D11" s="17">
        <v>0.110479163251681</v>
      </c>
      <c r="E11" s="17">
        <v>0.118530140320044</v>
      </c>
      <c r="F11" s="17"/>
      <c r="G11" s="17">
        <v>0.13316690417371599</v>
      </c>
      <c r="H11" s="17">
        <v>0.115926693020417</v>
      </c>
      <c r="I11" s="17">
        <v>0.115585616108138</v>
      </c>
      <c r="J11" s="17">
        <v>0.124088786482229</v>
      </c>
      <c r="K11" s="17">
        <v>0.103518534817039</v>
      </c>
      <c r="L11" s="17">
        <v>9.8589970881377303E-2</v>
      </c>
      <c r="M11" s="17"/>
      <c r="N11" s="17">
        <v>9.6435656156916197E-2</v>
      </c>
      <c r="O11" s="17">
        <v>0.104480840050623</v>
      </c>
      <c r="P11" s="17">
        <v>0.13258141894499401</v>
      </c>
      <c r="Q11" s="17">
        <v>0.130811425790471</v>
      </c>
      <c r="R11" s="17"/>
      <c r="S11" s="17">
        <v>0.101653108569283</v>
      </c>
      <c r="T11" s="17">
        <v>0.135194800332366</v>
      </c>
      <c r="U11" s="17">
        <v>0.101522909268116</v>
      </c>
      <c r="V11" s="17">
        <v>0.117689137148935</v>
      </c>
      <c r="W11" s="17">
        <v>0.16178887875278899</v>
      </c>
      <c r="X11" s="17">
        <v>0.126423264215867</v>
      </c>
      <c r="Y11" s="17">
        <v>0.106223798188904</v>
      </c>
      <c r="Z11" s="17">
        <v>7.40583400223222E-2</v>
      </c>
      <c r="AA11" s="17">
        <v>0.13680270548802201</v>
      </c>
      <c r="AB11" s="17">
        <v>8.1038397543899104E-2</v>
      </c>
      <c r="AC11" s="17">
        <v>0.11838905002828</v>
      </c>
      <c r="AD11" s="17">
        <v>4.3426944053817598E-2</v>
      </c>
      <c r="AE11" s="17"/>
      <c r="AF11" s="17">
        <v>8.74240550144956E-2</v>
      </c>
      <c r="AG11" s="17">
        <v>0.109382622848061</v>
      </c>
      <c r="AH11" s="17">
        <v>0.14684777396270099</v>
      </c>
      <c r="AI11" s="17">
        <v>0.139266878946847</v>
      </c>
      <c r="AJ11" s="17">
        <v>0.10983771952817301</v>
      </c>
      <c r="AK11" s="17">
        <v>0.103574686235904</v>
      </c>
      <c r="AL11" s="17"/>
      <c r="AM11" s="17">
        <v>0.116711018155942</v>
      </c>
      <c r="AN11" s="17">
        <v>0.134083631043174</v>
      </c>
      <c r="AO11" s="17">
        <v>9.3230270755974606E-2</v>
      </c>
      <c r="AP11" s="17">
        <v>0.10802147504824799</v>
      </c>
      <c r="AQ11" s="17">
        <v>5.4398611178707999E-2</v>
      </c>
      <c r="AR11" s="17"/>
      <c r="AS11" s="17">
        <v>0.108293193258639</v>
      </c>
      <c r="AT11" s="17">
        <v>9.9259143650986204E-2</v>
      </c>
      <c r="AU11" s="17"/>
      <c r="AV11" s="17">
        <v>0.10241150604236</v>
      </c>
      <c r="AW11" s="17">
        <v>0.128063752483659</v>
      </c>
      <c r="AX11" s="17"/>
      <c r="AY11" s="17">
        <v>0.140266014766942</v>
      </c>
      <c r="AZ11" s="17">
        <v>0.10780641304478999</v>
      </c>
      <c r="BA11" s="17">
        <v>8.3756174054179705E-2</v>
      </c>
      <c r="BB11" s="17"/>
      <c r="BC11" s="17">
        <v>0.11223962495146</v>
      </c>
      <c r="BD11" s="17">
        <v>0.113406120340586</v>
      </c>
      <c r="BE11" s="17">
        <v>0.11549341226186401</v>
      </c>
      <c r="BF11" s="17"/>
      <c r="BG11" s="17">
        <v>0.105219318251411</v>
      </c>
      <c r="BH11" s="17">
        <v>0.11406255792754399</v>
      </c>
      <c r="BI11" s="17"/>
      <c r="BJ11" s="17">
        <v>0.11797038618304</v>
      </c>
      <c r="BK11" s="17">
        <v>0.113600723569048</v>
      </c>
      <c r="BL11" s="17"/>
      <c r="BM11" s="17">
        <v>0.118574779418354</v>
      </c>
      <c r="BN11" s="17">
        <v>0.105699074701611</v>
      </c>
      <c r="BO11" s="17">
        <v>0.119074104211987</v>
      </c>
      <c r="BP11" s="17">
        <v>0.108810363640857</v>
      </c>
      <c r="BQ11" s="17">
        <v>0.12522337186455801</v>
      </c>
      <c r="BR11" s="17">
        <v>9.5881855379366193E-2</v>
      </c>
      <c r="BS11" s="17">
        <v>0.15532843424238199</v>
      </c>
      <c r="BT11" s="17"/>
      <c r="BU11" s="17">
        <v>8.4412902647001006E-2</v>
      </c>
      <c r="BV11" s="17">
        <v>0.12081524785738</v>
      </c>
      <c r="BW11" s="17"/>
      <c r="BX11" s="17">
        <v>0.14808025784197401</v>
      </c>
      <c r="BY11" s="17">
        <v>0.13601402248634201</v>
      </c>
      <c r="BZ11" s="17">
        <v>9.5230446804399599E-2</v>
      </c>
      <c r="CA11" s="17">
        <v>7.4580682689884506E-2</v>
      </c>
    </row>
    <row r="12" spans="2:79" x14ac:dyDescent="0.3">
      <c r="B12" s="18" t="s">
        <v>295</v>
      </c>
      <c r="C12" s="17">
        <v>2.2623165270902999E-2</v>
      </c>
      <c r="D12" s="17">
        <v>2.9692135494554898E-2</v>
      </c>
      <c r="E12" s="17">
        <v>1.5839496670176499E-2</v>
      </c>
      <c r="F12" s="17"/>
      <c r="G12" s="17">
        <v>3.6514831976307602E-2</v>
      </c>
      <c r="H12" s="17">
        <v>3.0056286755858301E-2</v>
      </c>
      <c r="I12" s="17">
        <v>1.4389703254284601E-2</v>
      </c>
      <c r="J12" s="17">
        <v>2.7801101981455498E-2</v>
      </c>
      <c r="K12" s="17">
        <v>1.7936968964340601E-2</v>
      </c>
      <c r="L12" s="17">
        <v>1.3011887091066101E-2</v>
      </c>
      <c r="M12" s="17"/>
      <c r="N12" s="17">
        <v>5.7263562201348497E-3</v>
      </c>
      <c r="O12" s="17">
        <v>3.67096741122208E-2</v>
      </c>
      <c r="P12" s="17">
        <v>1.9155672037619899E-2</v>
      </c>
      <c r="Q12" s="17">
        <v>2.9908607821852898E-2</v>
      </c>
      <c r="R12" s="17"/>
      <c r="S12" s="17">
        <v>2.2886026046825499E-2</v>
      </c>
      <c r="T12" s="17">
        <v>1.40912464298357E-2</v>
      </c>
      <c r="U12" s="17">
        <v>1.1363275396756901E-2</v>
      </c>
      <c r="V12" s="17">
        <v>2.99082627394286E-2</v>
      </c>
      <c r="W12" s="17">
        <v>7.5685310081933903E-3</v>
      </c>
      <c r="X12" s="17">
        <v>2.8816515943213099E-2</v>
      </c>
      <c r="Y12" s="17">
        <v>4.6003369357398703E-2</v>
      </c>
      <c r="Z12" s="17">
        <v>1.0858669939467E-2</v>
      </c>
      <c r="AA12" s="17">
        <v>1.7240648494259499E-2</v>
      </c>
      <c r="AB12" s="17">
        <v>2.8487320022514698E-2</v>
      </c>
      <c r="AC12" s="17">
        <v>2.0688150605941601E-2</v>
      </c>
      <c r="AD12" s="17">
        <v>4.1772204506923503E-2</v>
      </c>
      <c r="AE12" s="17"/>
      <c r="AF12" s="17">
        <v>1.9238771135130301E-2</v>
      </c>
      <c r="AG12" s="17">
        <v>1.7819962671149402E-2</v>
      </c>
      <c r="AH12" s="17">
        <v>3.2747386261730203E-2</v>
      </c>
      <c r="AI12" s="17">
        <v>2.65416854134728E-2</v>
      </c>
      <c r="AJ12" s="17">
        <v>2.1945273856814999E-2</v>
      </c>
      <c r="AK12" s="17">
        <v>2.5105022848139001E-2</v>
      </c>
      <c r="AL12" s="17"/>
      <c r="AM12" s="17">
        <v>2.8795706953565502E-2</v>
      </c>
      <c r="AN12" s="17">
        <v>2.9025251140434701E-2</v>
      </c>
      <c r="AO12" s="17">
        <v>1.37999765026E-2</v>
      </c>
      <c r="AP12" s="17">
        <v>1.6647290977460899E-2</v>
      </c>
      <c r="AQ12" s="17">
        <v>0</v>
      </c>
      <c r="AR12" s="17"/>
      <c r="AS12" s="17">
        <v>1.71761139540479E-2</v>
      </c>
      <c r="AT12" s="17">
        <v>3.9857396527544497E-2</v>
      </c>
      <c r="AU12" s="17"/>
      <c r="AV12" s="17">
        <v>1.50358861897716E-2</v>
      </c>
      <c r="AW12" s="17">
        <v>2.05799288950092E-2</v>
      </c>
      <c r="AX12" s="17"/>
      <c r="AY12" s="17">
        <v>3.2508340812836503E-2</v>
      </c>
      <c r="AZ12" s="17">
        <v>1.8163467985850199E-2</v>
      </c>
      <c r="BA12" s="17">
        <v>2.5855913479957499E-2</v>
      </c>
      <c r="BB12" s="17"/>
      <c r="BC12" s="17">
        <v>1.71288561492292E-2</v>
      </c>
      <c r="BD12" s="17">
        <v>3.5938576318601999E-2</v>
      </c>
      <c r="BE12" s="17">
        <v>2.4319381481760199E-2</v>
      </c>
      <c r="BF12" s="17"/>
      <c r="BG12" s="17">
        <v>1.9922439765539E-2</v>
      </c>
      <c r="BH12" s="17">
        <v>2.23378829427739E-2</v>
      </c>
      <c r="BI12" s="17"/>
      <c r="BJ12" s="17">
        <v>1.2708503846547699E-2</v>
      </c>
      <c r="BK12" s="17">
        <v>2.42610133447832E-2</v>
      </c>
      <c r="BL12" s="17"/>
      <c r="BM12" s="17">
        <v>2.3393146793728101E-2</v>
      </c>
      <c r="BN12" s="17">
        <v>2.7457243248497399E-2</v>
      </c>
      <c r="BO12" s="17">
        <v>2.9056767064897099E-2</v>
      </c>
      <c r="BP12" s="17">
        <v>2.3140681632409801E-2</v>
      </c>
      <c r="BQ12" s="17">
        <v>4.8754555362794702E-2</v>
      </c>
      <c r="BR12" s="17">
        <v>1.5349653760337E-2</v>
      </c>
      <c r="BS12" s="17">
        <v>6.5406969523680303E-3</v>
      </c>
      <c r="BT12" s="17"/>
      <c r="BU12" s="17">
        <v>9.7922794378117704E-3</v>
      </c>
      <c r="BV12" s="17">
        <v>1.1980708870338801E-2</v>
      </c>
      <c r="BW12" s="17"/>
      <c r="BX12" s="17">
        <v>1.63099039522153E-2</v>
      </c>
      <c r="BY12" s="17">
        <v>2.66682348434681E-2</v>
      </c>
      <c r="BZ12" s="17">
        <v>1.7454507656947602E-2</v>
      </c>
      <c r="CA12" s="17">
        <v>2.4433109173856899E-2</v>
      </c>
    </row>
    <row r="13" spans="2:79" x14ac:dyDescent="0.3">
      <c r="B13" s="18" t="s">
        <v>296</v>
      </c>
      <c r="C13" s="17">
        <v>1.018863354504E-2</v>
      </c>
      <c r="D13" s="17">
        <v>1.3650640430652901E-2</v>
      </c>
      <c r="E13" s="17">
        <v>6.8619644858580204E-3</v>
      </c>
      <c r="F13" s="17"/>
      <c r="G13" s="17">
        <v>2.15251701561366E-2</v>
      </c>
      <c r="H13" s="17">
        <v>1.1676536007834901E-2</v>
      </c>
      <c r="I13" s="17">
        <v>1.5042839692413301E-2</v>
      </c>
      <c r="J13" s="17">
        <v>0</v>
      </c>
      <c r="K13" s="17">
        <v>6.7654292728928202E-3</v>
      </c>
      <c r="L13" s="17">
        <v>8.0535933271590702E-3</v>
      </c>
      <c r="M13" s="17"/>
      <c r="N13" s="17">
        <v>9.1894125465580203E-3</v>
      </c>
      <c r="O13" s="17">
        <v>9.0146427653315098E-3</v>
      </c>
      <c r="P13" s="17">
        <v>4.3256958748290998E-3</v>
      </c>
      <c r="Q13" s="17">
        <v>1.7932825608574399E-2</v>
      </c>
      <c r="R13" s="17"/>
      <c r="S13" s="17">
        <v>1.5018449023733799E-2</v>
      </c>
      <c r="T13" s="17">
        <v>2.78632224663469E-3</v>
      </c>
      <c r="U13" s="17">
        <v>1.1815830408060101E-2</v>
      </c>
      <c r="V13" s="17">
        <v>1.5951925182391798E-2</v>
      </c>
      <c r="W13" s="17">
        <v>6.2555719936933599E-3</v>
      </c>
      <c r="X13" s="17">
        <v>2.2366311499839399E-2</v>
      </c>
      <c r="Y13" s="17">
        <v>1.10981720219244E-2</v>
      </c>
      <c r="Z13" s="17">
        <v>2.1727541067634401E-2</v>
      </c>
      <c r="AA13" s="17">
        <v>0</v>
      </c>
      <c r="AB13" s="17">
        <v>5.9685525772405299E-3</v>
      </c>
      <c r="AC13" s="17">
        <v>0</v>
      </c>
      <c r="AD13" s="17">
        <v>2.01097532066958E-2</v>
      </c>
      <c r="AE13" s="17"/>
      <c r="AF13" s="17">
        <v>1.2667926972040999E-2</v>
      </c>
      <c r="AG13" s="17">
        <v>1.6545957966515399E-3</v>
      </c>
      <c r="AH13" s="17">
        <v>0</v>
      </c>
      <c r="AI13" s="17">
        <v>2.38810714721755E-2</v>
      </c>
      <c r="AJ13" s="17">
        <v>8.0309731521444796E-3</v>
      </c>
      <c r="AK13" s="17">
        <v>2.65467877563525E-2</v>
      </c>
      <c r="AL13" s="17"/>
      <c r="AM13" s="17">
        <v>7.9322707320071007E-3</v>
      </c>
      <c r="AN13" s="17">
        <v>9.0331135589019097E-3</v>
      </c>
      <c r="AO13" s="17">
        <v>1.03408642126529E-2</v>
      </c>
      <c r="AP13" s="17">
        <v>0</v>
      </c>
      <c r="AQ13" s="17">
        <v>6.64154006492544E-2</v>
      </c>
      <c r="AR13" s="17"/>
      <c r="AS13" s="17">
        <v>4.73164354304716E-3</v>
      </c>
      <c r="AT13" s="17">
        <v>2.31681465009357E-2</v>
      </c>
      <c r="AU13" s="17"/>
      <c r="AV13" s="17">
        <v>6.0151300786051402E-3</v>
      </c>
      <c r="AW13" s="17">
        <v>3.6603902418587799E-3</v>
      </c>
      <c r="AX13" s="17"/>
      <c r="AY13" s="17">
        <v>1.0139856248312E-2</v>
      </c>
      <c r="AZ13" s="17">
        <v>8.8318706519182905E-3</v>
      </c>
      <c r="BA13" s="17">
        <v>2.01681325363798E-2</v>
      </c>
      <c r="BB13" s="17"/>
      <c r="BC13" s="17">
        <v>6.9116025670251501E-3</v>
      </c>
      <c r="BD13" s="17">
        <v>1.7199199238916701E-2</v>
      </c>
      <c r="BE13" s="17">
        <v>1.2051067418819001E-2</v>
      </c>
      <c r="BF13" s="17"/>
      <c r="BG13" s="17">
        <v>1.20152823749313E-2</v>
      </c>
      <c r="BH13" s="17">
        <v>7.5429839404247403E-3</v>
      </c>
      <c r="BI13" s="17"/>
      <c r="BJ13" s="17">
        <v>1.06593257497802E-2</v>
      </c>
      <c r="BK13" s="17">
        <v>7.8318010368836101E-3</v>
      </c>
      <c r="BL13" s="17"/>
      <c r="BM13" s="17">
        <v>1.1037890934825999E-2</v>
      </c>
      <c r="BN13" s="17">
        <v>1.0959040956894499E-2</v>
      </c>
      <c r="BO13" s="17">
        <v>1.78267102537659E-2</v>
      </c>
      <c r="BP13" s="17">
        <v>1.1131813773983701E-2</v>
      </c>
      <c r="BQ13" s="17">
        <v>0</v>
      </c>
      <c r="BR13" s="17">
        <v>8.4930794201381991E-3</v>
      </c>
      <c r="BS13" s="17">
        <v>8.9363762470254793E-3</v>
      </c>
      <c r="BT13" s="17"/>
      <c r="BU13" s="17">
        <v>0</v>
      </c>
      <c r="BV13" s="17">
        <v>4.5739264518966502E-3</v>
      </c>
      <c r="BW13" s="17"/>
      <c r="BX13" s="17">
        <v>8.2457664265999705E-3</v>
      </c>
      <c r="BY13" s="17">
        <v>7.7460922329346399E-3</v>
      </c>
      <c r="BZ13" s="17">
        <v>7.7631208211932897E-3</v>
      </c>
      <c r="CA13" s="17">
        <v>9.9512800805691293E-3</v>
      </c>
    </row>
    <row r="14" spans="2:79" x14ac:dyDescent="0.3">
      <c r="B14" s="18" t="s">
        <v>101</v>
      </c>
      <c r="C14" s="17">
        <v>1.8199731606437199E-2</v>
      </c>
      <c r="D14" s="17">
        <v>2.2042308703150999E-2</v>
      </c>
      <c r="E14" s="17">
        <v>1.4541305525645899E-2</v>
      </c>
      <c r="F14" s="17"/>
      <c r="G14" s="17">
        <v>1.9140622954975001E-2</v>
      </c>
      <c r="H14" s="17">
        <v>1.51358205941521E-2</v>
      </c>
      <c r="I14" s="17">
        <v>1.7118832043890898E-2</v>
      </c>
      <c r="J14" s="17">
        <v>2.3409704034084999E-2</v>
      </c>
      <c r="K14" s="17">
        <v>3.0168422697692002E-2</v>
      </c>
      <c r="L14" s="17">
        <v>8.6927702731176195E-3</v>
      </c>
      <c r="M14" s="17"/>
      <c r="N14" s="17">
        <v>1.31192108987816E-2</v>
      </c>
      <c r="O14" s="17">
        <v>1.6602057406362499E-2</v>
      </c>
      <c r="P14" s="17">
        <v>1.4425294154336601E-2</v>
      </c>
      <c r="Q14" s="17">
        <v>2.9180428711101498E-2</v>
      </c>
      <c r="R14" s="17"/>
      <c r="S14" s="17">
        <v>2.2742935047465E-2</v>
      </c>
      <c r="T14" s="17">
        <v>2.14238309117161E-2</v>
      </c>
      <c r="U14" s="17">
        <v>2.4779849584073699E-2</v>
      </c>
      <c r="V14" s="17">
        <v>2.6040303996905299E-2</v>
      </c>
      <c r="W14" s="17">
        <v>4.1415749301615498E-2</v>
      </c>
      <c r="X14" s="17">
        <v>1.7403438188571398E-2</v>
      </c>
      <c r="Y14" s="17">
        <v>5.4366086069446299E-3</v>
      </c>
      <c r="Z14" s="17">
        <v>1.20031409314394E-2</v>
      </c>
      <c r="AA14" s="17">
        <v>3.8998812884104101E-3</v>
      </c>
      <c r="AB14" s="17">
        <v>1.7586747236583999E-2</v>
      </c>
      <c r="AC14" s="17">
        <v>1.01628762427776E-2</v>
      </c>
      <c r="AD14" s="17">
        <v>0</v>
      </c>
      <c r="AE14" s="17"/>
      <c r="AF14" s="17">
        <v>1.9328364464558899E-2</v>
      </c>
      <c r="AG14" s="17">
        <v>1.7660166873541699E-2</v>
      </c>
      <c r="AH14" s="17">
        <v>2.0378383561124699E-2</v>
      </c>
      <c r="AI14" s="17">
        <v>1.36949107094805E-2</v>
      </c>
      <c r="AJ14" s="17">
        <v>2.6373407757684701E-2</v>
      </c>
      <c r="AK14" s="17">
        <v>9.3131541051334997E-3</v>
      </c>
      <c r="AL14" s="17"/>
      <c r="AM14" s="17">
        <v>1.8085409789148101E-2</v>
      </c>
      <c r="AN14" s="17">
        <v>3.0217153279402598E-2</v>
      </c>
      <c r="AO14" s="17">
        <v>1.67454432292924E-2</v>
      </c>
      <c r="AP14" s="17">
        <v>7.9041559072187805E-3</v>
      </c>
      <c r="AQ14" s="17">
        <v>0</v>
      </c>
      <c r="AR14" s="17"/>
      <c r="AS14" s="17">
        <v>1.47712748829926E-2</v>
      </c>
      <c r="AT14" s="17">
        <v>2.1490253827456798E-2</v>
      </c>
      <c r="AU14" s="17"/>
      <c r="AV14" s="17">
        <v>1.42487832417207E-2</v>
      </c>
      <c r="AW14" s="17">
        <v>2.1110154834998101E-2</v>
      </c>
      <c r="AX14" s="17"/>
      <c r="AY14" s="17">
        <v>2.51333385368319E-2</v>
      </c>
      <c r="AZ14" s="17">
        <v>1.35573372896085E-2</v>
      </c>
      <c r="BA14" s="17">
        <v>2.4955917562854299E-2</v>
      </c>
      <c r="BB14" s="17"/>
      <c r="BC14" s="17">
        <v>2.2192449332016199E-2</v>
      </c>
      <c r="BD14" s="17">
        <v>1.48144240226467E-2</v>
      </c>
      <c r="BE14" s="17">
        <v>1.16129949141393E-2</v>
      </c>
      <c r="BF14" s="17"/>
      <c r="BG14" s="17">
        <v>2.4446616105434499E-2</v>
      </c>
      <c r="BH14" s="17">
        <v>1.1276544009363501E-2</v>
      </c>
      <c r="BI14" s="17"/>
      <c r="BJ14" s="17">
        <v>1.57339342453949E-2</v>
      </c>
      <c r="BK14" s="17">
        <v>1.6769455321722301E-2</v>
      </c>
      <c r="BL14" s="17"/>
      <c r="BM14" s="17">
        <v>1.3390043153526401E-2</v>
      </c>
      <c r="BN14" s="17">
        <v>2.0441049995951501E-2</v>
      </c>
      <c r="BO14" s="17">
        <v>3.83859976152768E-2</v>
      </c>
      <c r="BP14" s="17">
        <v>3.06111742704618E-2</v>
      </c>
      <c r="BQ14" s="17">
        <v>9.9678370863569392E-3</v>
      </c>
      <c r="BR14" s="17">
        <v>1.14060625722796E-2</v>
      </c>
      <c r="BS14" s="17">
        <v>4.78602729413923E-2</v>
      </c>
      <c r="BT14" s="17"/>
      <c r="BU14" s="17">
        <v>0</v>
      </c>
      <c r="BV14" s="17">
        <v>1.22439638718695E-2</v>
      </c>
      <c r="BW14" s="17"/>
      <c r="BX14" s="17">
        <v>1.4905948912812699E-2</v>
      </c>
      <c r="BY14" s="17">
        <v>4.7796413384440604E-3</v>
      </c>
      <c r="BZ14" s="17">
        <v>1.00986463017241E-2</v>
      </c>
      <c r="CA14" s="17">
        <v>8.3204271343147104E-3</v>
      </c>
    </row>
    <row r="15" spans="2:79" x14ac:dyDescent="0.3">
      <c r="B15" s="18" t="s">
        <v>297</v>
      </c>
      <c r="C15" s="21">
        <v>0.834718559606899</v>
      </c>
      <c r="D15" s="21">
        <v>0.82413575211996104</v>
      </c>
      <c r="E15" s="21">
        <v>0.84422709299827603</v>
      </c>
      <c r="F15" s="21"/>
      <c r="G15" s="21">
        <v>0.78965247073886502</v>
      </c>
      <c r="H15" s="21">
        <v>0.82720466362173795</v>
      </c>
      <c r="I15" s="21">
        <v>0.83786300890127297</v>
      </c>
      <c r="J15" s="21">
        <v>0.82470040750222995</v>
      </c>
      <c r="K15" s="21">
        <v>0.841610644248036</v>
      </c>
      <c r="L15" s="21">
        <v>0.87165177842728003</v>
      </c>
      <c r="M15" s="21"/>
      <c r="N15" s="21">
        <v>0.87552936417760896</v>
      </c>
      <c r="O15" s="21">
        <v>0.83319278566546195</v>
      </c>
      <c r="P15" s="21">
        <v>0.82951191898821997</v>
      </c>
      <c r="Q15" s="21">
        <v>0.79216671206800005</v>
      </c>
      <c r="R15" s="21"/>
      <c r="S15" s="21">
        <v>0.83769948131269201</v>
      </c>
      <c r="T15" s="21">
        <v>0.82650380007944801</v>
      </c>
      <c r="U15" s="21">
        <v>0.85051813534299403</v>
      </c>
      <c r="V15" s="21">
        <v>0.81041037093233903</v>
      </c>
      <c r="W15" s="21">
        <v>0.78297126894370805</v>
      </c>
      <c r="X15" s="21">
        <v>0.80499047015250902</v>
      </c>
      <c r="Y15" s="21">
        <v>0.83123805182482802</v>
      </c>
      <c r="Z15" s="21">
        <v>0.881352308039137</v>
      </c>
      <c r="AA15" s="21">
        <v>0.84205676472930802</v>
      </c>
      <c r="AB15" s="21">
        <v>0.86691898261976197</v>
      </c>
      <c r="AC15" s="21">
        <v>0.85075992312300097</v>
      </c>
      <c r="AD15" s="21">
        <v>0.89469109823256299</v>
      </c>
      <c r="AE15" s="21"/>
      <c r="AF15" s="21">
        <v>0.86134088241377404</v>
      </c>
      <c r="AG15" s="21">
        <v>0.85348265181059602</v>
      </c>
      <c r="AH15" s="21">
        <v>0.80002645621444402</v>
      </c>
      <c r="AI15" s="21">
        <v>0.79661545345802498</v>
      </c>
      <c r="AJ15" s="21">
        <v>0.833812625705183</v>
      </c>
      <c r="AK15" s="21">
        <v>0.83546034905447097</v>
      </c>
      <c r="AL15" s="21"/>
      <c r="AM15" s="21">
        <v>0.82847559436933704</v>
      </c>
      <c r="AN15" s="21">
        <v>0.79764085097808601</v>
      </c>
      <c r="AO15" s="21">
        <v>0.86588344529948003</v>
      </c>
      <c r="AP15" s="21">
        <v>0.86742707806707298</v>
      </c>
      <c r="AQ15" s="21">
        <v>0.87918598817203797</v>
      </c>
      <c r="AR15" s="21"/>
      <c r="AS15" s="21">
        <v>0.85502777436127297</v>
      </c>
      <c r="AT15" s="21">
        <v>0.816225059493077</v>
      </c>
      <c r="AU15" s="21"/>
      <c r="AV15" s="21">
        <v>0.86228869444754297</v>
      </c>
      <c r="AW15" s="21">
        <v>0.82658577354447504</v>
      </c>
      <c r="AX15" s="21"/>
      <c r="AY15" s="21">
        <v>0.79195244963507805</v>
      </c>
      <c r="AZ15" s="21">
        <v>0.85164091102783301</v>
      </c>
      <c r="BA15" s="21">
        <v>0.84526386236662898</v>
      </c>
      <c r="BB15" s="21"/>
      <c r="BC15" s="21">
        <v>0.84152746700026904</v>
      </c>
      <c r="BD15" s="21">
        <v>0.81864168007924898</v>
      </c>
      <c r="BE15" s="21">
        <v>0.83652314392341698</v>
      </c>
      <c r="BF15" s="21"/>
      <c r="BG15" s="21">
        <v>0.83839634350268399</v>
      </c>
      <c r="BH15" s="21">
        <v>0.84478003117989398</v>
      </c>
      <c r="BI15" s="21"/>
      <c r="BJ15" s="21">
        <v>0.84292784997523695</v>
      </c>
      <c r="BK15" s="21">
        <v>0.83753700672756304</v>
      </c>
      <c r="BL15" s="21"/>
      <c r="BM15" s="21">
        <v>0.83360413969956504</v>
      </c>
      <c r="BN15" s="21">
        <v>0.83544359109704502</v>
      </c>
      <c r="BO15" s="21">
        <v>0.79565642085407295</v>
      </c>
      <c r="BP15" s="21">
        <v>0.82630596668228795</v>
      </c>
      <c r="BQ15" s="21">
        <v>0.81605423568628999</v>
      </c>
      <c r="BR15" s="21">
        <v>0.86886934886787903</v>
      </c>
      <c r="BS15" s="21">
        <v>0.78133421961683203</v>
      </c>
      <c r="BT15" s="21"/>
      <c r="BU15" s="21">
        <v>0.90579481791518701</v>
      </c>
      <c r="BV15" s="21">
        <v>0.85038615294851505</v>
      </c>
      <c r="BW15" s="21"/>
      <c r="BX15" s="21">
        <v>0.81245812286639796</v>
      </c>
      <c r="BY15" s="21">
        <v>0.82479200909881201</v>
      </c>
      <c r="BZ15" s="21">
        <v>0.86945327841573505</v>
      </c>
      <c r="CA15" s="21">
        <v>0.88271450092137504</v>
      </c>
    </row>
    <row r="16" spans="2:79" x14ac:dyDescent="0.3">
      <c r="B16" s="18" t="s">
        <v>298</v>
      </c>
      <c r="C16" s="21">
        <v>3.2811798815942997E-2</v>
      </c>
      <c r="D16" s="21">
        <v>4.3342775925207799E-2</v>
      </c>
      <c r="E16" s="21">
        <v>2.27014611560345E-2</v>
      </c>
      <c r="F16" s="21"/>
      <c r="G16" s="21">
        <v>5.8040002132444202E-2</v>
      </c>
      <c r="H16" s="21">
        <v>4.1732822763693299E-2</v>
      </c>
      <c r="I16" s="21">
        <v>2.9432542946698E-2</v>
      </c>
      <c r="J16" s="21">
        <v>2.7801101981455498E-2</v>
      </c>
      <c r="K16" s="21">
        <v>2.47023982372334E-2</v>
      </c>
      <c r="L16" s="21">
        <v>2.1065480418225199E-2</v>
      </c>
      <c r="M16" s="21"/>
      <c r="N16" s="21">
        <v>1.49157687666929E-2</v>
      </c>
      <c r="O16" s="21">
        <v>4.5724316877552303E-2</v>
      </c>
      <c r="P16" s="21">
        <v>2.3481367912449001E-2</v>
      </c>
      <c r="Q16" s="21">
        <v>4.7841433430427301E-2</v>
      </c>
      <c r="R16" s="21"/>
      <c r="S16" s="21">
        <v>3.7904475070559301E-2</v>
      </c>
      <c r="T16" s="21">
        <v>1.68775686764704E-2</v>
      </c>
      <c r="U16" s="21">
        <v>2.31791058048171E-2</v>
      </c>
      <c r="V16" s="21">
        <v>4.5860187921820401E-2</v>
      </c>
      <c r="W16" s="21">
        <v>1.3824103001886801E-2</v>
      </c>
      <c r="X16" s="21">
        <v>5.1182827443052498E-2</v>
      </c>
      <c r="Y16" s="21">
        <v>5.7101541379323002E-2</v>
      </c>
      <c r="Z16" s="21">
        <v>3.25862110071014E-2</v>
      </c>
      <c r="AA16" s="21">
        <v>1.7240648494259499E-2</v>
      </c>
      <c r="AB16" s="21">
        <v>3.4455872599755202E-2</v>
      </c>
      <c r="AC16" s="21">
        <v>2.0688150605941601E-2</v>
      </c>
      <c r="AD16" s="21">
        <v>6.1881957713619297E-2</v>
      </c>
      <c r="AE16" s="21"/>
      <c r="AF16" s="21">
        <v>3.1906698107171297E-2</v>
      </c>
      <c r="AG16" s="21">
        <v>1.9474558467800999E-2</v>
      </c>
      <c r="AH16" s="21">
        <v>3.2747386261730203E-2</v>
      </c>
      <c r="AI16" s="21">
        <v>5.0422756885648401E-2</v>
      </c>
      <c r="AJ16" s="21">
        <v>2.9976247008959501E-2</v>
      </c>
      <c r="AK16" s="21">
        <v>5.1651810604491498E-2</v>
      </c>
      <c r="AL16" s="21"/>
      <c r="AM16" s="21">
        <v>3.6727977685572601E-2</v>
      </c>
      <c r="AN16" s="21">
        <v>3.80583646993366E-2</v>
      </c>
      <c r="AO16" s="21">
        <v>2.4140840715252999E-2</v>
      </c>
      <c r="AP16" s="21">
        <v>1.6647290977460899E-2</v>
      </c>
      <c r="AQ16" s="21">
        <v>6.64154006492544E-2</v>
      </c>
      <c r="AR16" s="21"/>
      <c r="AS16" s="21">
        <v>2.1907757497095001E-2</v>
      </c>
      <c r="AT16" s="21">
        <v>6.3025543028480194E-2</v>
      </c>
      <c r="AU16" s="21"/>
      <c r="AV16" s="21">
        <v>2.1051016268376702E-2</v>
      </c>
      <c r="AW16" s="21">
        <v>2.4240319136867999E-2</v>
      </c>
      <c r="AX16" s="21"/>
      <c r="AY16" s="21">
        <v>4.2648197061148599E-2</v>
      </c>
      <c r="AZ16" s="21">
        <v>2.6995338637768498E-2</v>
      </c>
      <c r="BA16" s="21">
        <v>4.6024046016337299E-2</v>
      </c>
      <c r="BB16" s="21"/>
      <c r="BC16" s="21">
        <v>2.40404587162543E-2</v>
      </c>
      <c r="BD16" s="21">
        <v>5.3137775557518703E-2</v>
      </c>
      <c r="BE16" s="21">
        <v>3.6370448900579201E-2</v>
      </c>
      <c r="BF16" s="21"/>
      <c r="BG16" s="21">
        <v>3.1937722140470297E-2</v>
      </c>
      <c r="BH16" s="21">
        <v>2.9880866883198701E-2</v>
      </c>
      <c r="BI16" s="21"/>
      <c r="BJ16" s="21">
        <v>2.33678295963279E-2</v>
      </c>
      <c r="BK16" s="21">
        <v>3.20928143816668E-2</v>
      </c>
      <c r="BL16" s="21"/>
      <c r="BM16" s="21">
        <v>3.4431037728554097E-2</v>
      </c>
      <c r="BN16" s="21">
        <v>3.84162842053919E-2</v>
      </c>
      <c r="BO16" s="21">
        <v>4.6883477318662999E-2</v>
      </c>
      <c r="BP16" s="21">
        <v>3.4272495406393502E-2</v>
      </c>
      <c r="BQ16" s="21">
        <v>4.8754555362794702E-2</v>
      </c>
      <c r="BR16" s="21">
        <v>2.3842733180475199E-2</v>
      </c>
      <c r="BS16" s="21">
        <v>1.5477073199393499E-2</v>
      </c>
      <c r="BT16" s="21"/>
      <c r="BU16" s="21">
        <v>9.7922794378117704E-3</v>
      </c>
      <c r="BV16" s="21">
        <v>1.65546353222354E-2</v>
      </c>
      <c r="BW16" s="21"/>
      <c r="BX16" s="21">
        <v>2.45556703788153E-2</v>
      </c>
      <c r="BY16" s="21">
        <v>3.4414327076402698E-2</v>
      </c>
      <c r="BZ16" s="21">
        <v>2.5217628478140901E-2</v>
      </c>
      <c r="CA16" s="21">
        <v>3.4384389254426002E-2</v>
      </c>
    </row>
    <row r="17" spans="2:79" hidden="1" x14ac:dyDescent="0.3">
      <c r="B17" s="18" t="s">
        <v>299</v>
      </c>
      <c r="C17" s="22">
        <v>0.80190676079095602</v>
      </c>
      <c r="D17" s="22">
        <v>0.78079297619475296</v>
      </c>
      <c r="E17" s="22">
        <v>0.82152563184224103</v>
      </c>
      <c r="F17" s="22"/>
      <c r="G17" s="22">
        <v>0.73161246860642004</v>
      </c>
      <c r="H17" s="22">
        <v>0.785471840858045</v>
      </c>
      <c r="I17" s="22">
        <v>0.80843046595457502</v>
      </c>
      <c r="J17" s="22">
        <v>0.79689930552077504</v>
      </c>
      <c r="K17" s="22">
        <v>0.81690824601080303</v>
      </c>
      <c r="L17" s="22">
        <v>0.85058629800905505</v>
      </c>
      <c r="M17" s="22"/>
      <c r="N17" s="22">
        <v>0.86061359541091598</v>
      </c>
      <c r="O17" s="22">
        <v>0.78746846878790999</v>
      </c>
      <c r="P17" s="22">
        <v>0.80603055107577104</v>
      </c>
      <c r="Q17" s="22">
        <v>0.74432527863757303</v>
      </c>
      <c r="R17" s="22"/>
      <c r="S17" s="22">
        <v>0.79979500624213296</v>
      </c>
      <c r="T17" s="22">
        <v>0.80962623140297796</v>
      </c>
      <c r="U17" s="22">
        <v>0.82733902953817695</v>
      </c>
      <c r="V17" s="22">
        <v>0.76455018301051902</v>
      </c>
      <c r="W17" s="22">
        <v>0.76914716594182198</v>
      </c>
      <c r="X17" s="22">
        <v>0.75380764270945699</v>
      </c>
      <c r="Y17" s="22">
        <v>0.77413651044550502</v>
      </c>
      <c r="Z17" s="22">
        <v>0.84876609703203598</v>
      </c>
      <c r="AA17" s="22">
        <v>0.82481611623504802</v>
      </c>
      <c r="AB17" s="22">
        <v>0.83246311002000595</v>
      </c>
      <c r="AC17" s="22">
        <v>0.83007177251705899</v>
      </c>
      <c r="AD17" s="22">
        <v>0.83280914051894395</v>
      </c>
      <c r="AE17" s="22"/>
      <c r="AF17" s="22">
        <v>0.82943418430660298</v>
      </c>
      <c r="AG17" s="22">
        <v>0.83400809334279502</v>
      </c>
      <c r="AH17" s="22">
        <v>0.767279069952714</v>
      </c>
      <c r="AI17" s="22">
        <v>0.74619269657237597</v>
      </c>
      <c r="AJ17" s="22">
        <v>0.80383637869622304</v>
      </c>
      <c r="AK17" s="22">
        <v>0.78380853844998</v>
      </c>
      <c r="AL17" s="22"/>
      <c r="AM17" s="22">
        <v>0.79174761668376503</v>
      </c>
      <c r="AN17" s="22">
        <v>0.75958248627875002</v>
      </c>
      <c r="AO17" s="22">
        <v>0.84174260458422701</v>
      </c>
      <c r="AP17" s="22">
        <v>0.85077978708961199</v>
      </c>
      <c r="AQ17" s="22">
        <v>0.81277058752278297</v>
      </c>
      <c r="AR17" s="22"/>
      <c r="AS17" s="22">
        <v>0.83312001686417803</v>
      </c>
      <c r="AT17" s="22">
        <v>0.75319951646459604</v>
      </c>
      <c r="AU17" s="22"/>
      <c r="AV17" s="22">
        <v>0.84123767817916595</v>
      </c>
      <c r="AW17" s="22">
        <v>0.80234545440760696</v>
      </c>
      <c r="AX17" s="22"/>
      <c r="AY17" s="22">
        <v>0.74930425257392896</v>
      </c>
      <c r="AZ17" s="22">
        <v>0.82464557239006497</v>
      </c>
      <c r="BA17" s="22">
        <v>0.79923981635029195</v>
      </c>
      <c r="BB17" s="22"/>
      <c r="BC17" s="22">
        <v>0.81748700828401499</v>
      </c>
      <c r="BD17" s="22">
        <v>0.76550390452173001</v>
      </c>
      <c r="BE17" s="22">
        <v>0.80015269502283803</v>
      </c>
      <c r="BF17" s="22"/>
      <c r="BG17" s="22">
        <v>0.80645862136221402</v>
      </c>
      <c r="BH17" s="22">
        <v>0.81489916429669496</v>
      </c>
      <c r="BI17" s="22"/>
      <c r="BJ17" s="22">
        <v>0.81956002037890896</v>
      </c>
      <c r="BK17" s="22">
        <v>0.80544419234589704</v>
      </c>
      <c r="BL17" s="22"/>
      <c r="BM17" s="22">
        <v>0.79917310197101099</v>
      </c>
      <c r="BN17" s="22">
        <v>0.79702730689165402</v>
      </c>
      <c r="BO17" s="22">
        <v>0.74877294353541002</v>
      </c>
      <c r="BP17" s="22">
        <v>0.79203347127589396</v>
      </c>
      <c r="BQ17" s="22">
        <v>0.76729968032349605</v>
      </c>
      <c r="BR17" s="22">
        <v>0.845026615687404</v>
      </c>
      <c r="BS17" s="22">
        <v>0.76585714641743796</v>
      </c>
      <c r="BT17" s="22"/>
      <c r="BU17" s="22">
        <v>0.89600253847737499</v>
      </c>
      <c r="BV17" s="22">
        <v>0.83383151762628005</v>
      </c>
      <c r="BW17" s="22"/>
      <c r="BX17" s="22">
        <v>0.78790245248758295</v>
      </c>
      <c r="BY17" s="22">
        <v>0.79037768202240899</v>
      </c>
      <c r="BZ17" s="22">
        <v>0.84423564993759403</v>
      </c>
      <c r="CA17" s="22">
        <v>0.84833011166694905</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357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0.250765750985391</v>
      </c>
      <c r="D9" s="17">
        <v>0.21977417424781101</v>
      </c>
      <c r="E9" s="17">
        <v>0.28016006075413102</v>
      </c>
      <c r="F9" s="17"/>
      <c r="G9" s="17">
        <v>0.26588732493546802</v>
      </c>
      <c r="H9" s="17">
        <v>0.35380453245979199</v>
      </c>
      <c r="I9" s="17">
        <v>0.28888109385697502</v>
      </c>
      <c r="J9" s="17">
        <v>0.23046678207031199</v>
      </c>
      <c r="K9" s="17">
        <v>0.18847469364108899</v>
      </c>
      <c r="L9" s="17">
        <v>0.18449468956954501</v>
      </c>
      <c r="M9" s="17"/>
      <c r="N9" s="17">
        <v>0.33947457050818902</v>
      </c>
      <c r="O9" s="17">
        <v>0.22892027061668699</v>
      </c>
      <c r="P9" s="17">
        <v>0.24450526296315001</v>
      </c>
      <c r="Q9" s="17">
        <v>0.18835550415969199</v>
      </c>
      <c r="R9" s="17"/>
      <c r="S9" s="17">
        <v>0.30422345481172403</v>
      </c>
      <c r="T9" s="17">
        <v>0.22551120070894001</v>
      </c>
      <c r="U9" s="17">
        <v>0.248955237880124</v>
      </c>
      <c r="V9" s="17">
        <v>0.188829987558187</v>
      </c>
      <c r="W9" s="17">
        <v>0.203715446473624</v>
      </c>
      <c r="X9" s="17">
        <v>0.22467203994066801</v>
      </c>
      <c r="Y9" s="17">
        <v>0.22426658647783901</v>
      </c>
      <c r="Z9" s="17">
        <v>0.27409315961311198</v>
      </c>
      <c r="AA9" s="17">
        <v>0.28900322215678498</v>
      </c>
      <c r="AB9" s="17">
        <v>0.24938556886604099</v>
      </c>
      <c r="AC9" s="17">
        <v>0.26317773015933399</v>
      </c>
      <c r="AD9" s="17">
        <v>0.37367679700524797</v>
      </c>
      <c r="AE9" s="17"/>
      <c r="AF9" s="17">
        <v>0.34132656481992302</v>
      </c>
      <c r="AG9" s="17">
        <v>0.23226605770785499</v>
      </c>
      <c r="AH9" s="17">
        <v>0.217812677444744</v>
      </c>
      <c r="AI9" s="17">
        <v>0.203740884497044</v>
      </c>
      <c r="AJ9" s="17">
        <v>0.223438725878603</v>
      </c>
      <c r="AK9" s="17">
        <v>0.23385998953366399</v>
      </c>
      <c r="AL9" s="17"/>
      <c r="AM9" s="17">
        <v>0.16846205605216799</v>
      </c>
      <c r="AN9" s="17">
        <v>0.20064498708258599</v>
      </c>
      <c r="AO9" s="17">
        <v>0.32369774909381299</v>
      </c>
      <c r="AP9" s="17">
        <v>0.40317409170402702</v>
      </c>
      <c r="AQ9" s="17">
        <v>0.39428643593726698</v>
      </c>
      <c r="AR9" s="17"/>
      <c r="AS9" s="17">
        <v>0.27424569375091201</v>
      </c>
      <c r="AT9" s="17">
        <v>0.22534186334728001</v>
      </c>
      <c r="AU9" s="17"/>
      <c r="AV9" s="17">
        <v>0.27475074032768798</v>
      </c>
      <c r="AW9" s="17">
        <v>0.263755452568878</v>
      </c>
      <c r="AX9" s="17"/>
      <c r="AY9" s="17">
        <v>0.28097896331480698</v>
      </c>
      <c r="AZ9" s="17">
        <v>0.23907328878513001</v>
      </c>
      <c r="BA9" s="17">
        <v>0.21793753232659499</v>
      </c>
      <c r="BB9" s="17"/>
      <c r="BC9" s="17">
        <v>0.24400335517550001</v>
      </c>
      <c r="BD9" s="17">
        <v>0.236347413348684</v>
      </c>
      <c r="BE9" s="17">
        <v>0.27975453581917498</v>
      </c>
      <c r="BF9" s="17"/>
      <c r="BG9" s="17">
        <v>0.248002250340664</v>
      </c>
      <c r="BH9" s="17">
        <v>0.25644583275744298</v>
      </c>
      <c r="BI9" s="17"/>
      <c r="BJ9" s="17">
        <v>0.336878848382619</v>
      </c>
      <c r="BK9" s="17">
        <v>0.22794898723446599</v>
      </c>
      <c r="BL9" s="17"/>
      <c r="BM9" s="17">
        <v>0.29547664692306702</v>
      </c>
      <c r="BN9" s="17">
        <v>0.25486835524590701</v>
      </c>
      <c r="BO9" s="17">
        <v>0.23308494590377901</v>
      </c>
      <c r="BP9" s="17">
        <v>0.25969684228705803</v>
      </c>
      <c r="BQ9" s="17">
        <v>0.20069328116454799</v>
      </c>
      <c r="BR9" s="17">
        <v>0.178513779935459</v>
      </c>
      <c r="BS9" s="17">
        <v>0.21428414930066</v>
      </c>
      <c r="BT9" s="17"/>
      <c r="BU9" s="17">
        <v>0.26128902426992201</v>
      </c>
      <c r="BV9" s="17">
        <v>0.33376217144335402</v>
      </c>
      <c r="BW9" s="17"/>
      <c r="BX9" s="17">
        <v>0.25241022543282798</v>
      </c>
      <c r="BY9" s="17">
        <v>0.23083057306855501</v>
      </c>
      <c r="BZ9" s="17">
        <v>0.32209595452824802</v>
      </c>
      <c r="CA9" s="17">
        <v>0.24216578523391899</v>
      </c>
    </row>
    <row r="10" spans="2:79" x14ac:dyDescent="0.3">
      <c r="B10" s="18" t="s">
        <v>293</v>
      </c>
      <c r="C10" s="17">
        <v>0.47792919787524102</v>
      </c>
      <c r="D10" s="17">
        <v>0.485296152008238</v>
      </c>
      <c r="E10" s="17">
        <v>0.47024229363586401</v>
      </c>
      <c r="F10" s="17"/>
      <c r="G10" s="17">
        <v>0.50209905661096799</v>
      </c>
      <c r="H10" s="17">
        <v>0.45513644548515902</v>
      </c>
      <c r="I10" s="17">
        <v>0.43781096487563398</v>
      </c>
      <c r="J10" s="17">
        <v>0.46161319232875803</v>
      </c>
      <c r="K10" s="17">
        <v>0.46833838826324697</v>
      </c>
      <c r="L10" s="17">
        <v>0.53252593823497096</v>
      </c>
      <c r="M10" s="17"/>
      <c r="N10" s="17">
        <v>0.47439039032578501</v>
      </c>
      <c r="O10" s="17">
        <v>0.487876025717905</v>
      </c>
      <c r="P10" s="17">
        <v>0.46647247105450101</v>
      </c>
      <c r="Q10" s="17">
        <v>0.47749426096070302</v>
      </c>
      <c r="R10" s="17"/>
      <c r="S10" s="17">
        <v>0.4534683493053</v>
      </c>
      <c r="T10" s="17">
        <v>0.45779614314755401</v>
      </c>
      <c r="U10" s="17">
        <v>0.491044574571953</v>
      </c>
      <c r="V10" s="17">
        <v>0.48035644766403002</v>
      </c>
      <c r="W10" s="17">
        <v>0.44731580796083897</v>
      </c>
      <c r="X10" s="17">
        <v>0.51570486317577502</v>
      </c>
      <c r="Y10" s="17">
        <v>0.49293241034163998</v>
      </c>
      <c r="Z10" s="17">
        <v>0.498021949429102</v>
      </c>
      <c r="AA10" s="17">
        <v>0.49025854907762401</v>
      </c>
      <c r="AB10" s="17">
        <v>0.44759515429507502</v>
      </c>
      <c r="AC10" s="17">
        <v>0.54628483601139199</v>
      </c>
      <c r="AD10" s="17">
        <v>0.45950821910040501</v>
      </c>
      <c r="AE10" s="17"/>
      <c r="AF10" s="17">
        <v>0.45690539389519202</v>
      </c>
      <c r="AG10" s="17">
        <v>0.49764848141846002</v>
      </c>
      <c r="AH10" s="17">
        <v>0.44748129339967402</v>
      </c>
      <c r="AI10" s="17">
        <v>0.49458341288368202</v>
      </c>
      <c r="AJ10" s="17">
        <v>0.47680065209538403</v>
      </c>
      <c r="AK10" s="17">
        <v>0.49119692822139299</v>
      </c>
      <c r="AL10" s="17"/>
      <c r="AM10" s="17">
        <v>0.46539159402769498</v>
      </c>
      <c r="AN10" s="17">
        <v>0.49922789766871101</v>
      </c>
      <c r="AO10" s="17">
        <v>0.48411558896588502</v>
      </c>
      <c r="AP10" s="17">
        <v>0.43691950715085898</v>
      </c>
      <c r="AQ10" s="17">
        <v>0.41279679600857699</v>
      </c>
      <c r="AR10" s="17"/>
      <c r="AS10" s="17">
        <v>0.48956637961962701</v>
      </c>
      <c r="AT10" s="17">
        <v>0.44114623598638197</v>
      </c>
      <c r="AU10" s="17"/>
      <c r="AV10" s="17">
        <v>0.47247750429250801</v>
      </c>
      <c r="AW10" s="17">
        <v>0.44715469407493302</v>
      </c>
      <c r="AX10" s="17"/>
      <c r="AY10" s="17">
        <v>0.447971723092012</v>
      </c>
      <c r="AZ10" s="17">
        <v>0.49503463750603799</v>
      </c>
      <c r="BA10" s="17">
        <v>0.470695468004517</v>
      </c>
      <c r="BB10" s="17"/>
      <c r="BC10" s="17">
        <v>0.48768053631290897</v>
      </c>
      <c r="BD10" s="17">
        <v>0.47862437076654701</v>
      </c>
      <c r="BE10" s="17">
        <v>0.45294258603408499</v>
      </c>
      <c r="BF10" s="17"/>
      <c r="BG10" s="17">
        <v>0.47600626154369302</v>
      </c>
      <c r="BH10" s="17">
        <v>0.48203592458887801</v>
      </c>
      <c r="BI10" s="17"/>
      <c r="BJ10" s="17">
        <v>0.44749077454971198</v>
      </c>
      <c r="BK10" s="17">
        <v>0.48726461461585602</v>
      </c>
      <c r="BL10" s="17"/>
      <c r="BM10" s="17">
        <v>0.45559829058963902</v>
      </c>
      <c r="BN10" s="17">
        <v>0.45122160680919399</v>
      </c>
      <c r="BO10" s="17">
        <v>0.49960842817020101</v>
      </c>
      <c r="BP10" s="17">
        <v>0.45021187102655502</v>
      </c>
      <c r="BQ10" s="17">
        <v>0.64634196305784497</v>
      </c>
      <c r="BR10" s="17">
        <v>0.51355799467301899</v>
      </c>
      <c r="BS10" s="17">
        <v>0.46620781962709601</v>
      </c>
      <c r="BT10" s="17"/>
      <c r="BU10" s="17">
        <v>0.52168038105762105</v>
      </c>
      <c r="BV10" s="17">
        <v>0.45629457805838902</v>
      </c>
      <c r="BW10" s="17"/>
      <c r="BX10" s="17">
        <v>0.46668432154273098</v>
      </c>
      <c r="BY10" s="17">
        <v>0.44971341821846</v>
      </c>
      <c r="BZ10" s="17">
        <v>0.49064860757440298</v>
      </c>
      <c r="CA10" s="17">
        <v>0.49386839535570398</v>
      </c>
    </row>
    <row r="11" spans="2:79" x14ac:dyDescent="0.3">
      <c r="B11" s="18" t="s">
        <v>294</v>
      </c>
      <c r="C11" s="17">
        <v>0.185534970655754</v>
      </c>
      <c r="D11" s="17">
        <v>0.198454982385847</v>
      </c>
      <c r="E11" s="17">
        <v>0.17384646706683499</v>
      </c>
      <c r="F11" s="17"/>
      <c r="G11" s="17">
        <v>0.15633432276127099</v>
      </c>
      <c r="H11" s="17">
        <v>0.13002515764305</v>
      </c>
      <c r="I11" s="17">
        <v>0.18425164598778099</v>
      </c>
      <c r="J11" s="17">
        <v>0.20385836132812901</v>
      </c>
      <c r="K11" s="17">
        <v>0.25080777807676302</v>
      </c>
      <c r="L11" s="17">
        <v>0.19234774423371501</v>
      </c>
      <c r="M11" s="17"/>
      <c r="N11" s="17">
        <v>0.14312747832647801</v>
      </c>
      <c r="O11" s="17">
        <v>0.18716514799237499</v>
      </c>
      <c r="P11" s="17">
        <v>0.19398693930026301</v>
      </c>
      <c r="Q11" s="17">
        <v>0.220674325146786</v>
      </c>
      <c r="R11" s="17"/>
      <c r="S11" s="17">
        <v>0.139357548262391</v>
      </c>
      <c r="T11" s="17">
        <v>0.23391576370664</v>
      </c>
      <c r="U11" s="17">
        <v>0.17234341543641499</v>
      </c>
      <c r="V11" s="17">
        <v>0.20432918024737201</v>
      </c>
      <c r="W11" s="17">
        <v>0.26839306893912401</v>
      </c>
      <c r="X11" s="17">
        <v>0.17518131119709199</v>
      </c>
      <c r="Y11" s="17">
        <v>0.185739031249883</v>
      </c>
      <c r="Z11" s="17">
        <v>0.163434157805085</v>
      </c>
      <c r="AA11" s="17">
        <v>0.16640205363034799</v>
      </c>
      <c r="AB11" s="17">
        <v>0.206954577517484</v>
      </c>
      <c r="AC11" s="17">
        <v>0.15932180647635899</v>
      </c>
      <c r="AD11" s="17">
        <v>8.5470028109617499E-2</v>
      </c>
      <c r="AE11" s="17"/>
      <c r="AF11" s="17">
        <v>0.138060796790031</v>
      </c>
      <c r="AG11" s="17">
        <v>0.17316694631419599</v>
      </c>
      <c r="AH11" s="17">
        <v>0.221290579475309</v>
      </c>
      <c r="AI11" s="17">
        <v>0.22915360584393199</v>
      </c>
      <c r="AJ11" s="17">
        <v>0.202039738251683</v>
      </c>
      <c r="AK11" s="17">
        <v>0.194469988614943</v>
      </c>
      <c r="AL11" s="17"/>
      <c r="AM11" s="17">
        <v>0.25890361849881099</v>
      </c>
      <c r="AN11" s="17">
        <v>0.200272473793738</v>
      </c>
      <c r="AO11" s="17">
        <v>0.13900606977678701</v>
      </c>
      <c r="AP11" s="17">
        <v>0.103054273176633</v>
      </c>
      <c r="AQ11" s="17">
        <v>0.158425740844301</v>
      </c>
      <c r="AR11" s="17"/>
      <c r="AS11" s="17">
        <v>0.16751855966939599</v>
      </c>
      <c r="AT11" s="17">
        <v>0.20553510593555999</v>
      </c>
      <c r="AU11" s="17"/>
      <c r="AV11" s="17">
        <v>0.17707960488218699</v>
      </c>
      <c r="AW11" s="17">
        <v>0.19932767817459099</v>
      </c>
      <c r="AX11" s="17"/>
      <c r="AY11" s="17">
        <v>0.1590044962329</v>
      </c>
      <c r="AZ11" s="17">
        <v>0.19060591375938599</v>
      </c>
      <c r="BA11" s="17">
        <v>0.22842589481024</v>
      </c>
      <c r="BB11" s="17"/>
      <c r="BC11" s="17">
        <v>0.18196231329802101</v>
      </c>
      <c r="BD11" s="17">
        <v>0.18205929295887999</v>
      </c>
      <c r="BE11" s="17">
        <v>0.200192567166839</v>
      </c>
      <c r="BF11" s="17"/>
      <c r="BG11" s="17">
        <v>0.17955553294049101</v>
      </c>
      <c r="BH11" s="17">
        <v>0.18567212328618099</v>
      </c>
      <c r="BI11" s="17"/>
      <c r="BJ11" s="17">
        <v>0.14672550349024799</v>
      </c>
      <c r="BK11" s="17">
        <v>0.195896559823212</v>
      </c>
      <c r="BL11" s="17"/>
      <c r="BM11" s="17">
        <v>0.186929072463943</v>
      </c>
      <c r="BN11" s="17">
        <v>0.17541925527185301</v>
      </c>
      <c r="BO11" s="17">
        <v>0.183161377952376</v>
      </c>
      <c r="BP11" s="17">
        <v>0.14148750402920601</v>
      </c>
      <c r="BQ11" s="17">
        <v>0.106457957293073</v>
      </c>
      <c r="BR11" s="17">
        <v>0.20679160633539201</v>
      </c>
      <c r="BS11" s="17">
        <v>0.21409204781603899</v>
      </c>
      <c r="BT11" s="17"/>
      <c r="BU11" s="17">
        <v>0.15662474191298301</v>
      </c>
      <c r="BV11" s="17">
        <v>0.18139137027909</v>
      </c>
      <c r="BW11" s="17"/>
      <c r="BX11" s="17">
        <v>0.17479705853143099</v>
      </c>
      <c r="BY11" s="17">
        <v>0.23519955784639501</v>
      </c>
      <c r="BZ11" s="17">
        <v>0.137498958323028</v>
      </c>
      <c r="CA11" s="17">
        <v>0.192543449681118</v>
      </c>
    </row>
    <row r="12" spans="2:79" x14ac:dyDescent="0.3">
      <c r="B12" s="18" t="s">
        <v>295</v>
      </c>
      <c r="C12" s="17">
        <v>3.1909674656473999E-2</v>
      </c>
      <c r="D12" s="17">
        <v>4.3176340951702898E-2</v>
      </c>
      <c r="E12" s="17">
        <v>2.10773026431917E-2</v>
      </c>
      <c r="F12" s="17"/>
      <c r="G12" s="17">
        <v>3.4650822649790997E-2</v>
      </c>
      <c r="H12" s="17">
        <v>1.6739692203022499E-2</v>
      </c>
      <c r="I12" s="17">
        <v>3.8489474929342599E-2</v>
      </c>
      <c r="J12" s="17">
        <v>4.8967753084138803E-2</v>
      </c>
      <c r="K12" s="17">
        <v>3.4729599561601002E-2</v>
      </c>
      <c r="L12" s="17">
        <v>2.1366405094637501E-2</v>
      </c>
      <c r="M12" s="17"/>
      <c r="N12" s="17">
        <v>1.28503354531072E-2</v>
      </c>
      <c r="O12" s="17">
        <v>4.1684039228820899E-2</v>
      </c>
      <c r="P12" s="17">
        <v>4.7455375975815201E-2</v>
      </c>
      <c r="Q12" s="17">
        <v>2.74897798036404E-2</v>
      </c>
      <c r="R12" s="17"/>
      <c r="S12" s="17">
        <v>4.9276084608445403E-2</v>
      </c>
      <c r="T12" s="17">
        <v>3.0344360217113502E-2</v>
      </c>
      <c r="U12" s="17">
        <v>2.9811573200425899E-2</v>
      </c>
      <c r="V12" s="17">
        <v>3.55398558116694E-2</v>
      </c>
      <c r="W12" s="17">
        <v>6.2110046956751902E-3</v>
      </c>
      <c r="X12" s="17">
        <v>3.13342202090654E-2</v>
      </c>
      <c r="Y12" s="17">
        <v>5.0789462055372998E-2</v>
      </c>
      <c r="Z12" s="17">
        <v>2.03006757289577E-2</v>
      </c>
      <c r="AA12" s="17">
        <v>1.24449455220633E-2</v>
      </c>
      <c r="AB12" s="17">
        <v>3.57225795344768E-2</v>
      </c>
      <c r="AC12" s="17">
        <v>3.12156273529147E-2</v>
      </c>
      <c r="AD12" s="17">
        <v>4.0372906358672397E-2</v>
      </c>
      <c r="AE12" s="17"/>
      <c r="AF12" s="17">
        <v>2.2546339785882601E-2</v>
      </c>
      <c r="AG12" s="17">
        <v>3.6046885207332298E-2</v>
      </c>
      <c r="AH12" s="17">
        <v>5.44552703813636E-2</v>
      </c>
      <c r="AI12" s="17">
        <v>1.5143413574561599E-2</v>
      </c>
      <c r="AJ12" s="17">
        <v>3.2656972881812997E-2</v>
      </c>
      <c r="AK12" s="17">
        <v>5.1678309869041497E-2</v>
      </c>
      <c r="AL12" s="17"/>
      <c r="AM12" s="17">
        <v>2.9964241962980399E-2</v>
      </c>
      <c r="AN12" s="17">
        <v>3.2892089991707098E-2</v>
      </c>
      <c r="AO12" s="17">
        <v>2.61058378431453E-2</v>
      </c>
      <c r="AP12" s="17">
        <v>3.6752046330770699E-2</v>
      </c>
      <c r="AQ12" s="17">
        <v>0</v>
      </c>
      <c r="AR12" s="17"/>
      <c r="AS12" s="17">
        <v>2.8431038817611502E-2</v>
      </c>
      <c r="AT12" s="17">
        <v>3.6872616484610099E-2</v>
      </c>
      <c r="AU12" s="17"/>
      <c r="AV12" s="17">
        <v>3.0017420285941902E-2</v>
      </c>
      <c r="AW12" s="17">
        <v>2.9519077120912798E-2</v>
      </c>
      <c r="AX12" s="17"/>
      <c r="AY12" s="17">
        <v>3.6943535969269699E-2</v>
      </c>
      <c r="AZ12" s="17">
        <v>3.0127367531061201E-2</v>
      </c>
      <c r="BA12" s="17">
        <v>3.2195648270911301E-2</v>
      </c>
      <c r="BB12" s="17"/>
      <c r="BC12" s="17">
        <v>2.84166373235436E-2</v>
      </c>
      <c r="BD12" s="17">
        <v>3.7301406284902701E-2</v>
      </c>
      <c r="BE12" s="17">
        <v>3.6702655291261502E-2</v>
      </c>
      <c r="BF12" s="17"/>
      <c r="BG12" s="17">
        <v>2.1678755868330901E-2</v>
      </c>
      <c r="BH12" s="17">
        <v>3.6499711701338901E-2</v>
      </c>
      <c r="BI12" s="17"/>
      <c r="BJ12" s="17">
        <v>2.93560460785941E-2</v>
      </c>
      <c r="BK12" s="17">
        <v>3.2306842628924998E-2</v>
      </c>
      <c r="BL12" s="17"/>
      <c r="BM12" s="17">
        <v>3.1803741101994298E-2</v>
      </c>
      <c r="BN12" s="17">
        <v>4.1804466947652198E-2</v>
      </c>
      <c r="BO12" s="17">
        <v>3.6919283666181101E-2</v>
      </c>
      <c r="BP12" s="17">
        <v>4.9605739412863198E-2</v>
      </c>
      <c r="BQ12" s="17">
        <v>2.8239674645702598E-2</v>
      </c>
      <c r="BR12" s="17">
        <v>2.89601716491499E-2</v>
      </c>
      <c r="BS12" s="17">
        <v>6.4653026320983199E-3</v>
      </c>
      <c r="BT12" s="17"/>
      <c r="BU12" s="17">
        <v>3.0685907957585998E-2</v>
      </c>
      <c r="BV12" s="17">
        <v>1.7320471782181199E-2</v>
      </c>
      <c r="BW12" s="17"/>
      <c r="BX12" s="17">
        <v>3.4665176104685697E-2</v>
      </c>
      <c r="BY12" s="17">
        <v>4.6891374195287501E-2</v>
      </c>
      <c r="BZ12" s="17">
        <v>1.77507566502694E-2</v>
      </c>
      <c r="CA12" s="17">
        <v>4.1053710775941901E-2</v>
      </c>
    </row>
    <row r="13" spans="2:79" x14ac:dyDescent="0.3">
      <c r="B13" s="18" t="s">
        <v>296</v>
      </c>
      <c r="C13" s="17">
        <v>9.0716291119000893E-3</v>
      </c>
      <c r="D13" s="17">
        <v>1.4342630721101699E-2</v>
      </c>
      <c r="E13" s="17">
        <v>3.9749645159870301E-3</v>
      </c>
      <c r="F13" s="17"/>
      <c r="G13" s="17">
        <v>2.5351483707937598E-2</v>
      </c>
      <c r="H13" s="17">
        <v>3.5287898316648698E-3</v>
      </c>
      <c r="I13" s="17">
        <v>2.9655058583982299E-3</v>
      </c>
      <c r="J13" s="17">
        <v>5.2929792992382797E-3</v>
      </c>
      <c r="K13" s="17">
        <v>6.8174789591141996E-3</v>
      </c>
      <c r="L13" s="17">
        <v>1.22772014990493E-2</v>
      </c>
      <c r="M13" s="17"/>
      <c r="N13" s="17">
        <v>4.8614341980286304E-3</v>
      </c>
      <c r="O13" s="17">
        <v>6.6902863773940597E-3</v>
      </c>
      <c r="P13" s="17">
        <v>1.4266879246240901E-2</v>
      </c>
      <c r="Q13" s="17">
        <v>1.1780045818065099E-2</v>
      </c>
      <c r="R13" s="17"/>
      <c r="S13" s="17">
        <v>6.7374092358309604E-3</v>
      </c>
      <c r="T13" s="17">
        <v>1.2527402105692999E-2</v>
      </c>
      <c r="U13" s="17">
        <v>1.09101064344102E-2</v>
      </c>
      <c r="V13" s="17">
        <v>1.89912403701545E-2</v>
      </c>
      <c r="W13" s="17">
        <v>2.6873142764482199E-2</v>
      </c>
      <c r="X13" s="17">
        <v>5.08868812471556E-3</v>
      </c>
      <c r="Y13" s="17">
        <v>0</v>
      </c>
      <c r="Z13" s="17">
        <v>0</v>
      </c>
      <c r="AA13" s="17">
        <v>4.1427800953780201E-3</v>
      </c>
      <c r="AB13" s="17">
        <v>5.7738832703092997E-3</v>
      </c>
      <c r="AC13" s="17">
        <v>0</v>
      </c>
      <c r="AD13" s="17">
        <v>2.01097532066958E-2</v>
      </c>
      <c r="AE13" s="17"/>
      <c r="AF13" s="17">
        <v>1.12036930818455E-2</v>
      </c>
      <c r="AG13" s="17">
        <v>1.6247446323081401E-3</v>
      </c>
      <c r="AH13" s="17">
        <v>6.4320247119909997E-3</v>
      </c>
      <c r="AI13" s="17">
        <v>1.20299644294561E-2</v>
      </c>
      <c r="AJ13" s="17">
        <v>1.6455786409878902E-2</v>
      </c>
      <c r="AK13" s="17">
        <v>1.9481629655825498E-2</v>
      </c>
      <c r="AL13" s="17"/>
      <c r="AM13" s="17">
        <v>5.7161715314012597E-3</v>
      </c>
      <c r="AN13" s="17">
        <v>1.32101015599237E-2</v>
      </c>
      <c r="AO13" s="17">
        <v>3.2316834189214999E-3</v>
      </c>
      <c r="AP13" s="17">
        <v>0</v>
      </c>
      <c r="AQ13" s="17">
        <v>1.49787493751714E-2</v>
      </c>
      <c r="AR13" s="17"/>
      <c r="AS13" s="17">
        <v>8.4863157527581799E-3</v>
      </c>
      <c r="AT13" s="17">
        <v>1.55471815687192E-2</v>
      </c>
      <c r="AU13" s="17"/>
      <c r="AV13" s="17">
        <v>6.9613167203203897E-3</v>
      </c>
      <c r="AW13" s="17">
        <v>9.8634519631566105E-3</v>
      </c>
      <c r="AX13" s="17"/>
      <c r="AY13" s="17">
        <v>1.4137136928938599E-2</v>
      </c>
      <c r="AZ13" s="17">
        <v>6.2581457545604503E-3</v>
      </c>
      <c r="BA13" s="17">
        <v>1.39700797770067E-2</v>
      </c>
      <c r="BB13" s="17"/>
      <c r="BC13" s="17">
        <v>7.2032412000449103E-3</v>
      </c>
      <c r="BD13" s="17">
        <v>1.31007473131802E-2</v>
      </c>
      <c r="BE13" s="17">
        <v>1.02046191657445E-2</v>
      </c>
      <c r="BF13" s="17"/>
      <c r="BG13" s="17">
        <v>7.7978624596552904E-3</v>
      </c>
      <c r="BH13" s="17">
        <v>7.32372557049409E-3</v>
      </c>
      <c r="BI13" s="17"/>
      <c r="BJ13" s="17">
        <v>8.0001012730754103E-3</v>
      </c>
      <c r="BK13" s="17">
        <v>9.6543159426111108E-3</v>
      </c>
      <c r="BL13" s="17"/>
      <c r="BM13" s="17">
        <v>5.1210003427202703E-3</v>
      </c>
      <c r="BN13" s="17">
        <v>9.6368451796995398E-3</v>
      </c>
      <c r="BO13" s="17">
        <v>2.8530982451722E-2</v>
      </c>
      <c r="BP13" s="17">
        <v>0</v>
      </c>
      <c r="BQ13" s="17">
        <v>1.8267123838831601E-2</v>
      </c>
      <c r="BR13" s="17">
        <v>1.03036309753195E-2</v>
      </c>
      <c r="BS13" s="17">
        <v>1.5717598005125299E-2</v>
      </c>
      <c r="BT13" s="17"/>
      <c r="BU13" s="17">
        <v>0</v>
      </c>
      <c r="BV13" s="17">
        <v>0</v>
      </c>
      <c r="BW13" s="17"/>
      <c r="BX13" s="17">
        <v>1.48835652503951E-2</v>
      </c>
      <c r="BY13" s="17">
        <v>4.4418263921398599E-3</v>
      </c>
      <c r="BZ13" s="17">
        <v>7.9013098690895907E-3</v>
      </c>
      <c r="CA13" s="17">
        <v>7.2640737286622601E-3</v>
      </c>
    </row>
    <row r="14" spans="2:79" x14ac:dyDescent="0.3">
      <c r="B14" s="18" t="s">
        <v>101</v>
      </c>
      <c r="C14" s="17">
        <v>4.4788776715239502E-2</v>
      </c>
      <c r="D14" s="17">
        <v>3.8955719685300101E-2</v>
      </c>
      <c r="E14" s="17">
        <v>5.0698911383990297E-2</v>
      </c>
      <c r="F14" s="17"/>
      <c r="G14" s="17">
        <v>1.5676989334563799E-2</v>
      </c>
      <c r="H14" s="17">
        <v>4.0765382377312101E-2</v>
      </c>
      <c r="I14" s="17">
        <v>4.7601314491869197E-2</v>
      </c>
      <c r="J14" s="17">
        <v>4.9800931889424298E-2</v>
      </c>
      <c r="K14" s="17">
        <v>5.0832061498185199E-2</v>
      </c>
      <c r="L14" s="17">
        <v>5.6988021368082301E-2</v>
      </c>
      <c r="M14" s="17"/>
      <c r="N14" s="17">
        <v>2.5295791188412201E-2</v>
      </c>
      <c r="O14" s="17">
        <v>4.7664230066817401E-2</v>
      </c>
      <c r="P14" s="17">
        <v>3.3313071460029799E-2</v>
      </c>
      <c r="Q14" s="17">
        <v>7.4206084111113804E-2</v>
      </c>
      <c r="R14" s="17"/>
      <c r="S14" s="17">
        <v>4.6937153776308797E-2</v>
      </c>
      <c r="T14" s="17">
        <v>3.99051301140598E-2</v>
      </c>
      <c r="U14" s="17">
        <v>4.69350924766717E-2</v>
      </c>
      <c r="V14" s="17">
        <v>7.1953288348588093E-2</v>
      </c>
      <c r="W14" s="17">
        <v>4.7491529166256499E-2</v>
      </c>
      <c r="X14" s="17">
        <v>4.80188773526843E-2</v>
      </c>
      <c r="Y14" s="17">
        <v>4.6272509875264302E-2</v>
      </c>
      <c r="Z14" s="17">
        <v>4.4150057423742999E-2</v>
      </c>
      <c r="AA14" s="17">
        <v>3.7748449517801798E-2</v>
      </c>
      <c r="AB14" s="17">
        <v>5.4568236516613897E-2</v>
      </c>
      <c r="AC14" s="17">
        <v>0</v>
      </c>
      <c r="AD14" s="17">
        <v>2.0862296219361198E-2</v>
      </c>
      <c r="AE14" s="17"/>
      <c r="AF14" s="17">
        <v>2.99572116271258E-2</v>
      </c>
      <c r="AG14" s="17">
        <v>5.9246884719848597E-2</v>
      </c>
      <c r="AH14" s="17">
        <v>5.2528154586917598E-2</v>
      </c>
      <c r="AI14" s="17">
        <v>4.53487187713238E-2</v>
      </c>
      <c r="AJ14" s="17">
        <v>4.8608124482637398E-2</v>
      </c>
      <c r="AK14" s="17">
        <v>9.3131541051334997E-3</v>
      </c>
      <c r="AL14" s="17"/>
      <c r="AM14" s="17">
        <v>7.1562317926944605E-2</v>
      </c>
      <c r="AN14" s="17">
        <v>5.3752449903332798E-2</v>
      </c>
      <c r="AO14" s="17">
        <v>2.3843070901448399E-2</v>
      </c>
      <c r="AP14" s="17">
        <v>2.0100081637709901E-2</v>
      </c>
      <c r="AQ14" s="17">
        <v>1.9512277834682699E-2</v>
      </c>
      <c r="AR14" s="17"/>
      <c r="AS14" s="17">
        <v>3.1752012389695598E-2</v>
      </c>
      <c r="AT14" s="17">
        <v>7.5556996677448807E-2</v>
      </c>
      <c r="AU14" s="17"/>
      <c r="AV14" s="17">
        <v>3.8713413491354598E-2</v>
      </c>
      <c r="AW14" s="17">
        <v>5.0379646097528201E-2</v>
      </c>
      <c r="AX14" s="17"/>
      <c r="AY14" s="17">
        <v>6.09641444620714E-2</v>
      </c>
      <c r="AZ14" s="17">
        <v>3.8900646663824097E-2</v>
      </c>
      <c r="BA14" s="17">
        <v>3.6775376810730398E-2</v>
      </c>
      <c r="BB14" s="17"/>
      <c r="BC14" s="17">
        <v>5.0733916689981999E-2</v>
      </c>
      <c r="BD14" s="17">
        <v>5.25667693278054E-2</v>
      </c>
      <c r="BE14" s="17">
        <v>2.0203036522895099E-2</v>
      </c>
      <c r="BF14" s="17"/>
      <c r="BG14" s="17">
        <v>6.6959336847165096E-2</v>
      </c>
      <c r="BH14" s="17">
        <v>3.2022682095664001E-2</v>
      </c>
      <c r="BI14" s="17"/>
      <c r="BJ14" s="17">
        <v>3.1548726225751701E-2</v>
      </c>
      <c r="BK14" s="17">
        <v>4.6928679754929502E-2</v>
      </c>
      <c r="BL14" s="17"/>
      <c r="BM14" s="17">
        <v>2.5071248578636299E-2</v>
      </c>
      <c r="BN14" s="17">
        <v>6.7049470545694601E-2</v>
      </c>
      <c r="BO14" s="17">
        <v>1.8694981855740901E-2</v>
      </c>
      <c r="BP14" s="17">
        <v>9.8998043244318698E-2</v>
      </c>
      <c r="BQ14" s="17">
        <v>0</v>
      </c>
      <c r="BR14" s="17">
        <v>6.1872816431661003E-2</v>
      </c>
      <c r="BS14" s="17">
        <v>8.3233082618982296E-2</v>
      </c>
      <c r="BT14" s="17"/>
      <c r="BU14" s="17">
        <v>2.97199448018883E-2</v>
      </c>
      <c r="BV14" s="17">
        <v>1.12314084369846E-2</v>
      </c>
      <c r="BW14" s="17"/>
      <c r="BX14" s="17">
        <v>5.6559653137929003E-2</v>
      </c>
      <c r="BY14" s="17">
        <v>3.2923250279162597E-2</v>
      </c>
      <c r="BZ14" s="17">
        <v>2.41044130549623E-2</v>
      </c>
      <c r="CA14" s="17">
        <v>2.3104585224655302E-2</v>
      </c>
    </row>
    <row r="15" spans="2:79" x14ac:dyDescent="0.3">
      <c r="B15" s="18" t="s">
        <v>297</v>
      </c>
      <c r="C15" s="21">
        <v>0.72869494886063202</v>
      </c>
      <c r="D15" s="21">
        <v>0.70507032625604904</v>
      </c>
      <c r="E15" s="21">
        <v>0.75040235438999503</v>
      </c>
      <c r="F15" s="21"/>
      <c r="G15" s="21">
        <v>0.76798638154643695</v>
      </c>
      <c r="H15" s="21">
        <v>0.80894097794495101</v>
      </c>
      <c r="I15" s="21">
        <v>0.726692058732609</v>
      </c>
      <c r="J15" s="21">
        <v>0.69207997439906999</v>
      </c>
      <c r="K15" s="21">
        <v>0.65681308190433596</v>
      </c>
      <c r="L15" s="21">
        <v>0.71702062780451603</v>
      </c>
      <c r="M15" s="21"/>
      <c r="N15" s="21">
        <v>0.81386496083397397</v>
      </c>
      <c r="O15" s="21">
        <v>0.71679629633459196</v>
      </c>
      <c r="P15" s="21">
        <v>0.71097773401765096</v>
      </c>
      <c r="Q15" s="21">
        <v>0.66584976512039495</v>
      </c>
      <c r="R15" s="21"/>
      <c r="S15" s="21">
        <v>0.75769180411702397</v>
      </c>
      <c r="T15" s="21">
        <v>0.68330734385649405</v>
      </c>
      <c r="U15" s="21">
        <v>0.73999981245207702</v>
      </c>
      <c r="V15" s="21">
        <v>0.66918643522221599</v>
      </c>
      <c r="W15" s="21">
        <v>0.65103125443446297</v>
      </c>
      <c r="X15" s="21">
        <v>0.740376903116443</v>
      </c>
      <c r="Y15" s="21">
        <v>0.71719899681947996</v>
      </c>
      <c r="Z15" s="21">
        <v>0.77211510904221403</v>
      </c>
      <c r="AA15" s="21">
        <v>0.77926177123440898</v>
      </c>
      <c r="AB15" s="21">
        <v>0.69698072316111603</v>
      </c>
      <c r="AC15" s="21">
        <v>0.80946256617072598</v>
      </c>
      <c r="AD15" s="21">
        <v>0.83318501610565299</v>
      </c>
      <c r="AE15" s="21"/>
      <c r="AF15" s="21">
        <v>0.79823195871511499</v>
      </c>
      <c r="AG15" s="21">
        <v>0.72991453912631499</v>
      </c>
      <c r="AH15" s="21">
        <v>0.66529397084441899</v>
      </c>
      <c r="AI15" s="21">
        <v>0.69832429738072699</v>
      </c>
      <c r="AJ15" s="21">
        <v>0.70023937797398705</v>
      </c>
      <c r="AK15" s="21">
        <v>0.72505691775505698</v>
      </c>
      <c r="AL15" s="21"/>
      <c r="AM15" s="21">
        <v>0.63385365007986305</v>
      </c>
      <c r="AN15" s="21">
        <v>0.69987288475129805</v>
      </c>
      <c r="AO15" s="21">
        <v>0.80781333805969702</v>
      </c>
      <c r="AP15" s="21">
        <v>0.84009359885488599</v>
      </c>
      <c r="AQ15" s="21">
        <v>0.80708323194584497</v>
      </c>
      <c r="AR15" s="21"/>
      <c r="AS15" s="21">
        <v>0.76381207337053902</v>
      </c>
      <c r="AT15" s="21">
        <v>0.66648809933366204</v>
      </c>
      <c r="AU15" s="21"/>
      <c r="AV15" s="21">
        <v>0.74722824462019599</v>
      </c>
      <c r="AW15" s="21">
        <v>0.71091014664381103</v>
      </c>
      <c r="AX15" s="21"/>
      <c r="AY15" s="21">
        <v>0.72895068640682004</v>
      </c>
      <c r="AZ15" s="21">
        <v>0.73410792629116794</v>
      </c>
      <c r="BA15" s="21">
        <v>0.68863300033111197</v>
      </c>
      <c r="BB15" s="21"/>
      <c r="BC15" s="21">
        <v>0.73168389148840896</v>
      </c>
      <c r="BD15" s="21">
        <v>0.71497178411523099</v>
      </c>
      <c r="BE15" s="21">
        <v>0.73269712185325997</v>
      </c>
      <c r="BF15" s="21"/>
      <c r="BG15" s="21">
        <v>0.724008511884357</v>
      </c>
      <c r="BH15" s="21">
        <v>0.73848175734632104</v>
      </c>
      <c r="BI15" s="21"/>
      <c r="BJ15" s="21">
        <v>0.78436962293233103</v>
      </c>
      <c r="BK15" s="21">
        <v>0.71521360185032201</v>
      </c>
      <c r="BL15" s="21"/>
      <c r="BM15" s="21">
        <v>0.75107493751270604</v>
      </c>
      <c r="BN15" s="21">
        <v>0.7060899620551</v>
      </c>
      <c r="BO15" s="21">
        <v>0.73269337407398005</v>
      </c>
      <c r="BP15" s="21">
        <v>0.70990871331361205</v>
      </c>
      <c r="BQ15" s="21">
        <v>0.84703524422239296</v>
      </c>
      <c r="BR15" s="21">
        <v>0.69207177460847802</v>
      </c>
      <c r="BS15" s="21">
        <v>0.68049196892775499</v>
      </c>
      <c r="BT15" s="21"/>
      <c r="BU15" s="21">
        <v>0.782969405327543</v>
      </c>
      <c r="BV15" s="21">
        <v>0.79005674950174398</v>
      </c>
      <c r="BW15" s="21"/>
      <c r="BX15" s="21">
        <v>0.71909454697555897</v>
      </c>
      <c r="BY15" s="21">
        <v>0.68054399128701504</v>
      </c>
      <c r="BZ15" s="21">
        <v>0.812744562102651</v>
      </c>
      <c r="CA15" s="21">
        <v>0.736034180589623</v>
      </c>
    </row>
    <row r="16" spans="2:79" x14ac:dyDescent="0.3">
      <c r="B16" s="18" t="s">
        <v>298</v>
      </c>
      <c r="C16" s="21">
        <v>4.0981303768374097E-2</v>
      </c>
      <c r="D16" s="21">
        <v>5.7518971672804599E-2</v>
      </c>
      <c r="E16" s="21">
        <v>2.5052267159178701E-2</v>
      </c>
      <c r="F16" s="21"/>
      <c r="G16" s="21">
        <v>6.0002306357728602E-2</v>
      </c>
      <c r="H16" s="21">
        <v>2.02684820346874E-2</v>
      </c>
      <c r="I16" s="21">
        <v>4.1454980787740903E-2</v>
      </c>
      <c r="J16" s="21">
        <v>5.4260732383377003E-2</v>
      </c>
      <c r="K16" s="21">
        <v>4.1547078520715201E-2</v>
      </c>
      <c r="L16" s="21">
        <v>3.3643606593686801E-2</v>
      </c>
      <c r="M16" s="21"/>
      <c r="N16" s="21">
        <v>1.77117696511358E-2</v>
      </c>
      <c r="O16" s="21">
        <v>4.83743256062149E-2</v>
      </c>
      <c r="P16" s="21">
        <v>6.1722255222056099E-2</v>
      </c>
      <c r="Q16" s="21">
        <v>3.9269825621705501E-2</v>
      </c>
      <c r="R16" s="21"/>
      <c r="S16" s="21">
        <v>5.6013493844276403E-2</v>
      </c>
      <c r="T16" s="21">
        <v>4.2871762322806602E-2</v>
      </c>
      <c r="U16" s="21">
        <v>4.0721679634836097E-2</v>
      </c>
      <c r="V16" s="21">
        <v>5.4531096181823897E-2</v>
      </c>
      <c r="W16" s="21">
        <v>3.30841474601574E-2</v>
      </c>
      <c r="X16" s="21">
        <v>3.6422908333781E-2</v>
      </c>
      <c r="Y16" s="21">
        <v>5.0789462055372998E-2</v>
      </c>
      <c r="Z16" s="21">
        <v>2.03006757289577E-2</v>
      </c>
      <c r="AA16" s="21">
        <v>1.6587725617441301E-2</v>
      </c>
      <c r="AB16" s="21">
        <v>4.1496462804786E-2</v>
      </c>
      <c r="AC16" s="21">
        <v>3.12156273529147E-2</v>
      </c>
      <c r="AD16" s="21">
        <v>6.0482659565368198E-2</v>
      </c>
      <c r="AE16" s="21"/>
      <c r="AF16" s="21">
        <v>3.3750032867728097E-2</v>
      </c>
      <c r="AG16" s="21">
        <v>3.7671629839640501E-2</v>
      </c>
      <c r="AH16" s="21">
        <v>6.0887295093354603E-2</v>
      </c>
      <c r="AI16" s="21">
        <v>2.7173378004017801E-2</v>
      </c>
      <c r="AJ16" s="21">
        <v>4.9112759291691899E-2</v>
      </c>
      <c r="AK16" s="21">
        <v>7.1159939524867002E-2</v>
      </c>
      <c r="AL16" s="21"/>
      <c r="AM16" s="21">
        <v>3.5680413494381599E-2</v>
      </c>
      <c r="AN16" s="21">
        <v>4.6102191551630901E-2</v>
      </c>
      <c r="AO16" s="21">
        <v>2.9337521262066801E-2</v>
      </c>
      <c r="AP16" s="21">
        <v>3.6752046330770699E-2</v>
      </c>
      <c r="AQ16" s="21">
        <v>1.49787493751714E-2</v>
      </c>
      <c r="AR16" s="21"/>
      <c r="AS16" s="21">
        <v>3.6917354570369702E-2</v>
      </c>
      <c r="AT16" s="21">
        <v>5.2419798053329303E-2</v>
      </c>
      <c r="AU16" s="21"/>
      <c r="AV16" s="21">
        <v>3.6978737006262301E-2</v>
      </c>
      <c r="AW16" s="21">
        <v>3.9382529084069397E-2</v>
      </c>
      <c r="AX16" s="21"/>
      <c r="AY16" s="21">
        <v>5.10806728982083E-2</v>
      </c>
      <c r="AZ16" s="21">
        <v>3.6385513285621701E-2</v>
      </c>
      <c r="BA16" s="21">
        <v>4.6165728047917902E-2</v>
      </c>
      <c r="BB16" s="21"/>
      <c r="BC16" s="21">
        <v>3.56198785235885E-2</v>
      </c>
      <c r="BD16" s="21">
        <v>5.0402153598082901E-2</v>
      </c>
      <c r="BE16" s="21">
        <v>4.6907274457005897E-2</v>
      </c>
      <c r="BF16" s="21"/>
      <c r="BG16" s="21">
        <v>2.94766183279862E-2</v>
      </c>
      <c r="BH16" s="21">
        <v>4.3823437271833E-2</v>
      </c>
      <c r="BI16" s="21"/>
      <c r="BJ16" s="21">
        <v>3.7356147351669498E-2</v>
      </c>
      <c r="BK16" s="21">
        <v>4.1961158571536102E-2</v>
      </c>
      <c r="BL16" s="21"/>
      <c r="BM16" s="21">
        <v>3.6924741444714602E-2</v>
      </c>
      <c r="BN16" s="21">
        <v>5.1441312127351702E-2</v>
      </c>
      <c r="BO16" s="21">
        <v>6.5450266117903194E-2</v>
      </c>
      <c r="BP16" s="21">
        <v>4.9605739412863198E-2</v>
      </c>
      <c r="BQ16" s="21">
        <v>4.6506798484534199E-2</v>
      </c>
      <c r="BR16" s="21">
        <v>3.92638026244694E-2</v>
      </c>
      <c r="BS16" s="21">
        <v>2.2182900637223599E-2</v>
      </c>
      <c r="BT16" s="21"/>
      <c r="BU16" s="21">
        <v>3.0685907957585998E-2</v>
      </c>
      <c r="BV16" s="21">
        <v>1.7320471782181199E-2</v>
      </c>
      <c r="BW16" s="21"/>
      <c r="BX16" s="21">
        <v>4.9548741355080798E-2</v>
      </c>
      <c r="BY16" s="21">
        <v>5.1333200587427401E-2</v>
      </c>
      <c r="BZ16" s="21">
        <v>2.5652066519359001E-2</v>
      </c>
      <c r="CA16" s="21">
        <v>4.8317784504604097E-2</v>
      </c>
    </row>
    <row r="17" spans="2:79" hidden="1" x14ac:dyDescent="0.3">
      <c r="B17" s="18" t="s">
        <v>299</v>
      </c>
      <c r="C17" s="22">
        <v>0.68771364509225796</v>
      </c>
      <c r="D17" s="22">
        <v>0.64755135458324398</v>
      </c>
      <c r="E17" s="22">
        <v>0.72535008723081695</v>
      </c>
      <c r="F17" s="22"/>
      <c r="G17" s="22">
        <v>0.70798407518870798</v>
      </c>
      <c r="H17" s="22">
        <v>0.78867249591026301</v>
      </c>
      <c r="I17" s="22">
        <v>0.68523707794486799</v>
      </c>
      <c r="J17" s="22">
        <v>0.63781924201569296</v>
      </c>
      <c r="K17" s="22">
        <v>0.61526600338362103</v>
      </c>
      <c r="L17" s="22">
        <v>0.68337702121082899</v>
      </c>
      <c r="M17" s="22"/>
      <c r="N17" s="22">
        <v>0.796153191182839</v>
      </c>
      <c r="O17" s="22">
        <v>0.66842197072837795</v>
      </c>
      <c r="P17" s="22">
        <v>0.64925547879559498</v>
      </c>
      <c r="Q17" s="22">
        <v>0.62657993949868995</v>
      </c>
      <c r="R17" s="22"/>
      <c r="S17" s="22">
        <v>0.70167831027274796</v>
      </c>
      <c r="T17" s="22">
        <v>0.64043558153368696</v>
      </c>
      <c r="U17" s="22">
        <v>0.69927813281724105</v>
      </c>
      <c r="V17" s="22">
        <v>0.61465533904039205</v>
      </c>
      <c r="W17" s="22">
        <v>0.61794710697430499</v>
      </c>
      <c r="X17" s="22">
        <v>0.70395399478266196</v>
      </c>
      <c r="Y17" s="22">
        <v>0.66640953476410703</v>
      </c>
      <c r="Z17" s="22">
        <v>0.75181443331325604</v>
      </c>
      <c r="AA17" s="22">
        <v>0.76267404561696805</v>
      </c>
      <c r="AB17" s="22">
        <v>0.65548426035633001</v>
      </c>
      <c r="AC17" s="22">
        <v>0.77824693881781104</v>
      </c>
      <c r="AD17" s="22">
        <v>0.77270235654028496</v>
      </c>
      <c r="AE17" s="22"/>
      <c r="AF17" s="22">
        <v>0.76448192584738694</v>
      </c>
      <c r="AG17" s="22">
        <v>0.69224290928667498</v>
      </c>
      <c r="AH17" s="22">
        <v>0.60440667575106399</v>
      </c>
      <c r="AI17" s="22">
        <v>0.67115091937670901</v>
      </c>
      <c r="AJ17" s="22">
        <v>0.65112661868229504</v>
      </c>
      <c r="AK17" s="22">
        <v>0.65389697823019</v>
      </c>
      <c r="AL17" s="22"/>
      <c r="AM17" s="22">
        <v>0.59817323658548105</v>
      </c>
      <c r="AN17" s="22">
        <v>0.65377069319966696</v>
      </c>
      <c r="AO17" s="22">
        <v>0.778475816797631</v>
      </c>
      <c r="AP17" s="22">
        <v>0.80334155252411499</v>
      </c>
      <c r="AQ17" s="22">
        <v>0.79210448257067301</v>
      </c>
      <c r="AR17" s="22"/>
      <c r="AS17" s="22">
        <v>0.72689471880016898</v>
      </c>
      <c r="AT17" s="22">
        <v>0.61406830128033296</v>
      </c>
      <c r="AU17" s="22"/>
      <c r="AV17" s="22">
        <v>0.71024950761393302</v>
      </c>
      <c r="AW17" s="22">
        <v>0.671527617559742</v>
      </c>
      <c r="AX17" s="22"/>
      <c r="AY17" s="22">
        <v>0.67787001350861198</v>
      </c>
      <c r="AZ17" s="22">
        <v>0.69772241300554605</v>
      </c>
      <c r="BA17" s="22">
        <v>0.642467272283194</v>
      </c>
      <c r="BB17" s="22"/>
      <c r="BC17" s="22">
        <v>0.69606401296482001</v>
      </c>
      <c r="BD17" s="22">
        <v>0.66456963051714901</v>
      </c>
      <c r="BE17" s="22">
        <v>0.68578984739625404</v>
      </c>
      <c r="BF17" s="22"/>
      <c r="BG17" s="22">
        <v>0.69453189355637102</v>
      </c>
      <c r="BH17" s="22">
        <v>0.69465832007448802</v>
      </c>
      <c r="BI17" s="22"/>
      <c r="BJ17" s="22">
        <v>0.747013475580661</v>
      </c>
      <c r="BK17" s="22">
        <v>0.67325244327878597</v>
      </c>
      <c r="BL17" s="22"/>
      <c r="BM17" s="22">
        <v>0.71415019606799202</v>
      </c>
      <c r="BN17" s="22">
        <v>0.65464864992774896</v>
      </c>
      <c r="BO17" s="22">
        <v>0.667243107956077</v>
      </c>
      <c r="BP17" s="22">
        <v>0.66030297390074899</v>
      </c>
      <c r="BQ17" s="22">
        <v>0.80052844573785897</v>
      </c>
      <c r="BR17" s="22">
        <v>0.65280797198400797</v>
      </c>
      <c r="BS17" s="22">
        <v>0.65830906829053204</v>
      </c>
      <c r="BT17" s="22"/>
      <c r="BU17" s="22">
        <v>0.75228349736995703</v>
      </c>
      <c r="BV17" s="22">
        <v>0.77273627771956299</v>
      </c>
      <c r="BW17" s="22"/>
      <c r="BX17" s="22">
        <v>0.66954580562047905</v>
      </c>
      <c r="BY17" s="22">
        <v>0.62921079069958796</v>
      </c>
      <c r="BZ17" s="22">
        <v>0.78709249558329197</v>
      </c>
      <c r="CA17" s="22">
        <v>0.687716396085019</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358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0.24801162992084899</v>
      </c>
      <c r="D9" s="17">
        <v>0.24665870545524801</v>
      </c>
      <c r="E9" s="17">
        <v>0.249450862499766</v>
      </c>
      <c r="F9" s="17"/>
      <c r="G9" s="17">
        <v>0.245059409210862</v>
      </c>
      <c r="H9" s="17">
        <v>0.26304702908837402</v>
      </c>
      <c r="I9" s="17">
        <v>0.27545776730230198</v>
      </c>
      <c r="J9" s="17">
        <v>0.24945516378904201</v>
      </c>
      <c r="K9" s="17">
        <v>0.26031661267409001</v>
      </c>
      <c r="L9" s="17">
        <v>0.206098959718333</v>
      </c>
      <c r="M9" s="17"/>
      <c r="N9" s="17">
        <v>0.25765803439528301</v>
      </c>
      <c r="O9" s="17">
        <v>0.247664201232946</v>
      </c>
      <c r="P9" s="17">
        <v>0.25376975543043301</v>
      </c>
      <c r="Q9" s="17">
        <v>0.23325658343855599</v>
      </c>
      <c r="R9" s="17"/>
      <c r="S9" s="17">
        <v>0.25876762355984401</v>
      </c>
      <c r="T9" s="17">
        <v>0.210861877734148</v>
      </c>
      <c r="U9" s="17">
        <v>0.25896509540231499</v>
      </c>
      <c r="V9" s="17">
        <v>0.19771675415091999</v>
      </c>
      <c r="W9" s="17">
        <v>0.238013395984878</v>
      </c>
      <c r="X9" s="17">
        <v>0.22390943850591299</v>
      </c>
      <c r="Y9" s="17">
        <v>0.243998319143688</v>
      </c>
      <c r="Z9" s="17">
        <v>0.27148715575148502</v>
      </c>
      <c r="AA9" s="17">
        <v>0.31454589123675603</v>
      </c>
      <c r="AB9" s="17">
        <v>0.242139746699811</v>
      </c>
      <c r="AC9" s="17">
        <v>0.32093968651654797</v>
      </c>
      <c r="AD9" s="17">
        <v>0.207110043811783</v>
      </c>
      <c r="AE9" s="17"/>
      <c r="AF9" s="17">
        <v>0.280371417383104</v>
      </c>
      <c r="AG9" s="17">
        <v>0.24358798480458499</v>
      </c>
      <c r="AH9" s="17">
        <v>0.22959697935082801</v>
      </c>
      <c r="AI9" s="17">
        <v>0.21425734979156499</v>
      </c>
      <c r="AJ9" s="17">
        <v>0.23463258918893101</v>
      </c>
      <c r="AK9" s="17">
        <v>0.30488954300564702</v>
      </c>
      <c r="AL9" s="17"/>
      <c r="AM9" s="17">
        <v>0.2394404056094</v>
      </c>
      <c r="AN9" s="17">
        <v>0.24231956733478799</v>
      </c>
      <c r="AO9" s="17">
        <v>0.24364865182881401</v>
      </c>
      <c r="AP9" s="17">
        <v>0.30551194879999899</v>
      </c>
      <c r="AQ9" s="17">
        <v>0.29670623038879201</v>
      </c>
      <c r="AR9" s="17"/>
      <c r="AS9" s="17">
        <v>0.24580445867068301</v>
      </c>
      <c r="AT9" s="17">
        <v>0.29461043517606</v>
      </c>
      <c r="AU9" s="17"/>
      <c r="AV9" s="17">
        <v>0.2367351815023</v>
      </c>
      <c r="AW9" s="17">
        <v>0.31248968653790599</v>
      </c>
      <c r="AX9" s="17"/>
      <c r="AY9" s="17">
        <v>0.26448870295432803</v>
      </c>
      <c r="AZ9" s="17">
        <v>0.239646591336966</v>
      </c>
      <c r="BA9" s="17">
        <v>0.25707619717222602</v>
      </c>
      <c r="BB9" s="17"/>
      <c r="BC9" s="17">
        <v>0.242202573461857</v>
      </c>
      <c r="BD9" s="17">
        <v>0.232744850474292</v>
      </c>
      <c r="BE9" s="17">
        <v>0.28494939737509101</v>
      </c>
      <c r="BF9" s="17"/>
      <c r="BG9" s="17">
        <v>0.28557744062416901</v>
      </c>
      <c r="BH9" s="17">
        <v>0.23434569367805799</v>
      </c>
      <c r="BI9" s="17"/>
      <c r="BJ9" s="17">
        <v>0.27861754630545099</v>
      </c>
      <c r="BK9" s="17">
        <v>0.24334870090011099</v>
      </c>
      <c r="BL9" s="17"/>
      <c r="BM9" s="17">
        <v>0.256680136489989</v>
      </c>
      <c r="BN9" s="17">
        <v>0.22570213360312</v>
      </c>
      <c r="BO9" s="17">
        <v>0.28569348560776098</v>
      </c>
      <c r="BP9" s="17">
        <v>0.309694182917649</v>
      </c>
      <c r="BQ9" s="17">
        <v>0.24329126551074601</v>
      </c>
      <c r="BR9" s="17">
        <v>0.20880862290896199</v>
      </c>
      <c r="BS9" s="17">
        <v>0.29685815833289397</v>
      </c>
      <c r="BT9" s="17"/>
      <c r="BU9" s="17">
        <v>0.27267779669329201</v>
      </c>
      <c r="BV9" s="17">
        <v>0.28317105630372302</v>
      </c>
      <c r="BW9" s="17"/>
      <c r="BX9" s="17">
        <v>0.277926489135701</v>
      </c>
      <c r="BY9" s="17">
        <v>0.241740835142743</v>
      </c>
      <c r="BZ9" s="17">
        <v>0.29703632696544202</v>
      </c>
      <c r="CA9" s="17">
        <v>0.19595201516268801</v>
      </c>
    </row>
    <row r="10" spans="2:79" x14ac:dyDescent="0.3">
      <c r="B10" s="18" t="s">
        <v>293</v>
      </c>
      <c r="C10" s="17">
        <v>0.324919498012605</v>
      </c>
      <c r="D10" s="17">
        <v>0.33284536550364502</v>
      </c>
      <c r="E10" s="17">
        <v>0.3159169179329</v>
      </c>
      <c r="F10" s="17"/>
      <c r="G10" s="17">
        <v>0.30094485766054302</v>
      </c>
      <c r="H10" s="17">
        <v>0.34231102496965998</v>
      </c>
      <c r="I10" s="17">
        <v>0.324831333362051</v>
      </c>
      <c r="J10" s="17">
        <v>0.35053851079348503</v>
      </c>
      <c r="K10" s="17">
        <v>0.267696369929042</v>
      </c>
      <c r="L10" s="17">
        <v>0.34449076119316802</v>
      </c>
      <c r="M10" s="17"/>
      <c r="N10" s="17">
        <v>0.38676006289922998</v>
      </c>
      <c r="O10" s="17">
        <v>0.34787496596325401</v>
      </c>
      <c r="P10" s="17">
        <v>0.25345083629690301</v>
      </c>
      <c r="Q10" s="17">
        <v>0.300720172460199</v>
      </c>
      <c r="R10" s="17"/>
      <c r="S10" s="17">
        <v>0.32986403192671598</v>
      </c>
      <c r="T10" s="17">
        <v>0.31736074758718302</v>
      </c>
      <c r="U10" s="17">
        <v>0.32884481489330503</v>
      </c>
      <c r="V10" s="17">
        <v>0.34508127349985701</v>
      </c>
      <c r="W10" s="17">
        <v>0.32405164669971698</v>
      </c>
      <c r="X10" s="17">
        <v>0.34904405218386397</v>
      </c>
      <c r="Y10" s="17">
        <v>0.31031649303013398</v>
      </c>
      <c r="Z10" s="17">
        <v>0.40100574798539401</v>
      </c>
      <c r="AA10" s="17">
        <v>0.27659714248822997</v>
      </c>
      <c r="AB10" s="17">
        <v>0.31532297881938198</v>
      </c>
      <c r="AC10" s="17">
        <v>0.33326372637070301</v>
      </c>
      <c r="AD10" s="17">
        <v>0.32319509474722402</v>
      </c>
      <c r="AE10" s="17"/>
      <c r="AF10" s="17">
        <v>0.299574185423371</v>
      </c>
      <c r="AG10" s="17">
        <v>0.360805501472589</v>
      </c>
      <c r="AH10" s="17">
        <v>0.31730876149154102</v>
      </c>
      <c r="AI10" s="17">
        <v>0.33007626226451497</v>
      </c>
      <c r="AJ10" s="17">
        <v>0.31579200958268799</v>
      </c>
      <c r="AK10" s="17">
        <v>0.279623297897589</v>
      </c>
      <c r="AL10" s="17"/>
      <c r="AM10" s="17">
        <v>0.31182465946504401</v>
      </c>
      <c r="AN10" s="17">
        <v>0.31551308839845499</v>
      </c>
      <c r="AO10" s="17">
        <v>0.35045352480236203</v>
      </c>
      <c r="AP10" s="17">
        <v>0.31903607634459502</v>
      </c>
      <c r="AQ10" s="17">
        <v>0.34773128059220099</v>
      </c>
      <c r="AR10" s="17"/>
      <c r="AS10" s="17">
        <v>0.33191627226639098</v>
      </c>
      <c r="AT10" s="17">
        <v>0.34798597978311702</v>
      </c>
      <c r="AU10" s="17"/>
      <c r="AV10" s="17">
        <v>0.328316135131619</v>
      </c>
      <c r="AW10" s="17">
        <v>0.31538750301316898</v>
      </c>
      <c r="AX10" s="17"/>
      <c r="AY10" s="17">
        <v>0.31456902234032302</v>
      </c>
      <c r="AZ10" s="17">
        <v>0.321942631900554</v>
      </c>
      <c r="BA10" s="17">
        <v>0.37047004763646701</v>
      </c>
      <c r="BB10" s="17"/>
      <c r="BC10" s="17">
        <v>0.31628757893835802</v>
      </c>
      <c r="BD10" s="17">
        <v>0.31498581233575501</v>
      </c>
      <c r="BE10" s="17">
        <v>0.35249576994854198</v>
      </c>
      <c r="BF10" s="17"/>
      <c r="BG10" s="17">
        <v>0.31790982322928901</v>
      </c>
      <c r="BH10" s="17">
        <v>0.33158136011181799</v>
      </c>
      <c r="BI10" s="17"/>
      <c r="BJ10" s="17">
        <v>0.31985712357768398</v>
      </c>
      <c r="BK10" s="17">
        <v>0.32817165864619202</v>
      </c>
      <c r="BL10" s="17"/>
      <c r="BM10" s="17">
        <v>0.33437812251899401</v>
      </c>
      <c r="BN10" s="17">
        <v>0.310549099722294</v>
      </c>
      <c r="BO10" s="17">
        <v>0.31920981711088597</v>
      </c>
      <c r="BP10" s="17">
        <v>0.28608758570499598</v>
      </c>
      <c r="BQ10" s="17">
        <v>0.34288849433093199</v>
      </c>
      <c r="BR10" s="17">
        <v>0.33485083916095298</v>
      </c>
      <c r="BS10" s="17">
        <v>0.27929647692762999</v>
      </c>
      <c r="BT10" s="17"/>
      <c r="BU10" s="17">
        <v>0.373905496405739</v>
      </c>
      <c r="BV10" s="17">
        <v>0.39783169385036499</v>
      </c>
      <c r="BW10" s="17"/>
      <c r="BX10" s="17">
        <v>0.32502070151617601</v>
      </c>
      <c r="BY10" s="17">
        <v>0.32501424059508799</v>
      </c>
      <c r="BZ10" s="17">
        <v>0.34459700062420401</v>
      </c>
      <c r="CA10" s="17">
        <v>0.33157754694377201</v>
      </c>
    </row>
    <row r="11" spans="2:79" x14ac:dyDescent="0.3">
      <c r="B11" s="18" t="s">
        <v>294</v>
      </c>
      <c r="C11" s="17">
        <v>0.26969980403295302</v>
      </c>
      <c r="D11" s="17">
        <v>0.26649873668343099</v>
      </c>
      <c r="E11" s="17">
        <v>0.27319924229489201</v>
      </c>
      <c r="F11" s="17"/>
      <c r="G11" s="17">
        <v>0.241659296658534</v>
      </c>
      <c r="H11" s="17">
        <v>0.22918586876482</v>
      </c>
      <c r="I11" s="17">
        <v>0.22898885646529599</v>
      </c>
      <c r="J11" s="17">
        <v>0.263104776931818</v>
      </c>
      <c r="K11" s="17">
        <v>0.32806495644878902</v>
      </c>
      <c r="L11" s="17">
        <v>0.32034783044750598</v>
      </c>
      <c r="M11" s="17"/>
      <c r="N11" s="17">
        <v>0.24319613195296899</v>
      </c>
      <c r="O11" s="17">
        <v>0.25080539367134502</v>
      </c>
      <c r="P11" s="17">
        <v>0.30786339793089001</v>
      </c>
      <c r="Q11" s="17">
        <v>0.28138896686336801</v>
      </c>
      <c r="R11" s="17"/>
      <c r="S11" s="17">
        <v>0.20852878305460201</v>
      </c>
      <c r="T11" s="17">
        <v>0.32736826852739298</v>
      </c>
      <c r="U11" s="17">
        <v>0.26061228975028</v>
      </c>
      <c r="V11" s="17">
        <v>0.31801273950728398</v>
      </c>
      <c r="W11" s="17">
        <v>0.24042000160764601</v>
      </c>
      <c r="X11" s="17">
        <v>0.267706624674305</v>
      </c>
      <c r="Y11" s="17">
        <v>0.28576875259073498</v>
      </c>
      <c r="Z11" s="17">
        <v>0.197888362887256</v>
      </c>
      <c r="AA11" s="17">
        <v>0.28119864593626098</v>
      </c>
      <c r="AB11" s="17">
        <v>0.30400452467297101</v>
      </c>
      <c r="AC11" s="17">
        <v>0.23936885681683101</v>
      </c>
      <c r="AD11" s="17">
        <v>0.216615079430133</v>
      </c>
      <c r="AE11" s="17"/>
      <c r="AF11" s="17">
        <v>0.256929427255501</v>
      </c>
      <c r="AG11" s="17">
        <v>0.24381145434478299</v>
      </c>
      <c r="AH11" s="17">
        <v>0.29099384718273302</v>
      </c>
      <c r="AI11" s="17">
        <v>0.28859785996777798</v>
      </c>
      <c r="AJ11" s="17">
        <v>0.28893816932155802</v>
      </c>
      <c r="AK11" s="17">
        <v>0.30600128391524301</v>
      </c>
      <c r="AL11" s="17"/>
      <c r="AM11" s="17">
        <v>0.31117754971820999</v>
      </c>
      <c r="AN11" s="17">
        <v>0.257636235006104</v>
      </c>
      <c r="AO11" s="17">
        <v>0.26051305681044201</v>
      </c>
      <c r="AP11" s="17">
        <v>0.216096625695614</v>
      </c>
      <c r="AQ11" s="17">
        <v>0.2068286687475</v>
      </c>
      <c r="AR11" s="17"/>
      <c r="AS11" s="17">
        <v>0.268422742310235</v>
      </c>
      <c r="AT11" s="17">
        <v>0.23687789966759101</v>
      </c>
      <c r="AU11" s="17"/>
      <c r="AV11" s="17">
        <v>0.28064856141889999</v>
      </c>
      <c r="AW11" s="17">
        <v>0.21549587154156499</v>
      </c>
      <c r="AX11" s="17"/>
      <c r="AY11" s="17">
        <v>0.22788919174682601</v>
      </c>
      <c r="AZ11" s="17">
        <v>0.28680218616994702</v>
      </c>
      <c r="BA11" s="17">
        <v>0.26447745454122001</v>
      </c>
      <c r="BB11" s="17"/>
      <c r="BC11" s="17">
        <v>0.272749414240406</v>
      </c>
      <c r="BD11" s="17">
        <v>0.29325548160887499</v>
      </c>
      <c r="BE11" s="17">
        <v>0.23908779160940999</v>
      </c>
      <c r="BF11" s="17"/>
      <c r="BG11" s="17">
        <v>0.257799180430343</v>
      </c>
      <c r="BH11" s="17">
        <v>0.27564245586902197</v>
      </c>
      <c r="BI11" s="17"/>
      <c r="BJ11" s="17">
        <v>0.245257424140017</v>
      </c>
      <c r="BK11" s="17">
        <v>0.27562853687830702</v>
      </c>
      <c r="BL11" s="17"/>
      <c r="BM11" s="17">
        <v>0.262528926285442</v>
      </c>
      <c r="BN11" s="17">
        <v>0.26627478889728001</v>
      </c>
      <c r="BO11" s="17">
        <v>0.16691713515120099</v>
      </c>
      <c r="BP11" s="17">
        <v>0.246924070278258</v>
      </c>
      <c r="BQ11" s="17">
        <v>0.23336917635832399</v>
      </c>
      <c r="BR11" s="17">
        <v>0.331850486072996</v>
      </c>
      <c r="BS11" s="17">
        <v>0.24991600302937</v>
      </c>
      <c r="BT11" s="17"/>
      <c r="BU11" s="17">
        <v>0.247629976846787</v>
      </c>
      <c r="BV11" s="17">
        <v>0.20246469806078099</v>
      </c>
      <c r="BW11" s="17"/>
      <c r="BX11" s="17">
        <v>0.2036653425438</v>
      </c>
      <c r="BY11" s="17">
        <v>0.27712933515600402</v>
      </c>
      <c r="BZ11" s="17">
        <v>0.23418231882615301</v>
      </c>
      <c r="CA11" s="17">
        <v>0.33407911282646302</v>
      </c>
    </row>
    <row r="12" spans="2:79" x14ac:dyDescent="0.3">
      <c r="B12" s="18" t="s">
        <v>295</v>
      </c>
      <c r="C12" s="17">
        <v>9.6676644990220995E-2</v>
      </c>
      <c r="D12" s="17">
        <v>9.3536615560217404E-2</v>
      </c>
      <c r="E12" s="17">
        <v>0.100215525485744</v>
      </c>
      <c r="F12" s="17"/>
      <c r="G12" s="17">
        <v>0.15085618296835299</v>
      </c>
      <c r="H12" s="17">
        <v>0.117903728147477</v>
      </c>
      <c r="I12" s="17">
        <v>0.110257803426608</v>
      </c>
      <c r="J12" s="17">
        <v>5.3869891244093401E-2</v>
      </c>
      <c r="K12" s="17">
        <v>9.7822610931276796E-2</v>
      </c>
      <c r="L12" s="17">
        <v>6.6326497247965702E-2</v>
      </c>
      <c r="M12" s="17"/>
      <c r="N12" s="17">
        <v>8.1629827417724204E-2</v>
      </c>
      <c r="O12" s="17">
        <v>9.6507054547188595E-2</v>
      </c>
      <c r="P12" s="17">
        <v>0.12504011182735</v>
      </c>
      <c r="Q12" s="17">
        <v>8.5498433926977702E-2</v>
      </c>
      <c r="R12" s="17"/>
      <c r="S12" s="17">
        <v>0.116678988678603</v>
      </c>
      <c r="T12" s="17">
        <v>0.10639819111622301</v>
      </c>
      <c r="U12" s="17">
        <v>7.0012358646622502E-2</v>
      </c>
      <c r="V12" s="17">
        <v>6.7440412866515004E-2</v>
      </c>
      <c r="W12" s="17">
        <v>0.13622683904959099</v>
      </c>
      <c r="X12" s="17">
        <v>9.4121699502026798E-2</v>
      </c>
      <c r="Y12" s="17">
        <v>9.1016603300578702E-2</v>
      </c>
      <c r="Z12" s="17">
        <v>8.5643334082983705E-2</v>
      </c>
      <c r="AA12" s="17">
        <v>6.7738298201533695E-2</v>
      </c>
      <c r="AB12" s="17">
        <v>0.102305255938309</v>
      </c>
      <c r="AC12" s="17">
        <v>6.2290183202892098E-2</v>
      </c>
      <c r="AD12" s="17">
        <v>0.212628294762954</v>
      </c>
      <c r="AE12" s="17"/>
      <c r="AF12" s="17">
        <v>0.111355647997621</v>
      </c>
      <c r="AG12" s="17">
        <v>8.8883451121236301E-2</v>
      </c>
      <c r="AH12" s="17">
        <v>8.8986472618024698E-2</v>
      </c>
      <c r="AI12" s="17">
        <v>0.10742958227902</v>
      </c>
      <c r="AJ12" s="17">
        <v>8.3354279975753995E-2</v>
      </c>
      <c r="AK12" s="17">
        <v>8.0411204154513305E-2</v>
      </c>
      <c r="AL12" s="17"/>
      <c r="AM12" s="17">
        <v>7.5964087511336403E-2</v>
      </c>
      <c r="AN12" s="17">
        <v>0.10708369130680701</v>
      </c>
      <c r="AO12" s="17">
        <v>8.6266541179897904E-2</v>
      </c>
      <c r="AP12" s="17">
        <v>0.122272154204452</v>
      </c>
      <c r="AQ12" s="17">
        <v>0.107721420172462</v>
      </c>
      <c r="AR12" s="17"/>
      <c r="AS12" s="17">
        <v>0.106772278954313</v>
      </c>
      <c r="AT12" s="17">
        <v>4.8893873556650203E-2</v>
      </c>
      <c r="AU12" s="17"/>
      <c r="AV12" s="17">
        <v>9.8017282072574402E-2</v>
      </c>
      <c r="AW12" s="17">
        <v>9.6181009596315606E-2</v>
      </c>
      <c r="AX12" s="17"/>
      <c r="AY12" s="17">
        <v>0.111956241493862</v>
      </c>
      <c r="AZ12" s="17">
        <v>9.87777630651097E-2</v>
      </c>
      <c r="BA12" s="17">
        <v>4.8171170753177603E-2</v>
      </c>
      <c r="BB12" s="17"/>
      <c r="BC12" s="17">
        <v>9.7421705112762796E-2</v>
      </c>
      <c r="BD12" s="17">
        <v>9.55958525467661E-2</v>
      </c>
      <c r="BE12" s="17">
        <v>9.4147637504156695E-2</v>
      </c>
      <c r="BF12" s="17"/>
      <c r="BG12" s="17">
        <v>7.0407370841838304E-2</v>
      </c>
      <c r="BH12" s="17">
        <v>0.10801783167300499</v>
      </c>
      <c r="BI12" s="17"/>
      <c r="BJ12" s="17">
        <v>0.109009548763536</v>
      </c>
      <c r="BK12" s="17">
        <v>9.1417520319498E-2</v>
      </c>
      <c r="BL12" s="17"/>
      <c r="BM12" s="17">
        <v>9.4604766276777594E-2</v>
      </c>
      <c r="BN12" s="17">
        <v>0.12903280467231301</v>
      </c>
      <c r="BO12" s="17">
        <v>0.15881566678416401</v>
      </c>
      <c r="BP12" s="17">
        <v>7.8608775645370305E-2</v>
      </c>
      <c r="BQ12" s="17">
        <v>0.11375924767755</v>
      </c>
      <c r="BR12" s="17">
        <v>7.2036170926044404E-2</v>
      </c>
      <c r="BS12" s="17">
        <v>6.9835939421979507E-2</v>
      </c>
      <c r="BT12" s="17"/>
      <c r="BU12" s="17">
        <v>6.6155668938280898E-2</v>
      </c>
      <c r="BV12" s="17">
        <v>9.9670113125785803E-2</v>
      </c>
      <c r="BW12" s="17"/>
      <c r="BX12" s="17">
        <v>0.107208453902967</v>
      </c>
      <c r="BY12" s="17">
        <v>0.11016822051495399</v>
      </c>
      <c r="BZ12" s="17">
        <v>9.0083605618833898E-2</v>
      </c>
      <c r="CA12" s="17">
        <v>9.8134783186373503E-2</v>
      </c>
    </row>
    <row r="13" spans="2:79" x14ac:dyDescent="0.3">
      <c r="B13" s="18" t="s">
        <v>296</v>
      </c>
      <c r="C13" s="17">
        <v>1.78874520616869E-2</v>
      </c>
      <c r="D13" s="17">
        <v>1.8687919392028199E-2</v>
      </c>
      <c r="E13" s="17">
        <v>1.7194764158901001E-2</v>
      </c>
      <c r="F13" s="17"/>
      <c r="G13" s="17">
        <v>2.8738511827284399E-2</v>
      </c>
      <c r="H13" s="17">
        <v>1.4112403635121999E-2</v>
      </c>
      <c r="I13" s="17">
        <v>2.0902817843107799E-2</v>
      </c>
      <c r="J13" s="17">
        <v>2.2634174484764801E-2</v>
      </c>
      <c r="K13" s="17">
        <v>5.6050295518378004E-3</v>
      </c>
      <c r="L13" s="17">
        <v>1.57013670267406E-2</v>
      </c>
      <c r="M13" s="17"/>
      <c r="N13" s="17">
        <v>8.8374859515534497E-3</v>
      </c>
      <c r="O13" s="17">
        <v>2.47752990219192E-2</v>
      </c>
      <c r="P13" s="17">
        <v>1.45264477335231E-2</v>
      </c>
      <c r="Q13" s="17">
        <v>2.3957681300021402E-2</v>
      </c>
      <c r="R13" s="17"/>
      <c r="S13" s="17">
        <v>2.02724171834857E-2</v>
      </c>
      <c r="T13" s="17">
        <v>5.6651192178125099E-3</v>
      </c>
      <c r="U13" s="17">
        <v>1.6886066633183799E-2</v>
      </c>
      <c r="V13" s="17">
        <v>3.4910107350942597E-2</v>
      </c>
      <c r="W13" s="17">
        <v>1.3510357277836799E-2</v>
      </c>
      <c r="X13" s="17">
        <v>1.6188083114619101E-2</v>
      </c>
      <c r="Y13" s="17">
        <v>2.8272900276618902E-2</v>
      </c>
      <c r="Z13" s="17">
        <v>2.1727541067634401E-2</v>
      </c>
      <c r="AA13" s="17">
        <v>1.7648132966002501E-2</v>
      </c>
      <c r="AB13" s="17">
        <v>1.2732566097769999E-2</v>
      </c>
      <c r="AC13" s="17">
        <v>1.1787079006536401E-2</v>
      </c>
      <c r="AD13" s="17">
        <v>2.03417340412099E-2</v>
      </c>
      <c r="AE13" s="17"/>
      <c r="AF13" s="17">
        <v>1.55239610194582E-2</v>
      </c>
      <c r="AG13" s="17">
        <v>1.9170488173048499E-2</v>
      </c>
      <c r="AH13" s="17">
        <v>1.42695546580262E-2</v>
      </c>
      <c r="AI13" s="17">
        <v>1.3468798983300299E-2</v>
      </c>
      <c r="AJ13" s="17">
        <v>3.6776060460989302E-2</v>
      </c>
      <c r="AK13" s="17">
        <v>8.5472094448410703E-3</v>
      </c>
      <c r="AL13" s="17"/>
      <c r="AM13" s="17">
        <v>1.39923405958571E-2</v>
      </c>
      <c r="AN13" s="17">
        <v>1.7901352475821201E-2</v>
      </c>
      <c r="AO13" s="17">
        <v>2.70563254940215E-2</v>
      </c>
      <c r="AP13" s="17">
        <v>8.6546107957544E-3</v>
      </c>
      <c r="AQ13" s="17">
        <v>2.1500122264362001E-2</v>
      </c>
      <c r="AR13" s="17"/>
      <c r="AS13" s="17">
        <v>1.65489334812026E-2</v>
      </c>
      <c r="AT13" s="17">
        <v>1.8455663232055899E-2</v>
      </c>
      <c r="AU13" s="17"/>
      <c r="AV13" s="17">
        <v>1.63014518030534E-2</v>
      </c>
      <c r="AW13" s="17">
        <v>1.6683460813378199E-2</v>
      </c>
      <c r="AX13" s="17"/>
      <c r="AY13" s="17">
        <v>2.5867924989631402E-2</v>
      </c>
      <c r="AZ13" s="17">
        <v>1.35574162943245E-2</v>
      </c>
      <c r="BA13" s="17">
        <v>2.5257789863990601E-2</v>
      </c>
      <c r="BB13" s="17"/>
      <c r="BC13" s="17">
        <v>2.1717418904466199E-2</v>
      </c>
      <c r="BD13" s="17">
        <v>1.2543820600179299E-2</v>
      </c>
      <c r="BE13" s="17">
        <v>1.373515128232E-2</v>
      </c>
      <c r="BF13" s="17"/>
      <c r="BG13" s="17">
        <v>1.25465266891487E-2</v>
      </c>
      <c r="BH13" s="17">
        <v>1.9470928728747301E-2</v>
      </c>
      <c r="BI13" s="17"/>
      <c r="BJ13" s="17">
        <v>1.82349106676306E-2</v>
      </c>
      <c r="BK13" s="17">
        <v>1.7103438882497001E-2</v>
      </c>
      <c r="BL13" s="17"/>
      <c r="BM13" s="17">
        <v>1.45371456031461E-2</v>
      </c>
      <c r="BN13" s="17">
        <v>2.85172489549455E-2</v>
      </c>
      <c r="BO13" s="17">
        <v>3.792240962968E-2</v>
      </c>
      <c r="BP13" s="17">
        <v>3.0125938742666499E-2</v>
      </c>
      <c r="BQ13" s="17">
        <v>1.8267123838831601E-2</v>
      </c>
      <c r="BR13" s="17">
        <v>8.7492264722033603E-3</v>
      </c>
      <c r="BS13" s="17">
        <v>2.0889361799771002E-2</v>
      </c>
      <c r="BT13" s="17"/>
      <c r="BU13" s="17">
        <v>2.06232042839419E-2</v>
      </c>
      <c r="BV13" s="17">
        <v>1.1514358623251999E-2</v>
      </c>
      <c r="BW13" s="17"/>
      <c r="BX13" s="17">
        <v>3.24659204608823E-2</v>
      </c>
      <c r="BY13" s="17">
        <v>2.1415843931758102E-2</v>
      </c>
      <c r="BZ13" s="17">
        <v>1.8030692304053301E-2</v>
      </c>
      <c r="CA13" s="17">
        <v>1.27160041960137E-2</v>
      </c>
    </row>
    <row r="14" spans="2:79" x14ac:dyDescent="0.3">
      <c r="B14" s="18" t="s">
        <v>101</v>
      </c>
      <c r="C14" s="17">
        <v>4.28049709816853E-2</v>
      </c>
      <c r="D14" s="17">
        <v>4.1772657405430798E-2</v>
      </c>
      <c r="E14" s="17">
        <v>4.4022687627796403E-2</v>
      </c>
      <c r="F14" s="17"/>
      <c r="G14" s="17">
        <v>3.2741741674422599E-2</v>
      </c>
      <c r="H14" s="17">
        <v>3.34399453945467E-2</v>
      </c>
      <c r="I14" s="17">
        <v>3.9561421600634597E-2</v>
      </c>
      <c r="J14" s="17">
        <v>6.0397482756797898E-2</v>
      </c>
      <c r="K14" s="17">
        <v>4.0494420464964598E-2</v>
      </c>
      <c r="L14" s="17">
        <v>4.7034584366286901E-2</v>
      </c>
      <c r="M14" s="17"/>
      <c r="N14" s="17">
        <v>2.1918457383241299E-2</v>
      </c>
      <c r="O14" s="17">
        <v>3.2373085563347399E-2</v>
      </c>
      <c r="P14" s="17">
        <v>4.5349450780900503E-2</v>
      </c>
      <c r="Q14" s="17">
        <v>7.5178162010877195E-2</v>
      </c>
      <c r="R14" s="17"/>
      <c r="S14" s="17">
        <v>6.5888155596749307E-2</v>
      </c>
      <c r="T14" s="17">
        <v>3.23457958172403E-2</v>
      </c>
      <c r="U14" s="17">
        <v>6.4679374674293202E-2</v>
      </c>
      <c r="V14" s="17">
        <v>3.6838712624480803E-2</v>
      </c>
      <c r="W14" s="17">
        <v>4.7777759380331498E-2</v>
      </c>
      <c r="X14" s="17">
        <v>4.9030102019272402E-2</v>
      </c>
      <c r="Y14" s="17">
        <v>4.0626931658245997E-2</v>
      </c>
      <c r="Z14" s="17">
        <v>2.2247858225246699E-2</v>
      </c>
      <c r="AA14" s="17">
        <v>4.2271889171216902E-2</v>
      </c>
      <c r="AB14" s="17">
        <v>2.3494927771756501E-2</v>
      </c>
      <c r="AC14" s="17">
        <v>3.2350468086489198E-2</v>
      </c>
      <c r="AD14" s="17">
        <v>2.01097532066958E-2</v>
      </c>
      <c r="AE14" s="17"/>
      <c r="AF14" s="17">
        <v>3.6245360920944998E-2</v>
      </c>
      <c r="AG14" s="17">
        <v>4.3741120083757398E-2</v>
      </c>
      <c r="AH14" s="17">
        <v>5.8844384698847597E-2</v>
      </c>
      <c r="AI14" s="17">
        <v>4.61701467138209E-2</v>
      </c>
      <c r="AJ14" s="17">
        <v>4.05068914700807E-2</v>
      </c>
      <c r="AK14" s="17">
        <v>2.0527461582166201E-2</v>
      </c>
      <c r="AL14" s="17"/>
      <c r="AM14" s="17">
        <v>4.7600957100153003E-2</v>
      </c>
      <c r="AN14" s="17">
        <v>5.9546065478024698E-2</v>
      </c>
      <c r="AO14" s="17">
        <v>3.2061899884462799E-2</v>
      </c>
      <c r="AP14" s="17">
        <v>2.84285841595854E-2</v>
      </c>
      <c r="AQ14" s="17">
        <v>1.9512277834682699E-2</v>
      </c>
      <c r="AR14" s="17"/>
      <c r="AS14" s="17">
        <v>3.05353143171758E-2</v>
      </c>
      <c r="AT14" s="17">
        <v>5.3176148584525497E-2</v>
      </c>
      <c r="AU14" s="17"/>
      <c r="AV14" s="17">
        <v>3.9981388071552701E-2</v>
      </c>
      <c r="AW14" s="17">
        <v>4.3762468497666102E-2</v>
      </c>
      <c r="AX14" s="17"/>
      <c r="AY14" s="17">
        <v>5.5228916475029997E-2</v>
      </c>
      <c r="AZ14" s="17">
        <v>3.9273411233099097E-2</v>
      </c>
      <c r="BA14" s="17">
        <v>3.4547340032919101E-2</v>
      </c>
      <c r="BB14" s="17"/>
      <c r="BC14" s="17">
        <v>4.96213093421497E-2</v>
      </c>
      <c r="BD14" s="17">
        <v>5.0874182434131499E-2</v>
      </c>
      <c r="BE14" s="17">
        <v>1.5584252280480699E-2</v>
      </c>
      <c r="BF14" s="17"/>
      <c r="BG14" s="17">
        <v>5.5759658185212398E-2</v>
      </c>
      <c r="BH14" s="17">
        <v>3.0941729939349901E-2</v>
      </c>
      <c r="BI14" s="17"/>
      <c r="BJ14" s="17">
        <v>2.9023446545681099E-2</v>
      </c>
      <c r="BK14" s="17">
        <v>4.4330144373393797E-2</v>
      </c>
      <c r="BL14" s="17"/>
      <c r="BM14" s="17">
        <v>3.7270902825650397E-2</v>
      </c>
      <c r="BN14" s="17">
        <v>3.9923924150047002E-2</v>
      </c>
      <c r="BO14" s="17">
        <v>3.14414857163074E-2</v>
      </c>
      <c r="BP14" s="17">
        <v>4.8559446711060598E-2</v>
      </c>
      <c r="BQ14" s="17">
        <v>4.84246922836171E-2</v>
      </c>
      <c r="BR14" s="17">
        <v>4.3704654458841002E-2</v>
      </c>
      <c r="BS14" s="17">
        <v>8.3204060488355394E-2</v>
      </c>
      <c r="BT14" s="17"/>
      <c r="BU14" s="17">
        <v>1.9007856831958998E-2</v>
      </c>
      <c r="BV14" s="17">
        <v>5.3480800360926296E-3</v>
      </c>
      <c r="BW14" s="17"/>
      <c r="BX14" s="17">
        <v>5.3713092440473502E-2</v>
      </c>
      <c r="BY14" s="17">
        <v>2.4531524659453002E-2</v>
      </c>
      <c r="BZ14" s="17">
        <v>1.6070055661313899E-2</v>
      </c>
      <c r="CA14" s="17">
        <v>2.7540537684689999E-2</v>
      </c>
    </row>
    <row r="15" spans="2:79" x14ac:dyDescent="0.3">
      <c r="B15" s="18" t="s">
        <v>297</v>
      </c>
      <c r="C15" s="21">
        <v>0.57293112793345302</v>
      </c>
      <c r="D15" s="21">
        <v>0.579504070958893</v>
      </c>
      <c r="E15" s="21">
        <v>0.565367780432666</v>
      </c>
      <c r="F15" s="21"/>
      <c r="G15" s="21">
        <v>0.54600426687140502</v>
      </c>
      <c r="H15" s="21">
        <v>0.605358054058034</v>
      </c>
      <c r="I15" s="21">
        <v>0.60028910066435304</v>
      </c>
      <c r="J15" s="21">
        <v>0.59999367458252595</v>
      </c>
      <c r="K15" s="21">
        <v>0.52801298260313201</v>
      </c>
      <c r="L15" s="21">
        <v>0.55058972091150005</v>
      </c>
      <c r="M15" s="21"/>
      <c r="N15" s="21">
        <v>0.64441809729451205</v>
      </c>
      <c r="O15" s="21">
        <v>0.59553916719620004</v>
      </c>
      <c r="P15" s="21">
        <v>0.50722059172733602</v>
      </c>
      <c r="Q15" s="21">
        <v>0.53397675589875604</v>
      </c>
      <c r="R15" s="21"/>
      <c r="S15" s="21">
        <v>0.58863165548656005</v>
      </c>
      <c r="T15" s="21">
        <v>0.52822262532133102</v>
      </c>
      <c r="U15" s="21">
        <v>0.58780991029562102</v>
      </c>
      <c r="V15" s="21">
        <v>0.542798027650778</v>
      </c>
      <c r="W15" s="21">
        <v>0.56206504268459501</v>
      </c>
      <c r="X15" s="21">
        <v>0.57295349068977697</v>
      </c>
      <c r="Y15" s="21">
        <v>0.55431481217382195</v>
      </c>
      <c r="Z15" s="21">
        <v>0.67249290373687898</v>
      </c>
      <c r="AA15" s="21">
        <v>0.591143033724987</v>
      </c>
      <c r="AB15" s="21">
        <v>0.55746272551919296</v>
      </c>
      <c r="AC15" s="21">
        <v>0.65420341288725103</v>
      </c>
      <c r="AD15" s="21">
        <v>0.53030513855900696</v>
      </c>
      <c r="AE15" s="21"/>
      <c r="AF15" s="21">
        <v>0.579945602806475</v>
      </c>
      <c r="AG15" s="21">
        <v>0.60439348627717504</v>
      </c>
      <c r="AH15" s="21">
        <v>0.54690574084236898</v>
      </c>
      <c r="AI15" s="21">
        <v>0.544333612056081</v>
      </c>
      <c r="AJ15" s="21">
        <v>0.55042459877161798</v>
      </c>
      <c r="AK15" s="21">
        <v>0.58451284090323596</v>
      </c>
      <c r="AL15" s="21"/>
      <c r="AM15" s="21">
        <v>0.55126506507444395</v>
      </c>
      <c r="AN15" s="21">
        <v>0.55783265573324303</v>
      </c>
      <c r="AO15" s="21">
        <v>0.59410217663117504</v>
      </c>
      <c r="AP15" s="21">
        <v>0.62454802514459495</v>
      </c>
      <c r="AQ15" s="21">
        <v>0.644437510980993</v>
      </c>
      <c r="AR15" s="21"/>
      <c r="AS15" s="21">
        <v>0.57772073093707399</v>
      </c>
      <c r="AT15" s="21">
        <v>0.64259641495917696</v>
      </c>
      <c r="AU15" s="21"/>
      <c r="AV15" s="21">
        <v>0.56505131663391905</v>
      </c>
      <c r="AW15" s="21">
        <v>0.62787718955107497</v>
      </c>
      <c r="AX15" s="21"/>
      <c r="AY15" s="21">
        <v>0.57905772529465105</v>
      </c>
      <c r="AZ15" s="21">
        <v>0.56158922323751903</v>
      </c>
      <c r="BA15" s="21">
        <v>0.62754624480869203</v>
      </c>
      <c r="BB15" s="21"/>
      <c r="BC15" s="21">
        <v>0.55849015240021604</v>
      </c>
      <c r="BD15" s="21">
        <v>0.54773066281004801</v>
      </c>
      <c r="BE15" s="21">
        <v>0.63744516732363299</v>
      </c>
      <c r="BF15" s="21"/>
      <c r="BG15" s="21">
        <v>0.60348726385345797</v>
      </c>
      <c r="BH15" s="21">
        <v>0.56592705378987596</v>
      </c>
      <c r="BI15" s="21"/>
      <c r="BJ15" s="21">
        <v>0.59847466988313502</v>
      </c>
      <c r="BK15" s="21">
        <v>0.57152035954630398</v>
      </c>
      <c r="BL15" s="21"/>
      <c r="BM15" s="21">
        <v>0.59105825900898401</v>
      </c>
      <c r="BN15" s="21">
        <v>0.53625123332541402</v>
      </c>
      <c r="BO15" s="21">
        <v>0.60490330271864801</v>
      </c>
      <c r="BP15" s="21">
        <v>0.59578176862264498</v>
      </c>
      <c r="BQ15" s="21">
        <v>0.58617975984167803</v>
      </c>
      <c r="BR15" s="21">
        <v>0.543659462069915</v>
      </c>
      <c r="BS15" s="21">
        <v>0.57615463526052402</v>
      </c>
      <c r="BT15" s="21"/>
      <c r="BU15" s="21">
        <v>0.64658329309903095</v>
      </c>
      <c r="BV15" s="21">
        <v>0.68100275015408795</v>
      </c>
      <c r="BW15" s="21"/>
      <c r="BX15" s="21">
        <v>0.60294719065187696</v>
      </c>
      <c r="BY15" s="21">
        <v>0.56675507573783102</v>
      </c>
      <c r="BZ15" s="21">
        <v>0.64163332758964597</v>
      </c>
      <c r="CA15" s="21">
        <v>0.52752956210645996</v>
      </c>
    </row>
    <row r="16" spans="2:79" x14ac:dyDescent="0.3">
      <c r="B16" s="18" t="s">
        <v>298</v>
      </c>
      <c r="C16" s="21">
        <v>0.114564097051908</v>
      </c>
      <c r="D16" s="21">
        <v>0.11222453495224601</v>
      </c>
      <c r="E16" s="21">
        <v>0.117410289644646</v>
      </c>
      <c r="F16" s="21"/>
      <c r="G16" s="21">
        <v>0.179594694795638</v>
      </c>
      <c r="H16" s="21">
        <v>0.13201613178259899</v>
      </c>
      <c r="I16" s="21">
        <v>0.131160621269716</v>
      </c>
      <c r="J16" s="21">
        <v>7.6504065728858206E-2</v>
      </c>
      <c r="K16" s="21">
        <v>0.10342764048311499</v>
      </c>
      <c r="L16" s="21">
        <v>8.2027864274706305E-2</v>
      </c>
      <c r="M16" s="21"/>
      <c r="N16" s="21">
        <v>9.0467313369277699E-2</v>
      </c>
      <c r="O16" s="21">
        <v>0.12128235356910801</v>
      </c>
      <c r="P16" s="21">
        <v>0.13956655956087399</v>
      </c>
      <c r="Q16" s="21">
        <v>0.109456115226999</v>
      </c>
      <c r="R16" s="21"/>
      <c r="S16" s="21">
        <v>0.13695140586208901</v>
      </c>
      <c r="T16" s="21">
        <v>0.11206331033403499</v>
      </c>
      <c r="U16" s="21">
        <v>8.6898425279806304E-2</v>
      </c>
      <c r="V16" s="21">
        <v>0.102350520217458</v>
      </c>
      <c r="W16" s="21">
        <v>0.14973719632742799</v>
      </c>
      <c r="X16" s="21">
        <v>0.11030978261664599</v>
      </c>
      <c r="Y16" s="21">
        <v>0.119289503577198</v>
      </c>
      <c r="Z16" s="21">
        <v>0.10737087515061799</v>
      </c>
      <c r="AA16" s="21">
        <v>8.5386431167536095E-2</v>
      </c>
      <c r="AB16" s="21">
        <v>0.115037822036079</v>
      </c>
      <c r="AC16" s="21">
        <v>7.4077262209428493E-2</v>
      </c>
      <c r="AD16" s="21">
        <v>0.23297002880416401</v>
      </c>
      <c r="AE16" s="21"/>
      <c r="AF16" s="21">
        <v>0.12687960901708001</v>
      </c>
      <c r="AG16" s="21">
        <v>0.108053939294285</v>
      </c>
      <c r="AH16" s="21">
        <v>0.103256027276051</v>
      </c>
      <c r="AI16" s="21">
        <v>0.120898381262321</v>
      </c>
      <c r="AJ16" s="21">
        <v>0.120130340436743</v>
      </c>
      <c r="AK16" s="21">
        <v>8.89584135993544E-2</v>
      </c>
      <c r="AL16" s="21"/>
      <c r="AM16" s="21">
        <v>8.9956428107193495E-2</v>
      </c>
      <c r="AN16" s="21">
        <v>0.12498504378262799</v>
      </c>
      <c r="AO16" s="21">
        <v>0.113322866673919</v>
      </c>
      <c r="AP16" s="21">
        <v>0.130926765000206</v>
      </c>
      <c r="AQ16" s="21">
        <v>0.12922154243682399</v>
      </c>
      <c r="AR16" s="21"/>
      <c r="AS16" s="21">
        <v>0.123321212435516</v>
      </c>
      <c r="AT16" s="21">
        <v>6.7349536788706102E-2</v>
      </c>
      <c r="AU16" s="21"/>
      <c r="AV16" s="21">
        <v>0.11431873387562801</v>
      </c>
      <c r="AW16" s="21">
        <v>0.112864470409694</v>
      </c>
      <c r="AX16" s="21"/>
      <c r="AY16" s="21">
        <v>0.13782416648349299</v>
      </c>
      <c r="AZ16" s="21">
        <v>0.112335179359434</v>
      </c>
      <c r="BA16" s="21">
        <v>7.3428960617168096E-2</v>
      </c>
      <c r="BB16" s="21"/>
      <c r="BC16" s="21">
        <v>0.119139124017229</v>
      </c>
      <c r="BD16" s="21">
        <v>0.108139673146945</v>
      </c>
      <c r="BE16" s="21">
        <v>0.107882788786477</v>
      </c>
      <c r="BF16" s="21"/>
      <c r="BG16" s="21">
        <v>8.2953897530987003E-2</v>
      </c>
      <c r="BH16" s="21">
        <v>0.127488760401752</v>
      </c>
      <c r="BI16" s="21"/>
      <c r="BJ16" s="21">
        <v>0.127244459431166</v>
      </c>
      <c r="BK16" s="21">
        <v>0.108520959201995</v>
      </c>
      <c r="BL16" s="21"/>
      <c r="BM16" s="21">
        <v>0.109141911879924</v>
      </c>
      <c r="BN16" s="21">
        <v>0.15755005362725799</v>
      </c>
      <c r="BO16" s="21">
        <v>0.196738076413844</v>
      </c>
      <c r="BP16" s="21">
        <v>0.108734714388037</v>
      </c>
      <c r="BQ16" s="21">
        <v>0.132026371516381</v>
      </c>
      <c r="BR16" s="21">
        <v>8.0785397398247805E-2</v>
      </c>
      <c r="BS16" s="21">
        <v>9.0725301221750598E-2</v>
      </c>
      <c r="BT16" s="21"/>
      <c r="BU16" s="21">
        <v>8.6778873222222705E-2</v>
      </c>
      <c r="BV16" s="21">
        <v>0.11118447174903801</v>
      </c>
      <c r="BW16" s="21"/>
      <c r="BX16" s="21">
        <v>0.139674374363849</v>
      </c>
      <c r="BY16" s="21">
        <v>0.131584064446712</v>
      </c>
      <c r="BZ16" s="21">
        <v>0.108114297922887</v>
      </c>
      <c r="CA16" s="21">
        <v>0.110850787382387</v>
      </c>
    </row>
    <row r="17" spans="2:79" hidden="1" x14ac:dyDescent="0.3">
      <c r="B17" s="18" t="s">
        <v>299</v>
      </c>
      <c r="C17" s="22">
        <v>0.45836703088154601</v>
      </c>
      <c r="D17" s="22">
        <v>0.46727953600664701</v>
      </c>
      <c r="E17" s="22">
        <v>0.44795749078802</v>
      </c>
      <c r="F17" s="22"/>
      <c r="G17" s="22">
        <v>0.36640957207576802</v>
      </c>
      <c r="H17" s="22">
        <v>0.47334192227543598</v>
      </c>
      <c r="I17" s="22">
        <v>0.46912847939463698</v>
      </c>
      <c r="J17" s="22">
        <v>0.52348960885366802</v>
      </c>
      <c r="K17" s="22">
        <v>0.42458534212001697</v>
      </c>
      <c r="L17" s="22">
        <v>0.46856185663679401</v>
      </c>
      <c r="M17" s="22"/>
      <c r="N17" s="22">
        <v>0.553950783925235</v>
      </c>
      <c r="O17" s="22">
        <v>0.47425681362709199</v>
      </c>
      <c r="P17" s="22">
        <v>0.36765403216646197</v>
      </c>
      <c r="Q17" s="22">
        <v>0.42452064067175599</v>
      </c>
      <c r="R17" s="22"/>
      <c r="S17" s="22">
        <v>0.45168024962447201</v>
      </c>
      <c r="T17" s="22">
        <v>0.41615931498729603</v>
      </c>
      <c r="U17" s="22">
        <v>0.50091148501581395</v>
      </c>
      <c r="V17" s="22">
        <v>0.44044750743332001</v>
      </c>
      <c r="W17" s="22">
        <v>0.41232784635716702</v>
      </c>
      <c r="X17" s="22">
        <v>0.46264370807313099</v>
      </c>
      <c r="Y17" s="22">
        <v>0.43502530859662403</v>
      </c>
      <c r="Z17" s="22">
        <v>0.56512202858626104</v>
      </c>
      <c r="AA17" s="22">
        <v>0.50575660255745003</v>
      </c>
      <c r="AB17" s="22">
        <v>0.44242490348311497</v>
      </c>
      <c r="AC17" s="22">
        <v>0.58012615067782303</v>
      </c>
      <c r="AD17" s="22">
        <v>0.29733510975484301</v>
      </c>
      <c r="AE17" s="22"/>
      <c r="AF17" s="22">
        <v>0.45306599378939499</v>
      </c>
      <c r="AG17" s="22">
        <v>0.49633954698289001</v>
      </c>
      <c r="AH17" s="22">
        <v>0.44364971356631799</v>
      </c>
      <c r="AI17" s="22">
        <v>0.42343523079376</v>
      </c>
      <c r="AJ17" s="22">
        <v>0.430294258334875</v>
      </c>
      <c r="AK17" s="22">
        <v>0.49555442730388199</v>
      </c>
      <c r="AL17" s="22"/>
      <c r="AM17" s="22">
        <v>0.46130863696725</v>
      </c>
      <c r="AN17" s="22">
        <v>0.432847611950615</v>
      </c>
      <c r="AO17" s="22">
        <v>0.48077930995725598</v>
      </c>
      <c r="AP17" s="22">
        <v>0.49362126014438801</v>
      </c>
      <c r="AQ17" s="22">
        <v>0.51521596854416896</v>
      </c>
      <c r="AR17" s="22"/>
      <c r="AS17" s="22">
        <v>0.45439951850155802</v>
      </c>
      <c r="AT17" s="22">
        <v>0.57524687817047104</v>
      </c>
      <c r="AU17" s="22"/>
      <c r="AV17" s="22">
        <v>0.45073258275829198</v>
      </c>
      <c r="AW17" s="22">
        <v>0.51501271914138103</v>
      </c>
      <c r="AX17" s="22"/>
      <c r="AY17" s="22">
        <v>0.441233558811158</v>
      </c>
      <c r="AZ17" s="22">
        <v>0.44925404387808499</v>
      </c>
      <c r="BA17" s="22">
        <v>0.55411728419152395</v>
      </c>
      <c r="BB17" s="22"/>
      <c r="BC17" s="22">
        <v>0.43935102838298701</v>
      </c>
      <c r="BD17" s="22">
        <v>0.43959098966310201</v>
      </c>
      <c r="BE17" s="22">
        <v>0.52956237853715604</v>
      </c>
      <c r="BF17" s="22"/>
      <c r="BG17" s="22">
        <v>0.52053336632247105</v>
      </c>
      <c r="BH17" s="22">
        <v>0.43843829338812301</v>
      </c>
      <c r="BI17" s="22"/>
      <c r="BJ17" s="22">
        <v>0.471230210451969</v>
      </c>
      <c r="BK17" s="22">
        <v>0.46299940034430898</v>
      </c>
      <c r="BL17" s="22"/>
      <c r="BM17" s="22">
        <v>0.48191634712906001</v>
      </c>
      <c r="BN17" s="22">
        <v>0.37870117969815598</v>
      </c>
      <c r="BO17" s="22">
        <v>0.40816522630480401</v>
      </c>
      <c r="BP17" s="22">
        <v>0.48704705423460798</v>
      </c>
      <c r="BQ17" s="22">
        <v>0.454153388325297</v>
      </c>
      <c r="BR17" s="22">
        <v>0.46287406467166697</v>
      </c>
      <c r="BS17" s="22">
        <v>0.48542933403877397</v>
      </c>
      <c r="BT17" s="22"/>
      <c r="BU17" s="22">
        <v>0.55980441987680796</v>
      </c>
      <c r="BV17" s="22">
        <v>0.56981827840504995</v>
      </c>
      <c r="BW17" s="22"/>
      <c r="BX17" s="22">
        <v>0.46327281628802802</v>
      </c>
      <c r="BY17" s="22">
        <v>0.43517101129111901</v>
      </c>
      <c r="BZ17" s="22">
        <v>0.53351902966675901</v>
      </c>
      <c r="CA17" s="22">
        <v>0.416678774724072</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359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0.38100057483901201</v>
      </c>
      <c r="D9" s="17">
        <v>0.35564751512346598</v>
      </c>
      <c r="E9" s="17">
        <v>0.40553642517365601</v>
      </c>
      <c r="F9" s="17"/>
      <c r="G9" s="17">
        <v>0.33467490533633298</v>
      </c>
      <c r="H9" s="17">
        <v>0.41695112701228798</v>
      </c>
      <c r="I9" s="17">
        <v>0.41039887599423103</v>
      </c>
      <c r="J9" s="17">
        <v>0.36398961340455499</v>
      </c>
      <c r="K9" s="17">
        <v>0.34254833194658202</v>
      </c>
      <c r="L9" s="17">
        <v>0.39832080920622798</v>
      </c>
      <c r="M9" s="17"/>
      <c r="N9" s="17">
        <v>0.47155710162403602</v>
      </c>
      <c r="O9" s="17">
        <v>0.37954642268608901</v>
      </c>
      <c r="P9" s="17">
        <v>0.33150591692870002</v>
      </c>
      <c r="Q9" s="17">
        <v>0.32465199779475001</v>
      </c>
      <c r="R9" s="17"/>
      <c r="S9" s="17">
        <v>0.42676073914881302</v>
      </c>
      <c r="T9" s="17">
        <v>0.39914628930679602</v>
      </c>
      <c r="U9" s="17">
        <v>0.37346359698697901</v>
      </c>
      <c r="V9" s="17">
        <v>0.32253363896262599</v>
      </c>
      <c r="W9" s="17">
        <v>0.32411729609236101</v>
      </c>
      <c r="X9" s="17">
        <v>0.35063538132730498</v>
      </c>
      <c r="Y9" s="17">
        <v>0.314809641372926</v>
      </c>
      <c r="Z9" s="17">
        <v>0.392502349860118</v>
      </c>
      <c r="AA9" s="17">
        <v>0.45153530987997398</v>
      </c>
      <c r="AB9" s="17">
        <v>0.36072315470090999</v>
      </c>
      <c r="AC9" s="17">
        <v>0.401691387810998</v>
      </c>
      <c r="AD9" s="17">
        <v>0.43845877935277899</v>
      </c>
      <c r="AE9" s="17"/>
      <c r="AF9" s="17">
        <v>0.44613071100546597</v>
      </c>
      <c r="AG9" s="17">
        <v>0.377468072489962</v>
      </c>
      <c r="AH9" s="17">
        <v>0.340458257132152</v>
      </c>
      <c r="AI9" s="17">
        <v>0.34145534268857902</v>
      </c>
      <c r="AJ9" s="17">
        <v>0.34546267404340503</v>
      </c>
      <c r="AK9" s="17">
        <v>0.41499969189065999</v>
      </c>
      <c r="AL9" s="17"/>
      <c r="AM9" s="17">
        <v>0.30776593402227598</v>
      </c>
      <c r="AN9" s="17">
        <v>0.346072068436376</v>
      </c>
      <c r="AO9" s="17">
        <v>0.43357862445203299</v>
      </c>
      <c r="AP9" s="17">
        <v>0.49181958179232999</v>
      </c>
      <c r="AQ9" s="17">
        <v>0.57268638122007998</v>
      </c>
      <c r="AR9" s="17"/>
      <c r="AS9" s="17">
        <v>0.403071364669981</v>
      </c>
      <c r="AT9" s="17">
        <v>0.42059250599910197</v>
      </c>
      <c r="AU9" s="17"/>
      <c r="AV9" s="17">
        <v>0.40705851900679901</v>
      </c>
      <c r="AW9" s="17">
        <v>0.405877821847896</v>
      </c>
      <c r="AX9" s="17"/>
      <c r="AY9" s="17">
        <v>0.39705890071538502</v>
      </c>
      <c r="AZ9" s="17">
        <v>0.376390723690469</v>
      </c>
      <c r="BA9" s="17">
        <v>0.36401730065892801</v>
      </c>
      <c r="BB9" s="17"/>
      <c r="BC9" s="17">
        <v>0.37898586278663299</v>
      </c>
      <c r="BD9" s="17">
        <v>0.368573956954241</v>
      </c>
      <c r="BE9" s="17">
        <v>0.40661240022141398</v>
      </c>
      <c r="BF9" s="17"/>
      <c r="BG9" s="17">
        <v>0.418013630555024</v>
      </c>
      <c r="BH9" s="17">
        <v>0.37343555099821102</v>
      </c>
      <c r="BI9" s="17"/>
      <c r="BJ9" s="17">
        <v>0.428688603595686</v>
      </c>
      <c r="BK9" s="17">
        <v>0.37252729734289203</v>
      </c>
      <c r="BL9" s="17"/>
      <c r="BM9" s="17">
        <v>0.39319036830764598</v>
      </c>
      <c r="BN9" s="17">
        <v>0.38088561055949799</v>
      </c>
      <c r="BO9" s="17">
        <v>0.41789423263905101</v>
      </c>
      <c r="BP9" s="17">
        <v>0.322922459767787</v>
      </c>
      <c r="BQ9" s="17">
        <v>0.32645579741296099</v>
      </c>
      <c r="BR9" s="17">
        <v>0.37502778430049499</v>
      </c>
      <c r="BS9" s="17">
        <v>0.37285664907478799</v>
      </c>
      <c r="BT9" s="17"/>
      <c r="BU9" s="17">
        <v>0.49805898543563198</v>
      </c>
      <c r="BV9" s="17">
        <v>0.47989676748723797</v>
      </c>
      <c r="BW9" s="17"/>
      <c r="BX9" s="17">
        <v>0.40452426420846999</v>
      </c>
      <c r="BY9" s="17">
        <v>0.352690855726698</v>
      </c>
      <c r="BZ9" s="17">
        <v>0.442243321639889</v>
      </c>
      <c r="CA9" s="17">
        <v>0.35676004095228397</v>
      </c>
    </row>
    <row r="10" spans="2:79" x14ac:dyDescent="0.3">
      <c r="B10" s="18" t="s">
        <v>293</v>
      </c>
      <c r="C10" s="17">
        <v>0.48621791497586703</v>
      </c>
      <c r="D10" s="17">
        <v>0.48381087434388098</v>
      </c>
      <c r="E10" s="17">
        <v>0.48810539077441301</v>
      </c>
      <c r="F10" s="17"/>
      <c r="G10" s="17">
        <v>0.45028975213660799</v>
      </c>
      <c r="H10" s="17">
        <v>0.43450358312639098</v>
      </c>
      <c r="I10" s="17">
        <v>0.45284214959950397</v>
      </c>
      <c r="J10" s="17">
        <v>0.487564929813114</v>
      </c>
      <c r="K10" s="17">
        <v>0.562190540887058</v>
      </c>
      <c r="L10" s="17">
        <v>0.52699676134775897</v>
      </c>
      <c r="M10" s="17"/>
      <c r="N10" s="17">
        <v>0.43823425765460799</v>
      </c>
      <c r="O10" s="17">
        <v>0.52341431881673095</v>
      </c>
      <c r="P10" s="17">
        <v>0.52120927624383595</v>
      </c>
      <c r="Q10" s="17">
        <v>0.47174745919785799</v>
      </c>
      <c r="R10" s="17"/>
      <c r="S10" s="17">
        <v>0.42870121406287698</v>
      </c>
      <c r="T10" s="17">
        <v>0.48080748681891</v>
      </c>
      <c r="U10" s="17">
        <v>0.53287618003130399</v>
      </c>
      <c r="V10" s="17">
        <v>0.52784390796812497</v>
      </c>
      <c r="W10" s="17">
        <v>0.51165687018063899</v>
      </c>
      <c r="X10" s="17">
        <v>0.51194954296637496</v>
      </c>
      <c r="Y10" s="17">
        <v>0.49010069410443302</v>
      </c>
      <c r="Z10" s="17">
        <v>0.50982186573552601</v>
      </c>
      <c r="AA10" s="17">
        <v>0.44242435560057503</v>
      </c>
      <c r="AB10" s="17">
        <v>0.480531696778976</v>
      </c>
      <c r="AC10" s="17">
        <v>0.50390920666085304</v>
      </c>
      <c r="AD10" s="17">
        <v>0.49773364383783097</v>
      </c>
      <c r="AE10" s="17"/>
      <c r="AF10" s="17">
        <v>0.43337931031057098</v>
      </c>
      <c r="AG10" s="17">
        <v>0.49494009924156102</v>
      </c>
      <c r="AH10" s="17">
        <v>0.47630433291137397</v>
      </c>
      <c r="AI10" s="17">
        <v>0.52236074489753803</v>
      </c>
      <c r="AJ10" s="17">
        <v>0.54428059610075497</v>
      </c>
      <c r="AK10" s="17">
        <v>0.46341436933539099</v>
      </c>
      <c r="AL10" s="17"/>
      <c r="AM10" s="17">
        <v>0.51975688138565401</v>
      </c>
      <c r="AN10" s="17">
        <v>0.51353398238866899</v>
      </c>
      <c r="AO10" s="17">
        <v>0.45681887961078499</v>
      </c>
      <c r="AP10" s="17">
        <v>0.42318910597929899</v>
      </c>
      <c r="AQ10" s="17">
        <v>0.33795105545950899</v>
      </c>
      <c r="AR10" s="17"/>
      <c r="AS10" s="17">
        <v>0.482037449683968</v>
      </c>
      <c r="AT10" s="17">
        <v>0.45022403887747398</v>
      </c>
      <c r="AU10" s="17"/>
      <c r="AV10" s="17">
        <v>0.48469709783579001</v>
      </c>
      <c r="AW10" s="17">
        <v>0.440620946554035</v>
      </c>
      <c r="AX10" s="17"/>
      <c r="AY10" s="17">
        <v>0.456637248486916</v>
      </c>
      <c r="AZ10" s="17">
        <v>0.49492863266468001</v>
      </c>
      <c r="BA10" s="17">
        <v>0.51879541454446598</v>
      </c>
      <c r="BB10" s="17"/>
      <c r="BC10" s="17">
        <v>0.50379421269342395</v>
      </c>
      <c r="BD10" s="17">
        <v>0.47454995010846202</v>
      </c>
      <c r="BE10" s="17">
        <v>0.44394213857970599</v>
      </c>
      <c r="BF10" s="17"/>
      <c r="BG10" s="17">
        <v>0.448861781165312</v>
      </c>
      <c r="BH10" s="17">
        <v>0.50104220054098303</v>
      </c>
      <c r="BI10" s="17"/>
      <c r="BJ10" s="17">
        <v>0.44071705337051797</v>
      </c>
      <c r="BK10" s="17">
        <v>0.503491799884769</v>
      </c>
      <c r="BL10" s="17"/>
      <c r="BM10" s="17">
        <v>0.46780533746686298</v>
      </c>
      <c r="BN10" s="17">
        <v>0.451206290160445</v>
      </c>
      <c r="BO10" s="17">
        <v>0.39795680866924399</v>
      </c>
      <c r="BP10" s="17">
        <v>0.47105350589712403</v>
      </c>
      <c r="BQ10" s="17">
        <v>0.58756670016139101</v>
      </c>
      <c r="BR10" s="17">
        <v>0.56165466719672497</v>
      </c>
      <c r="BS10" s="17">
        <v>0.45542317974123298</v>
      </c>
      <c r="BT10" s="17"/>
      <c r="BU10" s="17">
        <v>0.407650737162704</v>
      </c>
      <c r="BV10" s="17">
        <v>0.42938800712213698</v>
      </c>
      <c r="BW10" s="17"/>
      <c r="BX10" s="17">
        <v>0.490036142703275</v>
      </c>
      <c r="BY10" s="17">
        <v>0.49600355375252903</v>
      </c>
      <c r="BZ10" s="17">
        <v>0.46183368609527597</v>
      </c>
      <c r="CA10" s="17">
        <v>0.53380071914419902</v>
      </c>
    </row>
    <row r="11" spans="2:79" x14ac:dyDescent="0.3">
      <c r="B11" s="18" t="s">
        <v>294</v>
      </c>
      <c r="C11" s="17">
        <v>9.4044521590386607E-2</v>
      </c>
      <c r="D11" s="17">
        <v>0.110929785469857</v>
      </c>
      <c r="E11" s="17">
        <v>7.8037754605831802E-2</v>
      </c>
      <c r="F11" s="17"/>
      <c r="G11" s="17">
        <v>0.134271227191022</v>
      </c>
      <c r="H11" s="17">
        <v>0.104759378482223</v>
      </c>
      <c r="I11" s="17">
        <v>9.4064741432764498E-2</v>
      </c>
      <c r="J11" s="17">
        <v>0.115415029930204</v>
      </c>
      <c r="K11" s="17">
        <v>6.4171046773369503E-2</v>
      </c>
      <c r="L11" s="17">
        <v>6.1403614907148997E-2</v>
      </c>
      <c r="M11" s="17"/>
      <c r="N11" s="17">
        <v>7.1453132305555195E-2</v>
      </c>
      <c r="O11" s="17">
        <v>5.8992064398345097E-2</v>
      </c>
      <c r="P11" s="17">
        <v>0.112535650930982</v>
      </c>
      <c r="Q11" s="17">
        <v>0.13796776772993899</v>
      </c>
      <c r="R11" s="17"/>
      <c r="S11" s="17">
        <v>8.7311205338715198E-2</v>
      </c>
      <c r="T11" s="17">
        <v>9.9176655234306105E-2</v>
      </c>
      <c r="U11" s="17">
        <v>6.3198735699265596E-2</v>
      </c>
      <c r="V11" s="17">
        <v>0.13419184007005</v>
      </c>
      <c r="W11" s="17">
        <v>0.130425087465948</v>
      </c>
      <c r="X11" s="17">
        <v>7.6558098373677094E-2</v>
      </c>
      <c r="Y11" s="17">
        <v>0.115808023569828</v>
      </c>
      <c r="Z11" s="17">
        <v>5.3086432465815202E-2</v>
      </c>
      <c r="AA11" s="17">
        <v>8.5080020495300501E-2</v>
      </c>
      <c r="AB11" s="17">
        <v>0.117342792119144</v>
      </c>
      <c r="AC11" s="17">
        <v>6.2802614656963004E-2</v>
      </c>
      <c r="AD11" s="17">
        <v>4.3697823602694003E-2</v>
      </c>
      <c r="AE11" s="17"/>
      <c r="AF11" s="17">
        <v>7.3753748592030502E-2</v>
      </c>
      <c r="AG11" s="17">
        <v>9.5647329594549801E-2</v>
      </c>
      <c r="AH11" s="17">
        <v>0.145203458331055</v>
      </c>
      <c r="AI11" s="17">
        <v>9.15368944726173E-2</v>
      </c>
      <c r="AJ11" s="17">
        <v>8.4063207171566401E-2</v>
      </c>
      <c r="AK11" s="17">
        <v>7.7224371690236798E-2</v>
      </c>
      <c r="AL11" s="17"/>
      <c r="AM11" s="17">
        <v>0.132943174564465</v>
      </c>
      <c r="AN11" s="17">
        <v>9.3789344667052202E-2</v>
      </c>
      <c r="AO11" s="17">
        <v>6.4566687344001297E-2</v>
      </c>
      <c r="AP11" s="17">
        <v>6.4399917895185399E-2</v>
      </c>
      <c r="AQ11" s="17">
        <v>8.9362563320410995E-2</v>
      </c>
      <c r="AR11" s="17"/>
      <c r="AS11" s="17">
        <v>9.3465209342306205E-2</v>
      </c>
      <c r="AT11" s="17">
        <v>6.1435539131170502E-2</v>
      </c>
      <c r="AU11" s="17"/>
      <c r="AV11" s="17">
        <v>8.1768220041534195E-2</v>
      </c>
      <c r="AW11" s="17">
        <v>0.113443413841107</v>
      </c>
      <c r="AX11" s="17"/>
      <c r="AY11" s="17">
        <v>9.4699896910208303E-2</v>
      </c>
      <c r="AZ11" s="17">
        <v>9.60143838994552E-2</v>
      </c>
      <c r="BA11" s="17">
        <v>8.1972185225462804E-2</v>
      </c>
      <c r="BB11" s="17"/>
      <c r="BC11" s="17">
        <v>7.7823594646658195E-2</v>
      </c>
      <c r="BD11" s="17">
        <v>0.112041277819369</v>
      </c>
      <c r="BE11" s="17">
        <v>0.117491076522623</v>
      </c>
      <c r="BF11" s="17"/>
      <c r="BG11" s="17">
        <v>8.2363621121279595E-2</v>
      </c>
      <c r="BH11" s="17">
        <v>9.9109351052721895E-2</v>
      </c>
      <c r="BI11" s="17"/>
      <c r="BJ11" s="17">
        <v>9.5995529977014799E-2</v>
      </c>
      <c r="BK11" s="17">
        <v>8.9160173005974994E-2</v>
      </c>
      <c r="BL11" s="17"/>
      <c r="BM11" s="17">
        <v>9.6135269649332E-2</v>
      </c>
      <c r="BN11" s="17">
        <v>0.12237554352310601</v>
      </c>
      <c r="BO11" s="17">
        <v>0.126682123443464</v>
      </c>
      <c r="BP11" s="17">
        <v>0.13837813287287501</v>
      </c>
      <c r="BQ11" s="17">
        <v>6.5462621708555102E-2</v>
      </c>
      <c r="BR11" s="17">
        <v>5.17161654565889E-2</v>
      </c>
      <c r="BS11" s="17">
        <v>0.11271800470090899</v>
      </c>
      <c r="BT11" s="17"/>
      <c r="BU11" s="17">
        <v>8.4497997963851601E-2</v>
      </c>
      <c r="BV11" s="17">
        <v>5.2428765475407403E-2</v>
      </c>
      <c r="BW11" s="17"/>
      <c r="BX11" s="17">
        <v>8.1246068462434706E-2</v>
      </c>
      <c r="BY11" s="17">
        <v>0.11361599567989</v>
      </c>
      <c r="BZ11" s="17">
        <v>7.1393852199069796E-2</v>
      </c>
      <c r="CA11" s="17">
        <v>7.6152285765771002E-2</v>
      </c>
    </row>
    <row r="12" spans="2:79" x14ac:dyDescent="0.3">
      <c r="B12" s="18" t="s">
        <v>295</v>
      </c>
      <c r="C12" s="17">
        <v>1.3697146963407E-2</v>
      </c>
      <c r="D12" s="17">
        <v>1.93696759238569E-2</v>
      </c>
      <c r="E12" s="17">
        <v>8.2316111169016496E-3</v>
      </c>
      <c r="F12" s="17"/>
      <c r="G12" s="17">
        <v>3.5258839871224003E-2</v>
      </c>
      <c r="H12" s="17">
        <v>2.2281713411197002E-2</v>
      </c>
      <c r="I12" s="17">
        <v>1.60994535605491E-2</v>
      </c>
      <c r="J12" s="17">
        <v>7.6806223915899504E-3</v>
      </c>
      <c r="K12" s="17">
        <v>3.52032496029389E-3</v>
      </c>
      <c r="L12" s="17">
        <v>2.1685006922351501E-3</v>
      </c>
      <c r="M12" s="17"/>
      <c r="N12" s="17">
        <v>9.4724188054758802E-3</v>
      </c>
      <c r="O12" s="17">
        <v>1.47201152978267E-2</v>
      </c>
      <c r="P12" s="17">
        <v>1.3740508444390899E-2</v>
      </c>
      <c r="Q12" s="17">
        <v>1.7542702632539001E-2</v>
      </c>
      <c r="R12" s="17"/>
      <c r="S12" s="17">
        <v>1.75113766249957E-2</v>
      </c>
      <c r="T12" s="17">
        <v>6.8188283981504803E-3</v>
      </c>
      <c r="U12" s="17">
        <v>5.6816376983784703E-3</v>
      </c>
      <c r="V12" s="17">
        <v>4.8950303192481903E-3</v>
      </c>
      <c r="W12" s="17">
        <v>0</v>
      </c>
      <c r="X12" s="17">
        <v>2.1669258165812499E-2</v>
      </c>
      <c r="Y12" s="17">
        <v>4.4638929023739699E-2</v>
      </c>
      <c r="Z12" s="17">
        <v>3.25862110071014E-2</v>
      </c>
      <c r="AA12" s="17">
        <v>0</v>
      </c>
      <c r="AB12" s="17">
        <v>2.36306045793689E-2</v>
      </c>
      <c r="AC12" s="17">
        <v>1.02657811552691E-2</v>
      </c>
      <c r="AD12" s="17">
        <v>0</v>
      </c>
      <c r="AE12" s="17"/>
      <c r="AF12" s="17">
        <v>1.0323425708405399E-2</v>
      </c>
      <c r="AG12" s="17">
        <v>1.1032049973198999E-2</v>
      </c>
      <c r="AH12" s="17">
        <v>1.6174470088981801E-2</v>
      </c>
      <c r="AI12" s="17">
        <v>1.7974379984117099E-2</v>
      </c>
      <c r="AJ12" s="17">
        <v>1.2796502322138199E-2</v>
      </c>
      <c r="AK12" s="17">
        <v>2.3834105501546E-2</v>
      </c>
      <c r="AL12" s="17"/>
      <c r="AM12" s="17">
        <v>1.23404106804521E-2</v>
      </c>
      <c r="AN12" s="17">
        <v>1.2599751291741901E-2</v>
      </c>
      <c r="AO12" s="17">
        <v>1.70240016235579E-2</v>
      </c>
      <c r="AP12" s="17">
        <v>1.6854397906012699E-2</v>
      </c>
      <c r="AQ12" s="17">
        <v>0</v>
      </c>
      <c r="AR12" s="17"/>
      <c r="AS12" s="17">
        <v>8.9025732842699205E-3</v>
      </c>
      <c r="AT12" s="17">
        <v>2.3092725907301999E-2</v>
      </c>
      <c r="AU12" s="17"/>
      <c r="AV12" s="17">
        <v>9.4329168377673099E-3</v>
      </c>
      <c r="AW12" s="17">
        <v>1.59552503106422E-2</v>
      </c>
      <c r="AX12" s="17"/>
      <c r="AY12" s="17">
        <v>2.09529476170148E-2</v>
      </c>
      <c r="AZ12" s="17">
        <v>1.1303767117208201E-2</v>
      </c>
      <c r="BA12" s="17">
        <v>1.0022746284398899E-2</v>
      </c>
      <c r="BB12" s="17"/>
      <c r="BC12" s="17">
        <v>1.10198651689642E-2</v>
      </c>
      <c r="BD12" s="17">
        <v>2.0990569460452201E-2</v>
      </c>
      <c r="BE12" s="17">
        <v>1.37824090397538E-2</v>
      </c>
      <c r="BF12" s="17"/>
      <c r="BG12" s="17">
        <v>1.15001791362807E-2</v>
      </c>
      <c r="BH12" s="17">
        <v>1.3772510328744001E-2</v>
      </c>
      <c r="BI12" s="17"/>
      <c r="BJ12" s="17">
        <v>1.6090338906086799E-2</v>
      </c>
      <c r="BK12" s="17">
        <v>1.1558395539974399E-2</v>
      </c>
      <c r="BL12" s="17"/>
      <c r="BM12" s="17">
        <v>1.7718181441498601E-2</v>
      </c>
      <c r="BN12" s="17">
        <v>1.8432632420317199E-2</v>
      </c>
      <c r="BO12" s="17">
        <v>3.8058821433384897E-2</v>
      </c>
      <c r="BP12" s="17">
        <v>1.9379302940643599E-2</v>
      </c>
      <c r="BQ12" s="17">
        <v>0</v>
      </c>
      <c r="BR12" s="17">
        <v>2.2133654011330202E-3</v>
      </c>
      <c r="BS12" s="17">
        <v>0</v>
      </c>
      <c r="BT12" s="17"/>
      <c r="BU12" s="17">
        <v>9.7922794378117704E-3</v>
      </c>
      <c r="BV12" s="17">
        <v>3.1694435938150002E-2</v>
      </c>
      <c r="BW12" s="17"/>
      <c r="BX12" s="17">
        <v>3.6374996220072901E-3</v>
      </c>
      <c r="BY12" s="17">
        <v>2.30457140570096E-2</v>
      </c>
      <c r="BZ12" s="17">
        <v>1.2237697439677E-2</v>
      </c>
      <c r="CA12" s="17">
        <v>1.58626605940837E-2</v>
      </c>
    </row>
    <row r="13" spans="2:79" x14ac:dyDescent="0.3">
      <c r="B13" s="18" t="s">
        <v>296</v>
      </c>
      <c r="C13" s="17">
        <v>5.7830355759650202E-3</v>
      </c>
      <c r="D13" s="17">
        <v>9.6337078555047296E-3</v>
      </c>
      <c r="E13" s="17">
        <v>2.0555662187944201E-3</v>
      </c>
      <c r="F13" s="17"/>
      <c r="G13" s="17">
        <v>1.7082093590472601E-2</v>
      </c>
      <c r="H13" s="17">
        <v>5.83080600717423E-3</v>
      </c>
      <c r="I13" s="17">
        <v>5.9585747490127402E-3</v>
      </c>
      <c r="J13" s="17">
        <v>2.9464987693417102E-3</v>
      </c>
      <c r="K13" s="17">
        <v>0</v>
      </c>
      <c r="L13" s="17">
        <v>4.2743805383684197E-3</v>
      </c>
      <c r="M13" s="17"/>
      <c r="N13" s="17">
        <v>1.8643374661112999E-3</v>
      </c>
      <c r="O13" s="17">
        <v>5.3681931263133403E-3</v>
      </c>
      <c r="P13" s="17">
        <v>0</v>
      </c>
      <c r="Q13" s="17">
        <v>1.56972572763509E-2</v>
      </c>
      <c r="R13" s="17"/>
      <c r="S13" s="17">
        <v>7.2585312820172103E-3</v>
      </c>
      <c r="T13" s="17">
        <v>0</v>
      </c>
      <c r="U13" s="17">
        <v>0</v>
      </c>
      <c r="V13" s="17">
        <v>0</v>
      </c>
      <c r="W13" s="17">
        <v>6.2555719936933599E-3</v>
      </c>
      <c r="X13" s="17">
        <v>1.6463183868438501E-2</v>
      </c>
      <c r="Y13" s="17">
        <v>2.3899134646034399E-2</v>
      </c>
      <c r="Z13" s="17">
        <v>0</v>
      </c>
      <c r="AA13" s="17">
        <v>8.4819328170315893E-3</v>
      </c>
      <c r="AB13" s="17">
        <v>0</v>
      </c>
      <c r="AC13" s="17">
        <v>0</v>
      </c>
      <c r="AD13" s="17">
        <v>0</v>
      </c>
      <c r="AE13" s="17"/>
      <c r="AF13" s="17">
        <v>7.7969844260195502E-3</v>
      </c>
      <c r="AG13" s="17">
        <v>5.1352233789051004E-3</v>
      </c>
      <c r="AH13" s="17">
        <v>1.1143646303297901E-2</v>
      </c>
      <c r="AI13" s="17">
        <v>5.1672095293497601E-3</v>
      </c>
      <c r="AJ13" s="17">
        <v>0</v>
      </c>
      <c r="AK13" s="17">
        <v>0</v>
      </c>
      <c r="AL13" s="17"/>
      <c r="AM13" s="17">
        <v>7.8878088326964808E-3</v>
      </c>
      <c r="AN13" s="17">
        <v>7.8718869621918902E-3</v>
      </c>
      <c r="AO13" s="17">
        <v>6.1216104775341498E-3</v>
      </c>
      <c r="AP13" s="17">
        <v>0</v>
      </c>
      <c r="AQ13" s="17">
        <v>0</v>
      </c>
      <c r="AR13" s="17"/>
      <c r="AS13" s="17">
        <v>1.57694677738361E-3</v>
      </c>
      <c r="AT13" s="17">
        <v>1.5986943484124799E-2</v>
      </c>
      <c r="AU13" s="17"/>
      <c r="AV13" s="17">
        <v>1.4896494760861499E-3</v>
      </c>
      <c r="AW13" s="17">
        <v>1.36978599225746E-2</v>
      </c>
      <c r="AX13" s="17"/>
      <c r="AY13" s="17">
        <v>5.2501409506137998E-3</v>
      </c>
      <c r="AZ13" s="17">
        <v>4.6192035444906502E-3</v>
      </c>
      <c r="BA13" s="17">
        <v>1.5472228731327999E-2</v>
      </c>
      <c r="BB13" s="17"/>
      <c r="BC13" s="17">
        <v>6.7254373702608497E-3</v>
      </c>
      <c r="BD13" s="17">
        <v>4.4816321259323298E-3</v>
      </c>
      <c r="BE13" s="17">
        <v>4.7915752502422698E-3</v>
      </c>
      <c r="BF13" s="17"/>
      <c r="BG13" s="17">
        <v>1.1288767332769199E-2</v>
      </c>
      <c r="BH13" s="17">
        <v>2.1803836837727799E-3</v>
      </c>
      <c r="BI13" s="17"/>
      <c r="BJ13" s="17">
        <v>2.1465211514936802E-3</v>
      </c>
      <c r="BK13" s="17">
        <v>5.6940542965816998E-3</v>
      </c>
      <c r="BL13" s="17"/>
      <c r="BM13" s="17">
        <v>8.0141595689068694E-3</v>
      </c>
      <c r="BN13" s="17">
        <v>0</v>
      </c>
      <c r="BO13" s="17">
        <v>0</v>
      </c>
      <c r="BP13" s="17">
        <v>1.9817817304910199E-2</v>
      </c>
      <c r="BQ13" s="17">
        <v>2.05148807170921E-2</v>
      </c>
      <c r="BR13" s="17">
        <v>2.1341853257744901E-3</v>
      </c>
      <c r="BS13" s="17">
        <v>0</v>
      </c>
      <c r="BT13" s="17"/>
      <c r="BU13" s="17">
        <v>0</v>
      </c>
      <c r="BV13" s="17">
        <v>0</v>
      </c>
      <c r="BW13" s="17"/>
      <c r="BX13" s="17">
        <v>0</v>
      </c>
      <c r="BY13" s="17">
        <v>6.4985804497082198E-3</v>
      </c>
      <c r="BZ13" s="17">
        <v>0</v>
      </c>
      <c r="CA13" s="17">
        <v>3.2136456586409901E-3</v>
      </c>
    </row>
    <row r="14" spans="2:79" x14ac:dyDescent="0.3">
      <c r="B14" s="18" t="s">
        <v>101</v>
      </c>
      <c r="C14" s="17">
        <v>1.9256806055362601E-2</v>
      </c>
      <c r="D14" s="17">
        <v>2.06084412834346E-2</v>
      </c>
      <c r="E14" s="17">
        <v>1.8033252110402902E-2</v>
      </c>
      <c r="F14" s="17"/>
      <c r="G14" s="17">
        <v>2.8423181874340099E-2</v>
      </c>
      <c r="H14" s="17">
        <v>1.5673391960727201E-2</v>
      </c>
      <c r="I14" s="17">
        <v>2.06362046639385E-2</v>
      </c>
      <c r="J14" s="17">
        <v>2.2403305691195499E-2</v>
      </c>
      <c r="K14" s="17">
        <v>2.75697554326962E-2</v>
      </c>
      <c r="L14" s="17">
        <v>6.8359333082598098E-3</v>
      </c>
      <c r="M14" s="17"/>
      <c r="N14" s="17">
        <v>7.41875214421347E-3</v>
      </c>
      <c r="O14" s="17">
        <v>1.7958885674694999E-2</v>
      </c>
      <c r="P14" s="17">
        <v>2.1008647452091401E-2</v>
      </c>
      <c r="Q14" s="17">
        <v>3.2392815368563199E-2</v>
      </c>
      <c r="R14" s="17"/>
      <c r="S14" s="17">
        <v>3.2456933542582299E-2</v>
      </c>
      <c r="T14" s="17">
        <v>1.40507402418371E-2</v>
      </c>
      <c r="U14" s="17">
        <v>2.4779849584073699E-2</v>
      </c>
      <c r="V14" s="17">
        <v>1.05355826799507E-2</v>
      </c>
      <c r="W14" s="17">
        <v>2.7545174267358599E-2</v>
      </c>
      <c r="X14" s="17">
        <v>2.2724535298392499E-2</v>
      </c>
      <c r="Y14" s="17">
        <v>1.07435772830388E-2</v>
      </c>
      <c r="Z14" s="17">
        <v>1.20031409314394E-2</v>
      </c>
      <c r="AA14" s="17">
        <v>1.24783812071189E-2</v>
      </c>
      <c r="AB14" s="17">
        <v>1.7771751821601602E-2</v>
      </c>
      <c r="AC14" s="17">
        <v>2.1331009715916699E-2</v>
      </c>
      <c r="AD14" s="17">
        <v>2.01097532066958E-2</v>
      </c>
      <c r="AE14" s="17"/>
      <c r="AF14" s="17">
        <v>2.8615819957508198E-2</v>
      </c>
      <c r="AG14" s="17">
        <v>1.57772253218233E-2</v>
      </c>
      <c r="AH14" s="17">
        <v>1.07158352331388E-2</v>
      </c>
      <c r="AI14" s="17">
        <v>2.1505428427799199E-2</v>
      </c>
      <c r="AJ14" s="17">
        <v>1.3397020362135401E-2</v>
      </c>
      <c r="AK14" s="17">
        <v>2.0527461582166201E-2</v>
      </c>
      <c r="AL14" s="17"/>
      <c r="AM14" s="17">
        <v>1.9305790514456501E-2</v>
      </c>
      <c r="AN14" s="17">
        <v>2.6132966253968899E-2</v>
      </c>
      <c r="AO14" s="17">
        <v>2.1890196492088301E-2</v>
      </c>
      <c r="AP14" s="17">
        <v>3.73699642717314E-3</v>
      </c>
      <c r="AQ14" s="17">
        <v>0</v>
      </c>
      <c r="AR14" s="17"/>
      <c r="AS14" s="17">
        <v>1.09464562420909E-2</v>
      </c>
      <c r="AT14" s="17">
        <v>2.8668246600827299E-2</v>
      </c>
      <c r="AU14" s="17"/>
      <c r="AV14" s="17">
        <v>1.5553596802024E-2</v>
      </c>
      <c r="AW14" s="17">
        <v>1.04047075237457E-2</v>
      </c>
      <c r="AX14" s="17"/>
      <c r="AY14" s="17">
        <v>2.5400865319862201E-2</v>
      </c>
      <c r="AZ14" s="17">
        <v>1.6743289083697498E-2</v>
      </c>
      <c r="BA14" s="17">
        <v>9.7201245554161299E-3</v>
      </c>
      <c r="BB14" s="17"/>
      <c r="BC14" s="17">
        <v>2.1651027334059901E-2</v>
      </c>
      <c r="BD14" s="17">
        <v>1.9362613531543699E-2</v>
      </c>
      <c r="BE14" s="17">
        <v>1.33804003862613E-2</v>
      </c>
      <c r="BF14" s="17"/>
      <c r="BG14" s="17">
        <v>2.7972020689333799E-2</v>
      </c>
      <c r="BH14" s="17">
        <v>1.04600033955673E-2</v>
      </c>
      <c r="BI14" s="17"/>
      <c r="BJ14" s="17">
        <v>1.63619529992007E-2</v>
      </c>
      <c r="BK14" s="17">
        <v>1.7568279929807199E-2</v>
      </c>
      <c r="BL14" s="17"/>
      <c r="BM14" s="17">
        <v>1.71366835657541E-2</v>
      </c>
      <c r="BN14" s="17">
        <v>2.7099923336633001E-2</v>
      </c>
      <c r="BO14" s="17">
        <v>1.9408013814855501E-2</v>
      </c>
      <c r="BP14" s="17">
        <v>2.8448781216659998E-2</v>
      </c>
      <c r="BQ14" s="17">
        <v>0</v>
      </c>
      <c r="BR14" s="17">
        <v>7.2538323192840298E-3</v>
      </c>
      <c r="BS14" s="17">
        <v>5.9002166483070398E-2</v>
      </c>
      <c r="BT14" s="17"/>
      <c r="BU14" s="17">
        <v>0</v>
      </c>
      <c r="BV14" s="17">
        <v>6.5920239770677598E-3</v>
      </c>
      <c r="BW14" s="17"/>
      <c r="BX14" s="17">
        <v>2.0556025003813299E-2</v>
      </c>
      <c r="BY14" s="17">
        <v>8.1453003341648202E-3</v>
      </c>
      <c r="BZ14" s="17">
        <v>1.22914426260879E-2</v>
      </c>
      <c r="CA14" s="17">
        <v>1.42106478850212E-2</v>
      </c>
    </row>
    <row r="15" spans="2:79" x14ac:dyDescent="0.3">
      <c r="B15" s="18" t="s">
        <v>297</v>
      </c>
      <c r="C15" s="21">
        <v>0.86721848981487903</v>
      </c>
      <c r="D15" s="21">
        <v>0.83945838946734697</v>
      </c>
      <c r="E15" s="21">
        <v>0.89364181594806902</v>
      </c>
      <c r="F15" s="21"/>
      <c r="G15" s="21">
        <v>0.78496465747294097</v>
      </c>
      <c r="H15" s="21">
        <v>0.85145471013867802</v>
      </c>
      <c r="I15" s="21">
        <v>0.86324102559373495</v>
      </c>
      <c r="J15" s="21">
        <v>0.85155454321766899</v>
      </c>
      <c r="K15" s="21">
        <v>0.90473887283363996</v>
      </c>
      <c r="L15" s="21">
        <v>0.925317570553988</v>
      </c>
      <c r="M15" s="21"/>
      <c r="N15" s="21">
        <v>0.90979135927864396</v>
      </c>
      <c r="O15" s="21">
        <v>0.90296074150282002</v>
      </c>
      <c r="P15" s="21">
        <v>0.85271519317253597</v>
      </c>
      <c r="Q15" s="21">
        <v>0.79639945699260795</v>
      </c>
      <c r="R15" s="21"/>
      <c r="S15" s="21">
        <v>0.85546195321169005</v>
      </c>
      <c r="T15" s="21">
        <v>0.87995377612570602</v>
      </c>
      <c r="U15" s="21">
        <v>0.90633977701828194</v>
      </c>
      <c r="V15" s="21">
        <v>0.85037754693075096</v>
      </c>
      <c r="W15" s="21">
        <v>0.83577416627300005</v>
      </c>
      <c r="X15" s="21">
        <v>0.86258492429367895</v>
      </c>
      <c r="Y15" s="21">
        <v>0.80491033547735902</v>
      </c>
      <c r="Z15" s="21">
        <v>0.90232421559564402</v>
      </c>
      <c r="AA15" s="21">
        <v>0.89395966548054895</v>
      </c>
      <c r="AB15" s="21">
        <v>0.84125485147988499</v>
      </c>
      <c r="AC15" s="21">
        <v>0.90560059447185104</v>
      </c>
      <c r="AD15" s="21">
        <v>0.93619242319061002</v>
      </c>
      <c r="AE15" s="21"/>
      <c r="AF15" s="21">
        <v>0.87951002131603595</v>
      </c>
      <c r="AG15" s="21">
        <v>0.87240817173152296</v>
      </c>
      <c r="AH15" s="21">
        <v>0.81676259004352603</v>
      </c>
      <c r="AI15" s="21">
        <v>0.86381608758611705</v>
      </c>
      <c r="AJ15" s="21">
        <v>0.88974327014415999</v>
      </c>
      <c r="AK15" s="21">
        <v>0.87841406122605104</v>
      </c>
      <c r="AL15" s="21"/>
      <c r="AM15" s="21">
        <v>0.82752281540793005</v>
      </c>
      <c r="AN15" s="21">
        <v>0.85960605082504504</v>
      </c>
      <c r="AO15" s="21">
        <v>0.89039750406281803</v>
      </c>
      <c r="AP15" s="21">
        <v>0.91500868777162903</v>
      </c>
      <c r="AQ15" s="21">
        <v>0.91063743667958896</v>
      </c>
      <c r="AR15" s="21"/>
      <c r="AS15" s="21">
        <v>0.88510881435394895</v>
      </c>
      <c r="AT15" s="21">
        <v>0.870816544876575</v>
      </c>
      <c r="AU15" s="21"/>
      <c r="AV15" s="21">
        <v>0.89175561684258797</v>
      </c>
      <c r="AW15" s="21">
        <v>0.84649876840192995</v>
      </c>
      <c r="AX15" s="21"/>
      <c r="AY15" s="21">
        <v>0.85369614920230097</v>
      </c>
      <c r="AZ15" s="21">
        <v>0.87131935635514801</v>
      </c>
      <c r="BA15" s="21">
        <v>0.88281271520339399</v>
      </c>
      <c r="BB15" s="21"/>
      <c r="BC15" s="21">
        <v>0.88278007548005699</v>
      </c>
      <c r="BD15" s="21">
        <v>0.84312390706270302</v>
      </c>
      <c r="BE15" s="21">
        <v>0.85055453880111997</v>
      </c>
      <c r="BF15" s="21"/>
      <c r="BG15" s="21">
        <v>0.866875411720337</v>
      </c>
      <c r="BH15" s="21">
        <v>0.87447775153919405</v>
      </c>
      <c r="BI15" s="21"/>
      <c r="BJ15" s="21">
        <v>0.86940565696620398</v>
      </c>
      <c r="BK15" s="21">
        <v>0.87601909722766202</v>
      </c>
      <c r="BL15" s="21"/>
      <c r="BM15" s="21">
        <v>0.86099570577450801</v>
      </c>
      <c r="BN15" s="21">
        <v>0.83209190071994399</v>
      </c>
      <c r="BO15" s="21">
        <v>0.815851041308296</v>
      </c>
      <c r="BP15" s="21">
        <v>0.79397596566491102</v>
      </c>
      <c r="BQ15" s="21">
        <v>0.91402249757435305</v>
      </c>
      <c r="BR15" s="21">
        <v>0.93668245149721996</v>
      </c>
      <c r="BS15" s="21">
        <v>0.82827982881602102</v>
      </c>
      <c r="BT15" s="21"/>
      <c r="BU15" s="21">
        <v>0.90570972259833704</v>
      </c>
      <c r="BV15" s="21">
        <v>0.90928477460937496</v>
      </c>
      <c r="BW15" s="21"/>
      <c r="BX15" s="21">
        <v>0.89456040691174499</v>
      </c>
      <c r="BY15" s="21">
        <v>0.84869440947922703</v>
      </c>
      <c r="BZ15" s="21">
        <v>0.90407700773516497</v>
      </c>
      <c r="CA15" s="21">
        <v>0.890560760096483</v>
      </c>
    </row>
    <row r="16" spans="2:79" x14ac:dyDescent="0.3">
      <c r="B16" s="18" t="s">
        <v>298</v>
      </c>
      <c r="C16" s="21">
        <v>1.9480182539372001E-2</v>
      </c>
      <c r="D16" s="21">
        <v>2.90033837793616E-2</v>
      </c>
      <c r="E16" s="21">
        <v>1.0287177335696099E-2</v>
      </c>
      <c r="F16" s="21"/>
      <c r="G16" s="21">
        <v>5.2340933461696597E-2</v>
      </c>
      <c r="H16" s="21">
        <v>2.8112519418371201E-2</v>
      </c>
      <c r="I16" s="21">
        <v>2.20580283095618E-2</v>
      </c>
      <c r="J16" s="21">
        <v>1.06271211609317E-2</v>
      </c>
      <c r="K16" s="21">
        <v>3.52032496029389E-3</v>
      </c>
      <c r="L16" s="21">
        <v>6.4428812306035702E-3</v>
      </c>
      <c r="M16" s="21"/>
      <c r="N16" s="21">
        <v>1.1336756271587201E-2</v>
      </c>
      <c r="O16" s="21">
        <v>2.0088308424140101E-2</v>
      </c>
      <c r="P16" s="21">
        <v>1.3740508444390899E-2</v>
      </c>
      <c r="Q16" s="21">
        <v>3.32399599088899E-2</v>
      </c>
      <c r="R16" s="21"/>
      <c r="S16" s="21">
        <v>2.47699079070129E-2</v>
      </c>
      <c r="T16" s="21">
        <v>6.8188283981504803E-3</v>
      </c>
      <c r="U16" s="21">
        <v>5.6816376983784703E-3</v>
      </c>
      <c r="V16" s="21">
        <v>4.8950303192481903E-3</v>
      </c>
      <c r="W16" s="21">
        <v>6.2555719936933599E-3</v>
      </c>
      <c r="X16" s="21">
        <v>3.8132442034251098E-2</v>
      </c>
      <c r="Y16" s="21">
        <v>6.8538063669774094E-2</v>
      </c>
      <c r="Z16" s="21">
        <v>3.25862110071014E-2</v>
      </c>
      <c r="AA16" s="21">
        <v>8.4819328170315893E-3</v>
      </c>
      <c r="AB16" s="21">
        <v>2.36306045793689E-2</v>
      </c>
      <c r="AC16" s="21">
        <v>1.02657811552691E-2</v>
      </c>
      <c r="AD16" s="21">
        <v>0</v>
      </c>
      <c r="AE16" s="21"/>
      <c r="AF16" s="21">
        <v>1.8120410134424999E-2</v>
      </c>
      <c r="AG16" s="21">
        <v>1.6167273352104099E-2</v>
      </c>
      <c r="AH16" s="21">
        <v>2.7318116392279702E-2</v>
      </c>
      <c r="AI16" s="21">
        <v>2.3141589513466902E-2</v>
      </c>
      <c r="AJ16" s="21">
        <v>1.2796502322138199E-2</v>
      </c>
      <c r="AK16" s="21">
        <v>2.3834105501546E-2</v>
      </c>
      <c r="AL16" s="21"/>
      <c r="AM16" s="21">
        <v>2.0228219513148599E-2</v>
      </c>
      <c r="AN16" s="21">
        <v>2.0471638253933801E-2</v>
      </c>
      <c r="AO16" s="21">
        <v>2.3145612101091999E-2</v>
      </c>
      <c r="AP16" s="21">
        <v>1.6854397906012699E-2</v>
      </c>
      <c r="AQ16" s="21">
        <v>0</v>
      </c>
      <c r="AR16" s="21"/>
      <c r="AS16" s="21">
        <v>1.0479520061653501E-2</v>
      </c>
      <c r="AT16" s="21">
        <v>3.9079669391426798E-2</v>
      </c>
      <c r="AU16" s="21"/>
      <c r="AV16" s="21">
        <v>1.09225663138535E-2</v>
      </c>
      <c r="AW16" s="21">
        <v>2.9653110233216699E-2</v>
      </c>
      <c r="AX16" s="21"/>
      <c r="AY16" s="21">
        <v>2.62030885676286E-2</v>
      </c>
      <c r="AZ16" s="21">
        <v>1.5922970661698801E-2</v>
      </c>
      <c r="BA16" s="21">
        <v>2.5494975015726801E-2</v>
      </c>
      <c r="BB16" s="21"/>
      <c r="BC16" s="21">
        <v>1.7745302539224999E-2</v>
      </c>
      <c r="BD16" s="21">
        <v>2.54722015863846E-2</v>
      </c>
      <c r="BE16" s="21">
        <v>1.8573984289996098E-2</v>
      </c>
      <c r="BF16" s="21"/>
      <c r="BG16" s="21">
        <v>2.2788946469049901E-2</v>
      </c>
      <c r="BH16" s="21">
        <v>1.5952894012516799E-2</v>
      </c>
      <c r="BI16" s="21"/>
      <c r="BJ16" s="21">
        <v>1.82368600575805E-2</v>
      </c>
      <c r="BK16" s="21">
        <v>1.7252449836556102E-2</v>
      </c>
      <c r="BL16" s="21"/>
      <c r="BM16" s="21">
        <v>2.5732341010405502E-2</v>
      </c>
      <c r="BN16" s="21">
        <v>1.8432632420317199E-2</v>
      </c>
      <c r="BO16" s="21">
        <v>3.8058821433384897E-2</v>
      </c>
      <c r="BP16" s="21">
        <v>3.9197120245553801E-2</v>
      </c>
      <c r="BQ16" s="21">
        <v>2.05148807170921E-2</v>
      </c>
      <c r="BR16" s="21">
        <v>4.3475507269075103E-3</v>
      </c>
      <c r="BS16" s="21">
        <v>0</v>
      </c>
      <c r="BT16" s="21"/>
      <c r="BU16" s="21">
        <v>9.7922794378117704E-3</v>
      </c>
      <c r="BV16" s="21">
        <v>3.1694435938150002E-2</v>
      </c>
      <c r="BW16" s="21"/>
      <c r="BX16" s="21">
        <v>3.6374996220072901E-3</v>
      </c>
      <c r="BY16" s="21">
        <v>2.9544294506717899E-2</v>
      </c>
      <c r="BZ16" s="21">
        <v>1.2237697439677E-2</v>
      </c>
      <c r="CA16" s="21">
        <v>1.90763062527247E-2</v>
      </c>
    </row>
    <row r="17" spans="2:79" hidden="1" x14ac:dyDescent="0.3">
      <c r="B17" s="18" t="s">
        <v>299</v>
      </c>
      <c r="C17" s="22">
        <v>0.84773830727550703</v>
      </c>
      <c r="D17" s="22">
        <v>0.81045500568798501</v>
      </c>
      <c r="E17" s="22">
        <v>0.88335463861237296</v>
      </c>
      <c r="F17" s="22"/>
      <c r="G17" s="22">
        <v>0.73262372401124498</v>
      </c>
      <c r="H17" s="22">
        <v>0.82334219072030701</v>
      </c>
      <c r="I17" s="22">
        <v>0.84118299728417301</v>
      </c>
      <c r="J17" s="22">
        <v>0.84092742205673698</v>
      </c>
      <c r="K17" s="22">
        <v>0.90121854787334699</v>
      </c>
      <c r="L17" s="22">
        <v>0.91887468932338401</v>
      </c>
      <c r="M17" s="22"/>
      <c r="N17" s="22">
        <v>0.89845460300705704</v>
      </c>
      <c r="O17" s="22">
        <v>0.88287243307868002</v>
      </c>
      <c r="P17" s="22">
        <v>0.83897468472814496</v>
      </c>
      <c r="Q17" s="22">
        <v>0.763159497083718</v>
      </c>
      <c r="R17" s="22"/>
      <c r="S17" s="22">
        <v>0.830692045304677</v>
      </c>
      <c r="T17" s="22">
        <v>0.87313494772755595</v>
      </c>
      <c r="U17" s="22">
        <v>0.90065813931990402</v>
      </c>
      <c r="V17" s="22">
        <v>0.84548251661150298</v>
      </c>
      <c r="W17" s="22">
        <v>0.82951859427930696</v>
      </c>
      <c r="X17" s="22">
        <v>0.82445248225942802</v>
      </c>
      <c r="Y17" s="22">
        <v>0.73637227180758502</v>
      </c>
      <c r="Z17" s="22">
        <v>0.869738004588543</v>
      </c>
      <c r="AA17" s="22">
        <v>0.88547773266351704</v>
      </c>
      <c r="AB17" s="22">
        <v>0.81762424690051605</v>
      </c>
      <c r="AC17" s="22">
        <v>0.89533481331658205</v>
      </c>
      <c r="AD17" s="22">
        <v>0.93619242319061002</v>
      </c>
      <c r="AE17" s="22"/>
      <c r="AF17" s="22">
        <v>0.86138961118161095</v>
      </c>
      <c r="AG17" s="22">
        <v>0.85624089837941897</v>
      </c>
      <c r="AH17" s="22">
        <v>0.78944447365124704</v>
      </c>
      <c r="AI17" s="22">
        <v>0.84067449807265004</v>
      </c>
      <c r="AJ17" s="22">
        <v>0.87694676782202197</v>
      </c>
      <c r="AK17" s="22">
        <v>0.85457995572450496</v>
      </c>
      <c r="AL17" s="22"/>
      <c r="AM17" s="22">
        <v>0.80729459589478103</v>
      </c>
      <c r="AN17" s="22">
        <v>0.83913441257111099</v>
      </c>
      <c r="AO17" s="22">
        <v>0.86725189196172603</v>
      </c>
      <c r="AP17" s="22">
        <v>0.89815428986561596</v>
      </c>
      <c r="AQ17" s="22">
        <v>0.91063743667958896</v>
      </c>
      <c r="AR17" s="22"/>
      <c r="AS17" s="22">
        <v>0.87462929429229597</v>
      </c>
      <c r="AT17" s="22">
        <v>0.83173687548514896</v>
      </c>
      <c r="AU17" s="22"/>
      <c r="AV17" s="22">
        <v>0.88083305052873495</v>
      </c>
      <c r="AW17" s="22">
        <v>0.81684565816871402</v>
      </c>
      <c r="AX17" s="22"/>
      <c r="AY17" s="22">
        <v>0.82749306063467198</v>
      </c>
      <c r="AZ17" s="22">
        <v>0.85539638569345</v>
      </c>
      <c r="BA17" s="22">
        <v>0.85731774018766704</v>
      </c>
      <c r="BB17" s="22"/>
      <c r="BC17" s="22">
        <v>0.86503477294083198</v>
      </c>
      <c r="BD17" s="22">
        <v>0.81765170547631905</v>
      </c>
      <c r="BE17" s="22">
        <v>0.83198055451112396</v>
      </c>
      <c r="BF17" s="22"/>
      <c r="BG17" s="22">
        <v>0.84408646525128705</v>
      </c>
      <c r="BH17" s="22">
        <v>0.85852485752667695</v>
      </c>
      <c r="BI17" s="22"/>
      <c r="BJ17" s="22">
        <v>0.85116879690862401</v>
      </c>
      <c r="BK17" s="22">
        <v>0.85876664739110598</v>
      </c>
      <c r="BL17" s="22"/>
      <c r="BM17" s="22">
        <v>0.83526336476410301</v>
      </c>
      <c r="BN17" s="22">
        <v>0.81365926829962698</v>
      </c>
      <c r="BO17" s="22">
        <v>0.77779221987491098</v>
      </c>
      <c r="BP17" s="22">
        <v>0.75477884541935703</v>
      </c>
      <c r="BQ17" s="22">
        <v>0.89350761685726099</v>
      </c>
      <c r="BR17" s="22">
        <v>0.932334900770312</v>
      </c>
      <c r="BS17" s="22">
        <v>0.82827982881602102</v>
      </c>
      <c r="BT17" s="22"/>
      <c r="BU17" s="22">
        <v>0.89591744316052502</v>
      </c>
      <c r="BV17" s="22">
        <v>0.87759033867122505</v>
      </c>
      <c r="BW17" s="22"/>
      <c r="BX17" s="22">
        <v>0.890922907289737</v>
      </c>
      <c r="BY17" s="22">
        <v>0.81915011497251</v>
      </c>
      <c r="BZ17" s="22">
        <v>0.89183931029548802</v>
      </c>
      <c r="CA17" s="22">
        <v>0.87148445384375794</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H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35" t="s">
        <v>370</v>
      </c>
      <c r="E2" s="31"/>
      <c r="F2" s="31"/>
      <c r="G2" s="31"/>
      <c r="H2" s="31"/>
    </row>
    <row r="6" spans="2:8" ht="49.95" customHeight="1" x14ac:dyDescent="0.3">
      <c r="B6" s="20" t="s">
        <v>15</v>
      </c>
      <c r="C6" s="20" t="s">
        <v>360</v>
      </c>
      <c r="D6" s="20" t="s">
        <v>361</v>
      </c>
      <c r="E6" s="20" t="s">
        <v>362</v>
      </c>
      <c r="F6" s="20" t="s">
        <v>363</v>
      </c>
      <c r="G6" s="20" t="s">
        <v>364</v>
      </c>
    </row>
    <row r="7" spans="2:8" x14ac:dyDescent="0.3">
      <c r="B7" s="18" t="s">
        <v>365</v>
      </c>
      <c r="C7" s="17">
        <v>0.320339222732902</v>
      </c>
      <c r="D7" s="17">
        <v>0.28834895340922301</v>
      </c>
      <c r="E7" s="17">
        <v>0.26334974012519702</v>
      </c>
      <c r="F7" s="17">
        <v>0.24856120572724699</v>
      </c>
      <c r="G7" s="17">
        <v>0.311561020851649</v>
      </c>
    </row>
    <row r="8" spans="2:8" x14ac:dyDescent="0.3">
      <c r="B8" s="18" t="s">
        <v>366</v>
      </c>
      <c r="C8" s="17">
        <v>0.40783591744541298</v>
      </c>
      <c r="D8" s="17">
        <v>0.39762463683786298</v>
      </c>
      <c r="E8" s="17">
        <v>0.39472039180762603</v>
      </c>
      <c r="F8" s="17">
        <v>0.299364875041705</v>
      </c>
      <c r="G8" s="17">
        <v>0.37709284535334298</v>
      </c>
    </row>
    <row r="9" spans="2:8" ht="28.8" x14ac:dyDescent="0.3">
      <c r="B9" s="18" t="s">
        <v>367</v>
      </c>
      <c r="C9" s="17">
        <v>0.17838147910176699</v>
      </c>
      <c r="D9" s="17">
        <v>0.19393094334070099</v>
      </c>
      <c r="E9" s="17">
        <v>0.21367054554737899</v>
      </c>
      <c r="F9" s="17">
        <v>0.224616049445341</v>
      </c>
      <c r="G9" s="17">
        <v>0.17951687081488099</v>
      </c>
    </row>
    <row r="10" spans="2:8" x14ac:dyDescent="0.3">
      <c r="B10" s="18" t="s">
        <v>368</v>
      </c>
      <c r="C10" s="17">
        <v>3.0818682804229301E-2</v>
      </c>
      <c r="D10" s="17">
        <v>3.4332653203541799E-2</v>
      </c>
      <c r="E10" s="17">
        <v>3.9232576357176502E-2</v>
      </c>
      <c r="F10" s="17">
        <v>0.112586991372273</v>
      </c>
      <c r="G10" s="17">
        <v>5.0806217278662497E-2</v>
      </c>
    </row>
    <row r="11" spans="2:8" x14ac:dyDescent="0.3">
      <c r="B11" s="18" t="s">
        <v>369</v>
      </c>
      <c r="C11" s="17">
        <v>1.0371377988389E-2</v>
      </c>
      <c r="D11" s="17">
        <v>9.6508215042795092E-3</v>
      </c>
      <c r="E11" s="17">
        <v>1.1422172047232801E-2</v>
      </c>
      <c r="F11" s="17">
        <v>4.87998306095659E-2</v>
      </c>
      <c r="G11" s="17">
        <v>1.46011611254564E-2</v>
      </c>
    </row>
    <row r="12" spans="2:8" x14ac:dyDescent="0.3">
      <c r="B12" s="18" t="s">
        <v>101</v>
      </c>
      <c r="C12" s="17">
        <v>5.2253319927299903E-2</v>
      </c>
      <c r="D12" s="17">
        <v>7.6111991704392604E-2</v>
      </c>
      <c r="E12" s="17">
        <v>7.76045741153885E-2</v>
      </c>
      <c r="F12" s="17">
        <v>6.6071047803868702E-2</v>
      </c>
      <c r="G12" s="17">
        <v>6.64218845760077E-2</v>
      </c>
    </row>
    <row r="13" spans="2:8" x14ac:dyDescent="0.3">
      <c r="B13" s="16"/>
      <c r="C13" s="16"/>
      <c r="D13" s="16"/>
      <c r="E13" s="16"/>
      <c r="F13" s="16"/>
      <c r="G13" s="16"/>
    </row>
    <row r="14" spans="2:8" x14ac:dyDescent="0.3">
      <c r="B14" t="s">
        <v>99</v>
      </c>
    </row>
    <row r="15" spans="2:8" x14ac:dyDescent="0.3">
      <c r="B15" t="s">
        <v>100</v>
      </c>
    </row>
    <row r="19" spans="2:2" x14ac:dyDescent="0.3">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371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365</v>
      </c>
      <c r="C9" s="17">
        <v>0.320339222732902</v>
      </c>
      <c r="D9" s="17">
        <v>0.28595207119106097</v>
      </c>
      <c r="E9" s="17">
        <v>0.35338819991975501</v>
      </c>
      <c r="F9" s="17"/>
      <c r="G9" s="17">
        <v>0.30809712337870498</v>
      </c>
      <c r="H9" s="17">
        <v>0.30241957614050202</v>
      </c>
      <c r="I9" s="17">
        <v>0.33206563672519801</v>
      </c>
      <c r="J9" s="17">
        <v>0.36882677178288997</v>
      </c>
      <c r="K9" s="17">
        <v>0.30195406387338303</v>
      </c>
      <c r="L9" s="17">
        <v>0.30661440698355902</v>
      </c>
      <c r="M9" s="17"/>
      <c r="N9" s="17">
        <v>0.33516856071615703</v>
      </c>
      <c r="O9" s="17">
        <v>0.28581158184184602</v>
      </c>
      <c r="P9" s="17">
        <v>0.34585866116820202</v>
      </c>
      <c r="Q9" s="17">
        <v>0.31798734399142498</v>
      </c>
      <c r="R9" s="17"/>
      <c r="S9" s="17">
        <v>0.28338261080701999</v>
      </c>
      <c r="T9" s="17">
        <v>0.36656256128591902</v>
      </c>
      <c r="U9" s="17">
        <v>0.33810463027269799</v>
      </c>
      <c r="V9" s="17">
        <v>0.30397653748280201</v>
      </c>
      <c r="W9" s="17">
        <v>0.27144395316678999</v>
      </c>
      <c r="X9" s="17">
        <v>0.31632203857682001</v>
      </c>
      <c r="Y9" s="17">
        <v>0.299278382136421</v>
      </c>
      <c r="Z9" s="17">
        <v>0.33337160994516202</v>
      </c>
      <c r="AA9" s="17">
        <v>0.35096801284662599</v>
      </c>
      <c r="AB9" s="17">
        <v>0.34763179726854798</v>
      </c>
      <c r="AC9" s="17">
        <v>0.27185868978189998</v>
      </c>
      <c r="AD9" s="17">
        <v>0.34665015814209599</v>
      </c>
      <c r="AE9" s="17"/>
      <c r="AF9" s="17">
        <v>0.34507634275155302</v>
      </c>
      <c r="AG9" s="17">
        <v>0.29354125612804599</v>
      </c>
      <c r="AH9" s="17">
        <v>0.32929215686069202</v>
      </c>
      <c r="AI9" s="17">
        <v>0.29979629630096799</v>
      </c>
      <c r="AJ9" s="17">
        <v>0.32510415564596901</v>
      </c>
      <c r="AK9" s="17">
        <v>0.385445547604573</v>
      </c>
      <c r="AL9" s="17"/>
      <c r="AM9" s="17">
        <v>0.32495041325850299</v>
      </c>
      <c r="AN9" s="17">
        <v>0.33992014970244</v>
      </c>
      <c r="AO9" s="17">
        <v>0.30698305099234402</v>
      </c>
      <c r="AP9" s="17">
        <v>0.353758476788746</v>
      </c>
      <c r="AQ9" s="17">
        <v>0.347304783743898</v>
      </c>
      <c r="AR9" s="17"/>
      <c r="AS9" s="17">
        <v>0.32079276053476602</v>
      </c>
      <c r="AT9" s="17">
        <v>0.41106434775907802</v>
      </c>
      <c r="AU9" s="17"/>
      <c r="AV9" s="17">
        <v>0.320523736450394</v>
      </c>
      <c r="AW9" s="17">
        <v>0.352797725004103</v>
      </c>
      <c r="AX9" s="17"/>
      <c r="AY9" s="17">
        <v>0.34976761187544603</v>
      </c>
      <c r="AZ9" s="17">
        <v>0.307261689144816</v>
      </c>
      <c r="BA9" s="17">
        <v>0.31445660762701499</v>
      </c>
      <c r="BB9" s="17"/>
      <c r="BC9" s="17">
        <v>0.298028324080578</v>
      </c>
      <c r="BD9" s="17">
        <v>0.32539074219929098</v>
      </c>
      <c r="BE9" s="17">
        <v>0.37760400621983797</v>
      </c>
      <c r="BF9" s="17"/>
      <c r="BG9" s="17">
        <v>0.34417574754399199</v>
      </c>
      <c r="BH9" s="17">
        <v>0.31552730207686203</v>
      </c>
      <c r="BI9" s="17"/>
      <c r="BJ9" s="17">
        <v>0.37443643167625401</v>
      </c>
      <c r="BK9" s="17">
        <v>0.31141122558281698</v>
      </c>
      <c r="BL9" s="17"/>
      <c r="BM9" s="17">
        <v>0.30331115049476198</v>
      </c>
      <c r="BN9" s="17">
        <v>0.39359983173045698</v>
      </c>
      <c r="BO9" s="17">
        <v>0.24877839189225401</v>
      </c>
      <c r="BP9" s="17">
        <v>0.37239150477192201</v>
      </c>
      <c r="BQ9" s="17">
        <v>0.269934425889508</v>
      </c>
      <c r="BR9" s="17">
        <v>0.29397130494524898</v>
      </c>
      <c r="BS9" s="17">
        <v>0.40024495592457898</v>
      </c>
      <c r="BT9" s="17"/>
      <c r="BU9" s="17">
        <v>0.24491775277823999</v>
      </c>
      <c r="BV9" s="17">
        <v>0.34195717887343902</v>
      </c>
      <c r="BW9" s="17"/>
      <c r="BX9" s="17">
        <v>0.30842186511664998</v>
      </c>
      <c r="BY9" s="17">
        <v>0.37822849835600197</v>
      </c>
      <c r="BZ9" s="17">
        <v>0.31279691878085802</v>
      </c>
      <c r="CA9" s="17">
        <v>0.31479728353938002</v>
      </c>
    </row>
    <row r="10" spans="2:79" x14ac:dyDescent="0.3">
      <c r="B10" s="18" t="s">
        <v>366</v>
      </c>
      <c r="C10" s="17">
        <v>0.40783591744541298</v>
      </c>
      <c r="D10" s="17">
        <v>0.41408345278043501</v>
      </c>
      <c r="E10" s="17">
        <v>0.40179329765830801</v>
      </c>
      <c r="F10" s="17"/>
      <c r="G10" s="17">
        <v>0.35551436813521498</v>
      </c>
      <c r="H10" s="17">
        <v>0.43538455397493298</v>
      </c>
      <c r="I10" s="17">
        <v>0.40542460548638198</v>
      </c>
      <c r="J10" s="17">
        <v>0.37744500019696697</v>
      </c>
      <c r="K10" s="17">
        <v>0.37898766479415602</v>
      </c>
      <c r="L10" s="17">
        <v>0.46612185434595199</v>
      </c>
      <c r="M10" s="17"/>
      <c r="N10" s="17">
        <v>0.41075232007270801</v>
      </c>
      <c r="O10" s="17">
        <v>0.45474678369327898</v>
      </c>
      <c r="P10" s="17">
        <v>0.39938852360120303</v>
      </c>
      <c r="Q10" s="17">
        <v>0.36258613644092702</v>
      </c>
      <c r="R10" s="17"/>
      <c r="S10" s="17">
        <v>0.38467985152027101</v>
      </c>
      <c r="T10" s="17">
        <v>0.392604206713835</v>
      </c>
      <c r="U10" s="17">
        <v>0.425846122557963</v>
      </c>
      <c r="V10" s="17">
        <v>0.37979837356382701</v>
      </c>
      <c r="W10" s="17">
        <v>0.44273597805606801</v>
      </c>
      <c r="X10" s="17">
        <v>0.39088558792653</v>
      </c>
      <c r="Y10" s="17">
        <v>0.45651506675741399</v>
      </c>
      <c r="Z10" s="17">
        <v>0.391088764574412</v>
      </c>
      <c r="AA10" s="17">
        <v>0.37535193576339398</v>
      </c>
      <c r="AB10" s="17">
        <v>0.42166374373353499</v>
      </c>
      <c r="AC10" s="17">
        <v>0.49115207199815297</v>
      </c>
      <c r="AD10" s="17">
        <v>0.41729804640189599</v>
      </c>
      <c r="AE10" s="17"/>
      <c r="AF10" s="17">
        <v>0.38715477734051101</v>
      </c>
      <c r="AG10" s="17">
        <v>0.41900437808364399</v>
      </c>
      <c r="AH10" s="17">
        <v>0.408460709368624</v>
      </c>
      <c r="AI10" s="17">
        <v>0.411422073261344</v>
      </c>
      <c r="AJ10" s="17">
        <v>0.38637123137346202</v>
      </c>
      <c r="AK10" s="17">
        <v>0.46879895930464499</v>
      </c>
      <c r="AL10" s="17"/>
      <c r="AM10" s="17">
        <v>0.39166310742344801</v>
      </c>
      <c r="AN10" s="17">
        <v>0.38167390168922399</v>
      </c>
      <c r="AO10" s="17">
        <v>0.44537188656468302</v>
      </c>
      <c r="AP10" s="17">
        <v>0.39074320412915498</v>
      </c>
      <c r="AQ10" s="17">
        <v>0.340449679772306</v>
      </c>
      <c r="AR10" s="17"/>
      <c r="AS10" s="17">
        <v>0.41361591228852401</v>
      </c>
      <c r="AT10" s="17">
        <v>0.33996778971103397</v>
      </c>
      <c r="AU10" s="17"/>
      <c r="AV10" s="17">
        <v>0.40697544273351799</v>
      </c>
      <c r="AW10" s="17">
        <v>0.39778523359031198</v>
      </c>
      <c r="AX10" s="17"/>
      <c r="AY10" s="17">
        <v>0.36455671943787898</v>
      </c>
      <c r="AZ10" s="17">
        <v>0.41724890063508602</v>
      </c>
      <c r="BA10" s="17">
        <v>0.48109980502463401</v>
      </c>
      <c r="BB10" s="17"/>
      <c r="BC10" s="17">
        <v>0.42865383529727602</v>
      </c>
      <c r="BD10" s="17">
        <v>0.38865636993471597</v>
      </c>
      <c r="BE10" s="17">
        <v>0.37375694689505201</v>
      </c>
      <c r="BF10" s="17"/>
      <c r="BG10" s="17">
        <v>0.39219103106504299</v>
      </c>
      <c r="BH10" s="17">
        <v>0.41774978295798898</v>
      </c>
      <c r="BI10" s="17"/>
      <c r="BJ10" s="17">
        <v>0.38293890215057302</v>
      </c>
      <c r="BK10" s="17">
        <v>0.41721649929613702</v>
      </c>
      <c r="BL10" s="17"/>
      <c r="BM10" s="17">
        <v>0.415378458175923</v>
      </c>
      <c r="BN10" s="17">
        <v>0.37759717815974703</v>
      </c>
      <c r="BO10" s="17">
        <v>0.42264424229438702</v>
      </c>
      <c r="BP10" s="17">
        <v>0.33081627799735502</v>
      </c>
      <c r="BQ10" s="17">
        <v>0.39361617213560701</v>
      </c>
      <c r="BR10" s="17">
        <v>0.45205177564222498</v>
      </c>
      <c r="BS10" s="17">
        <v>0.345411642078648</v>
      </c>
      <c r="BT10" s="17"/>
      <c r="BU10" s="17">
        <v>0.47392665608482898</v>
      </c>
      <c r="BV10" s="17">
        <v>0.43882986240997301</v>
      </c>
      <c r="BW10" s="17"/>
      <c r="BX10" s="17">
        <v>0.41533493561108398</v>
      </c>
      <c r="BY10" s="17">
        <v>0.37358459237105102</v>
      </c>
      <c r="BZ10" s="17">
        <v>0.42659368652455198</v>
      </c>
      <c r="CA10" s="17">
        <v>0.428654902832945</v>
      </c>
    </row>
    <row r="11" spans="2:79" ht="28.8" x14ac:dyDescent="0.3">
      <c r="B11" s="18" t="s">
        <v>367</v>
      </c>
      <c r="C11" s="17">
        <v>0.17838147910176699</v>
      </c>
      <c r="D11" s="17">
        <v>0.19998423761167999</v>
      </c>
      <c r="E11" s="17">
        <v>0.15729100631520901</v>
      </c>
      <c r="F11" s="17"/>
      <c r="G11" s="17">
        <v>0.20884779478373899</v>
      </c>
      <c r="H11" s="17">
        <v>0.170888562655651</v>
      </c>
      <c r="I11" s="17">
        <v>0.150767476157319</v>
      </c>
      <c r="J11" s="17">
        <v>0.18610633207527899</v>
      </c>
      <c r="K11" s="17">
        <v>0.22798546268228201</v>
      </c>
      <c r="L11" s="17">
        <v>0.147100193549003</v>
      </c>
      <c r="M11" s="17"/>
      <c r="N11" s="17">
        <v>0.16346897942819599</v>
      </c>
      <c r="O11" s="17">
        <v>0.16910834676452899</v>
      </c>
      <c r="P11" s="17">
        <v>0.18525258409484299</v>
      </c>
      <c r="Q11" s="17">
        <v>0.19600216662384601</v>
      </c>
      <c r="R11" s="17"/>
      <c r="S11" s="17">
        <v>0.193922250459061</v>
      </c>
      <c r="T11" s="17">
        <v>0.184916826937917</v>
      </c>
      <c r="U11" s="17">
        <v>0.113537407370277</v>
      </c>
      <c r="V11" s="17">
        <v>0.190383633044482</v>
      </c>
      <c r="W11" s="17">
        <v>0.212215087694272</v>
      </c>
      <c r="X11" s="17">
        <v>0.17773851368916599</v>
      </c>
      <c r="Y11" s="17">
        <v>0.17282910099228499</v>
      </c>
      <c r="Z11" s="17">
        <v>0.172404661815661</v>
      </c>
      <c r="AA11" s="17">
        <v>0.18103519940145099</v>
      </c>
      <c r="AB11" s="17">
        <v>0.16910911954522301</v>
      </c>
      <c r="AC11" s="17">
        <v>0.19499982222027501</v>
      </c>
      <c r="AD11" s="17">
        <v>0.15048912064379599</v>
      </c>
      <c r="AE11" s="17"/>
      <c r="AF11" s="17">
        <v>0.16578981944440899</v>
      </c>
      <c r="AG11" s="17">
        <v>0.19574141230043701</v>
      </c>
      <c r="AH11" s="17">
        <v>0.18000712089288701</v>
      </c>
      <c r="AI11" s="17">
        <v>0.19655456418317299</v>
      </c>
      <c r="AJ11" s="17">
        <v>0.17097069556229599</v>
      </c>
      <c r="AK11" s="17">
        <v>9.7265625959943994E-2</v>
      </c>
      <c r="AL11" s="17"/>
      <c r="AM11" s="17">
        <v>0.19911272264025801</v>
      </c>
      <c r="AN11" s="17">
        <v>0.17817665974619501</v>
      </c>
      <c r="AO11" s="17">
        <v>0.154737423247891</v>
      </c>
      <c r="AP11" s="17">
        <v>0.15311114143066301</v>
      </c>
      <c r="AQ11" s="17">
        <v>0.24624210729228099</v>
      </c>
      <c r="AR11" s="17"/>
      <c r="AS11" s="17">
        <v>0.18336432830617599</v>
      </c>
      <c r="AT11" s="17">
        <v>0.15071767897462299</v>
      </c>
      <c r="AU11" s="17"/>
      <c r="AV11" s="17">
        <v>0.183216073411788</v>
      </c>
      <c r="AW11" s="17">
        <v>0.16471010857125901</v>
      </c>
      <c r="AX11" s="17"/>
      <c r="AY11" s="17">
        <v>0.18306381214262701</v>
      </c>
      <c r="AZ11" s="17">
        <v>0.181518314227813</v>
      </c>
      <c r="BA11" s="17">
        <v>0.145795472776824</v>
      </c>
      <c r="BB11" s="17"/>
      <c r="BC11" s="17">
        <v>0.17482395260161099</v>
      </c>
      <c r="BD11" s="17">
        <v>0.189218059971825</v>
      </c>
      <c r="BE11" s="17">
        <v>0.16905716926240599</v>
      </c>
      <c r="BF11" s="17"/>
      <c r="BG11" s="17">
        <v>0.16674715210787</v>
      </c>
      <c r="BH11" s="17">
        <v>0.17930803747430399</v>
      </c>
      <c r="BI11" s="17"/>
      <c r="BJ11" s="17">
        <v>0.16085615395436401</v>
      </c>
      <c r="BK11" s="17">
        <v>0.18040312441079701</v>
      </c>
      <c r="BL11" s="17"/>
      <c r="BM11" s="17">
        <v>0.18977697623063799</v>
      </c>
      <c r="BN11" s="17">
        <v>0.15423676108522699</v>
      </c>
      <c r="BO11" s="17">
        <v>0.193835090203481</v>
      </c>
      <c r="BP11" s="17">
        <v>0.14469139645337101</v>
      </c>
      <c r="BQ11" s="17">
        <v>0.17036625645714301</v>
      </c>
      <c r="BR11" s="17">
        <v>0.178716967398866</v>
      </c>
      <c r="BS11" s="17">
        <v>0.169202352729212</v>
      </c>
      <c r="BT11" s="17"/>
      <c r="BU11" s="17">
        <v>0.17773166419147801</v>
      </c>
      <c r="BV11" s="17">
        <v>0.13984089442813999</v>
      </c>
      <c r="BW11" s="17"/>
      <c r="BX11" s="17">
        <v>0.171357269805686</v>
      </c>
      <c r="BY11" s="17">
        <v>0.160212578747714</v>
      </c>
      <c r="BZ11" s="17">
        <v>0.18494296318846501</v>
      </c>
      <c r="CA11" s="17">
        <v>0.173122207852826</v>
      </c>
    </row>
    <row r="12" spans="2:79" x14ac:dyDescent="0.3">
      <c r="B12" s="18" t="s">
        <v>368</v>
      </c>
      <c r="C12" s="17">
        <v>3.0818682804229301E-2</v>
      </c>
      <c r="D12" s="17">
        <v>3.5106094535475502E-2</v>
      </c>
      <c r="E12" s="17">
        <v>2.6788507959210801E-2</v>
      </c>
      <c r="F12" s="17"/>
      <c r="G12" s="17">
        <v>5.1885705150248797E-2</v>
      </c>
      <c r="H12" s="17">
        <v>3.4444135171664503E-2</v>
      </c>
      <c r="I12" s="17">
        <v>4.4039281843592702E-2</v>
      </c>
      <c r="J12" s="17">
        <v>1.6741406480242201E-2</v>
      </c>
      <c r="K12" s="17">
        <v>1.8902495810580101E-2</v>
      </c>
      <c r="L12" s="17">
        <v>2.2547549788224201E-2</v>
      </c>
      <c r="M12" s="17"/>
      <c r="N12" s="17">
        <v>4.1792285116169899E-2</v>
      </c>
      <c r="O12" s="17">
        <v>3.1905289355351002E-2</v>
      </c>
      <c r="P12" s="17">
        <v>1.2495057776771399E-2</v>
      </c>
      <c r="Q12" s="17">
        <v>3.4820311061032998E-2</v>
      </c>
      <c r="R12" s="17"/>
      <c r="S12" s="17">
        <v>5.6831057674237802E-2</v>
      </c>
      <c r="T12" s="17">
        <v>1.77569164943812E-2</v>
      </c>
      <c r="U12" s="17">
        <v>3.5234231766973399E-2</v>
      </c>
      <c r="V12" s="17">
        <v>2.7294613146799599E-2</v>
      </c>
      <c r="W12" s="17">
        <v>1.37811930584371E-2</v>
      </c>
      <c r="X12" s="17">
        <v>3.8746303633552803E-2</v>
      </c>
      <c r="Y12" s="17">
        <v>1.8007741436504101E-2</v>
      </c>
      <c r="Z12" s="17">
        <v>4.4695000574345001E-2</v>
      </c>
      <c r="AA12" s="17">
        <v>3.7164291895505401E-2</v>
      </c>
      <c r="AB12" s="17">
        <v>2.4358432164368799E-2</v>
      </c>
      <c r="AC12" s="17">
        <v>0</v>
      </c>
      <c r="AD12" s="17">
        <v>4.4590625386154902E-2</v>
      </c>
      <c r="AE12" s="17"/>
      <c r="AF12" s="17">
        <v>4.4175436199218703E-2</v>
      </c>
      <c r="AG12" s="17">
        <v>2.5656709508746101E-2</v>
      </c>
      <c r="AH12" s="17">
        <v>1.8848420143880398E-2</v>
      </c>
      <c r="AI12" s="17">
        <v>3.6077229745098E-2</v>
      </c>
      <c r="AJ12" s="17">
        <v>3.13048573347137E-2</v>
      </c>
      <c r="AK12" s="17">
        <v>8.3331558399346705E-3</v>
      </c>
      <c r="AL12" s="17"/>
      <c r="AM12" s="17">
        <v>1.6076388073334402E-2</v>
      </c>
      <c r="AN12" s="17">
        <v>2.6305702999279899E-2</v>
      </c>
      <c r="AO12" s="17">
        <v>3.6487210402356002E-2</v>
      </c>
      <c r="AP12" s="17">
        <v>5.43092487405991E-2</v>
      </c>
      <c r="AQ12" s="17">
        <v>2.1939102184150398E-2</v>
      </c>
      <c r="AR12" s="17"/>
      <c r="AS12" s="17">
        <v>2.92535128784885E-2</v>
      </c>
      <c r="AT12" s="17">
        <v>3.5126498588436902E-2</v>
      </c>
      <c r="AU12" s="17"/>
      <c r="AV12" s="17">
        <v>3.16704271993083E-2</v>
      </c>
      <c r="AW12" s="17">
        <v>2.1198925701667499E-2</v>
      </c>
      <c r="AX12" s="17"/>
      <c r="AY12" s="17">
        <v>2.54312342084516E-2</v>
      </c>
      <c r="AZ12" s="17">
        <v>3.4648998035642198E-2</v>
      </c>
      <c r="BA12" s="17">
        <v>1.9445647446385699E-2</v>
      </c>
      <c r="BB12" s="17"/>
      <c r="BC12" s="17">
        <v>2.6649945585662801E-2</v>
      </c>
      <c r="BD12" s="17">
        <v>3.9581196624890597E-2</v>
      </c>
      <c r="BE12" s="17">
        <v>3.3917265519555199E-2</v>
      </c>
      <c r="BF12" s="17"/>
      <c r="BG12" s="17">
        <v>2.21745705884503E-2</v>
      </c>
      <c r="BH12" s="17">
        <v>3.1917618506274399E-2</v>
      </c>
      <c r="BI12" s="17"/>
      <c r="BJ12" s="17">
        <v>3.4657320238433702E-2</v>
      </c>
      <c r="BK12" s="17">
        <v>2.68574748087499E-2</v>
      </c>
      <c r="BL12" s="17"/>
      <c r="BM12" s="17">
        <v>4.2982764003294503E-2</v>
      </c>
      <c r="BN12" s="17">
        <v>1.3091579041120099E-2</v>
      </c>
      <c r="BO12" s="17">
        <v>5.6534258630316997E-2</v>
      </c>
      <c r="BP12" s="17">
        <v>1.0925578299063401E-2</v>
      </c>
      <c r="BQ12" s="17">
        <v>5.8198511800875097E-2</v>
      </c>
      <c r="BR12" s="17">
        <v>1.8031932836843501E-2</v>
      </c>
      <c r="BS12" s="17">
        <v>7.2302661183437202E-3</v>
      </c>
      <c r="BT12" s="17"/>
      <c r="BU12" s="17">
        <v>6.1559338482608798E-2</v>
      </c>
      <c r="BV12" s="17">
        <v>3.2957679537724903E-2</v>
      </c>
      <c r="BW12" s="17"/>
      <c r="BX12" s="17">
        <v>3.7762334006138397E-2</v>
      </c>
      <c r="BY12" s="17">
        <v>3.83887116286276E-2</v>
      </c>
      <c r="BZ12" s="17">
        <v>3.32249182588428E-2</v>
      </c>
      <c r="CA12" s="17">
        <v>3.4976873981816703E-2</v>
      </c>
    </row>
    <row r="13" spans="2:79" x14ac:dyDescent="0.3">
      <c r="B13" s="18" t="s">
        <v>369</v>
      </c>
      <c r="C13" s="17">
        <v>1.0371377988389E-2</v>
      </c>
      <c r="D13" s="17">
        <v>7.6292031375531696E-3</v>
      </c>
      <c r="E13" s="17">
        <v>1.30971721489018E-2</v>
      </c>
      <c r="F13" s="17"/>
      <c r="G13" s="17">
        <v>2.69961262250463E-2</v>
      </c>
      <c r="H13" s="17">
        <v>1.55318361673028E-2</v>
      </c>
      <c r="I13" s="17">
        <v>8.2828710397113703E-3</v>
      </c>
      <c r="J13" s="17">
        <v>2.7056625507373999E-3</v>
      </c>
      <c r="K13" s="17">
        <v>1.16531251834906E-2</v>
      </c>
      <c r="L13" s="17">
        <v>2.18345494879744E-3</v>
      </c>
      <c r="M13" s="17"/>
      <c r="N13" s="17">
        <v>7.7485766579517097E-3</v>
      </c>
      <c r="O13" s="17">
        <v>9.6442109146905597E-3</v>
      </c>
      <c r="P13" s="17">
        <v>1.2900129850833299E-2</v>
      </c>
      <c r="Q13" s="17">
        <v>1.2027022983538501E-2</v>
      </c>
      <c r="R13" s="17"/>
      <c r="S13" s="17">
        <v>1.39713875489155E-2</v>
      </c>
      <c r="T13" s="17">
        <v>3.41451631185534E-3</v>
      </c>
      <c r="U13" s="17">
        <v>6.4175273902125603E-3</v>
      </c>
      <c r="V13" s="17">
        <v>0</v>
      </c>
      <c r="W13" s="17">
        <v>7.4144707652711401E-3</v>
      </c>
      <c r="X13" s="17">
        <v>2.0066134091945902E-2</v>
      </c>
      <c r="Y13" s="17">
        <v>0</v>
      </c>
      <c r="Z13" s="17">
        <v>1.19784105145495E-2</v>
      </c>
      <c r="AA13" s="17">
        <v>2.1411517767389799E-2</v>
      </c>
      <c r="AB13" s="17">
        <v>6.1738952426968396E-3</v>
      </c>
      <c r="AC13" s="17">
        <v>1.04223694506725E-2</v>
      </c>
      <c r="AD13" s="17">
        <v>4.0972049426056999E-2</v>
      </c>
      <c r="AE13" s="17"/>
      <c r="AF13" s="17">
        <v>1.5538526933110801E-2</v>
      </c>
      <c r="AG13" s="17">
        <v>9.2440511529273198E-3</v>
      </c>
      <c r="AH13" s="17">
        <v>1.0229113390545301E-2</v>
      </c>
      <c r="AI13" s="17">
        <v>5.48259324886131E-3</v>
      </c>
      <c r="AJ13" s="17">
        <v>4.8301696725957001E-3</v>
      </c>
      <c r="AK13" s="17">
        <v>2.0817069149169899E-2</v>
      </c>
      <c r="AL13" s="17"/>
      <c r="AM13" s="17">
        <v>8.6137220438569501E-3</v>
      </c>
      <c r="AN13" s="17">
        <v>1.5737637319992101E-2</v>
      </c>
      <c r="AO13" s="17">
        <v>7.31820002209547E-3</v>
      </c>
      <c r="AP13" s="17">
        <v>8.4510293453005005E-3</v>
      </c>
      <c r="AQ13" s="17">
        <v>2.3019700171021201E-2</v>
      </c>
      <c r="AR13" s="17"/>
      <c r="AS13" s="17">
        <v>6.1569870292658502E-3</v>
      </c>
      <c r="AT13" s="17">
        <v>2.47366184834838E-2</v>
      </c>
      <c r="AU13" s="17"/>
      <c r="AV13" s="17">
        <v>7.2427373016581698E-3</v>
      </c>
      <c r="AW13" s="17">
        <v>1.3298247161572199E-2</v>
      </c>
      <c r="AX13" s="17"/>
      <c r="AY13" s="17">
        <v>1.6138095369974799E-2</v>
      </c>
      <c r="AZ13" s="17">
        <v>8.1562308875989808E-3</v>
      </c>
      <c r="BA13" s="17">
        <v>4.8147854481566804E-3</v>
      </c>
      <c r="BB13" s="17"/>
      <c r="BC13" s="17">
        <v>7.76280988984877E-3</v>
      </c>
      <c r="BD13" s="17">
        <v>1.2312716641914899E-2</v>
      </c>
      <c r="BE13" s="17">
        <v>1.5662295029190799E-2</v>
      </c>
      <c r="BF13" s="17"/>
      <c r="BG13" s="17">
        <v>1.8045597361172599E-2</v>
      </c>
      <c r="BH13" s="17">
        <v>7.5108653985787102E-3</v>
      </c>
      <c r="BI13" s="17"/>
      <c r="BJ13" s="17">
        <v>1.0880872834122301E-2</v>
      </c>
      <c r="BK13" s="17">
        <v>9.7900749114894908E-3</v>
      </c>
      <c r="BL13" s="17"/>
      <c r="BM13" s="17">
        <v>1.21753431470197E-2</v>
      </c>
      <c r="BN13" s="17">
        <v>1.37333871099672E-2</v>
      </c>
      <c r="BO13" s="17">
        <v>0</v>
      </c>
      <c r="BP13" s="17">
        <v>1.9648329502022801E-2</v>
      </c>
      <c r="BQ13" s="17">
        <v>2.05148807170921E-2</v>
      </c>
      <c r="BR13" s="17">
        <v>2.7041573790121702E-3</v>
      </c>
      <c r="BS13" s="17">
        <v>8.9363762470254793E-3</v>
      </c>
      <c r="BT13" s="17"/>
      <c r="BU13" s="17">
        <v>1.1313841508733999E-2</v>
      </c>
      <c r="BV13" s="17">
        <v>1.7080056639716699E-2</v>
      </c>
      <c r="BW13" s="17"/>
      <c r="BX13" s="17">
        <v>9.7758472614278592E-3</v>
      </c>
      <c r="BY13" s="17">
        <v>1.5648432979526099E-2</v>
      </c>
      <c r="BZ13" s="17">
        <v>7.8694040438695503E-3</v>
      </c>
      <c r="CA13" s="17">
        <v>1.59837945698805E-2</v>
      </c>
    </row>
    <row r="14" spans="2:79" x14ac:dyDescent="0.3">
      <c r="B14" s="18" t="s">
        <v>101</v>
      </c>
      <c r="C14" s="19">
        <v>5.2253319927299903E-2</v>
      </c>
      <c r="D14" s="19">
        <v>5.7244940743795297E-2</v>
      </c>
      <c r="E14" s="19">
        <v>4.7641815998615902E-2</v>
      </c>
      <c r="F14" s="19"/>
      <c r="G14" s="19">
        <v>4.8658882327045197E-2</v>
      </c>
      <c r="H14" s="19">
        <v>4.1331335889947002E-2</v>
      </c>
      <c r="I14" s="19">
        <v>5.9420128747797597E-2</v>
      </c>
      <c r="J14" s="19">
        <v>4.8174826913884999E-2</v>
      </c>
      <c r="K14" s="19">
        <v>6.0517187656109098E-2</v>
      </c>
      <c r="L14" s="19">
        <v>5.5432540384463297E-2</v>
      </c>
      <c r="M14" s="19"/>
      <c r="N14" s="19">
        <v>4.1069278008817697E-2</v>
      </c>
      <c r="O14" s="19">
        <v>4.87837874303036E-2</v>
      </c>
      <c r="P14" s="19">
        <v>4.4105043508147097E-2</v>
      </c>
      <c r="Q14" s="19">
        <v>7.6577018899230298E-2</v>
      </c>
      <c r="R14" s="19"/>
      <c r="S14" s="19">
        <v>6.7212841990494904E-2</v>
      </c>
      <c r="T14" s="19">
        <v>3.4744972256093201E-2</v>
      </c>
      <c r="U14" s="19">
        <v>8.0860080641877094E-2</v>
      </c>
      <c r="V14" s="19">
        <v>9.8546842762089304E-2</v>
      </c>
      <c r="W14" s="19">
        <v>5.2409317259161599E-2</v>
      </c>
      <c r="X14" s="19">
        <v>5.6241422081985203E-2</v>
      </c>
      <c r="Y14" s="19">
        <v>5.3369708677375401E-2</v>
      </c>
      <c r="Z14" s="19">
        <v>4.6461552575871E-2</v>
      </c>
      <c r="AA14" s="19">
        <v>3.4069042325634298E-2</v>
      </c>
      <c r="AB14" s="19">
        <v>3.10630120456277E-2</v>
      </c>
      <c r="AC14" s="19">
        <v>3.1567046548998903E-2</v>
      </c>
      <c r="AD14" s="19">
        <v>0</v>
      </c>
      <c r="AE14" s="19"/>
      <c r="AF14" s="19">
        <v>4.22650973311973E-2</v>
      </c>
      <c r="AG14" s="19">
        <v>5.6812192826199301E-2</v>
      </c>
      <c r="AH14" s="19">
        <v>5.3162479343371899E-2</v>
      </c>
      <c r="AI14" s="19">
        <v>5.0667243260555897E-2</v>
      </c>
      <c r="AJ14" s="19">
        <v>8.1418890410964007E-2</v>
      </c>
      <c r="AK14" s="19">
        <v>1.9339642141733501E-2</v>
      </c>
      <c r="AL14" s="19"/>
      <c r="AM14" s="19">
        <v>5.9583646560600403E-2</v>
      </c>
      <c r="AN14" s="19">
        <v>5.8185948542869202E-2</v>
      </c>
      <c r="AO14" s="19">
        <v>4.9102228770630099E-2</v>
      </c>
      <c r="AP14" s="19">
        <v>3.9626899565536999E-2</v>
      </c>
      <c r="AQ14" s="19">
        <v>2.1044626836344001E-2</v>
      </c>
      <c r="AR14" s="19"/>
      <c r="AS14" s="19">
        <v>4.6816498962779299E-2</v>
      </c>
      <c r="AT14" s="19">
        <v>3.83870664833443E-2</v>
      </c>
      <c r="AU14" s="19"/>
      <c r="AV14" s="19">
        <v>5.0371582903333899E-2</v>
      </c>
      <c r="AW14" s="19">
        <v>5.0209759971086697E-2</v>
      </c>
      <c r="AX14" s="19"/>
      <c r="AY14" s="19">
        <v>6.1042526965621097E-2</v>
      </c>
      <c r="AZ14" s="19">
        <v>5.1165867069044399E-2</v>
      </c>
      <c r="BA14" s="19">
        <v>3.4387681676985499E-2</v>
      </c>
      <c r="BB14" s="19"/>
      <c r="BC14" s="19">
        <v>6.4081132545023803E-2</v>
      </c>
      <c r="BD14" s="19">
        <v>4.4840914627362699E-2</v>
      </c>
      <c r="BE14" s="19">
        <v>3.00023170739586E-2</v>
      </c>
      <c r="BF14" s="19"/>
      <c r="BG14" s="19">
        <v>5.6665901333472199E-2</v>
      </c>
      <c r="BH14" s="19">
        <v>4.7986393585992999E-2</v>
      </c>
      <c r="BI14" s="19"/>
      <c r="BJ14" s="19">
        <v>3.6230319146252403E-2</v>
      </c>
      <c r="BK14" s="19">
        <v>5.4321600990010398E-2</v>
      </c>
      <c r="BL14" s="19"/>
      <c r="BM14" s="19">
        <v>3.6375307948363501E-2</v>
      </c>
      <c r="BN14" s="19">
        <v>4.7741262873481898E-2</v>
      </c>
      <c r="BO14" s="19">
        <v>7.8208016979561396E-2</v>
      </c>
      <c r="BP14" s="19">
        <v>0.121526912976266</v>
      </c>
      <c r="BQ14" s="19">
        <v>8.73697529997748E-2</v>
      </c>
      <c r="BR14" s="19">
        <v>5.45238617978046E-2</v>
      </c>
      <c r="BS14" s="19">
        <v>6.8974406902191504E-2</v>
      </c>
      <c r="BT14" s="19"/>
      <c r="BU14" s="19">
        <v>3.0550746954110398E-2</v>
      </c>
      <c r="BV14" s="19">
        <v>2.93343281110072E-2</v>
      </c>
      <c r="BW14" s="19"/>
      <c r="BX14" s="19">
        <v>5.7347748199012998E-2</v>
      </c>
      <c r="BY14" s="19">
        <v>3.3937185917080101E-2</v>
      </c>
      <c r="BZ14" s="19">
        <v>3.4572109203411999E-2</v>
      </c>
      <c r="CA14" s="19">
        <v>3.2464937223151698E-2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372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365</v>
      </c>
      <c r="C9" s="17">
        <v>0.28834895340922301</v>
      </c>
      <c r="D9" s="17">
        <v>0.24742098268898199</v>
      </c>
      <c r="E9" s="17">
        <v>0.32668462655186598</v>
      </c>
      <c r="F9" s="17"/>
      <c r="G9" s="17">
        <v>0.28497459458816599</v>
      </c>
      <c r="H9" s="17">
        <v>0.30177987166944897</v>
      </c>
      <c r="I9" s="17">
        <v>0.271436694739835</v>
      </c>
      <c r="J9" s="17">
        <v>0.334667264601411</v>
      </c>
      <c r="K9" s="17">
        <v>0.29011251871508698</v>
      </c>
      <c r="L9" s="17">
        <v>0.25478849706682799</v>
      </c>
      <c r="M9" s="17"/>
      <c r="N9" s="17">
        <v>0.26541482217860701</v>
      </c>
      <c r="O9" s="17">
        <v>0.28424837508123002</v>
      </c>
      <c r="P9" s="17">
        <v>0.32997502076613699</v>
      </c>
      <c r="Q9" s="17">
        <v>0.27650775098769897</v>
      </c>
      <c r="R9" s="17"/>
      <c r="S9" s="17">
        <v>0.249927753827586</v>
      </c>
      <c r="T9" s="17">
        <v>0.28981936165292099</v>
      </c>
      <c r="U9" s="17">
        <v>0.265552300150871</v>
      </c>
      <c r="V9" s="17">
        <v>0.31082886860852399</v>
      </c>
      <c r="W9" s="17">
        <v>0.298931771932686</v>
      </c>
      <c r="X9" s="17">
        <v>0.29812473929178601</v>
      </c>
      <c r="Y9" s="17">
        <v>0.30964082089671402</v>
      </c>
      <c r="Z9" s="17">
        <v>0.33057030104065399</v>
      </c>
      <c r="AA9" s="17">
        <v>0.32116350452026798</v>
      </c>
      <c r="AB9" s="17">
        <v>0.27582952983576298</v>
      </c>
      <c r="AC9" s="17">
        <v>0.24747861091716999</v>
      </c>
      <c r="AD9" s="17">
        <v>0.27314451745027601</v>
      </c>
      <c r="AE9" s="17"/>
      <c r="AF9" s="17">
        <v>0.30569300789224602</v>
      </c>
      <c r="AG9" s="17">
        <v>0.25151682026670402</v>
      </c>
      <c r="AH9" s="17">
        <v>0.30513636288006202</v>
      </c>
      <c r="AI9" s="17">
        <v>0.280238234199224</v>
      </c>
      <c r="AJ9" s="17">
        <v>0.29447612990185201</v>
      </c>
      <c r="AK9" s="17">
        <v>0.37335941200683798</v>
      </c>
      <c r="AL9" s="17"/>
      <c r="AM9" s="17">
        <v>0.30869168292314098</v>
      </c>
      <c r="AN9" s="17">
        <v>0.29577752548480102</v>
      </c>
      <c r="AO9" s="17">
        <v>0.28501984365966698</v>
      </c>
      <c r="AP9" s="17">
        <v>0.30103998973190399</v>
      </c>
      <c r="AQ9" s="17">
        <v>0.30022290241887201</v>
      </c>
      <c r="AR9" s="17"/>
      <c r="AS9" s="17">
        <v>0.28569088441026202</v>
      </c>
      <c r="AT9" s="17">
        <v>0.37570798995050603</v>
      </c>
      <c r="AU9" s="17"/>
      <c r="AV9" s="17">
        <v>0.28012901069333501</v>
      </c>
      <c r="AW9" s="17">
        <v>0.325312785772295</v>
      </c>
      <c r="AX9" s="17"/>
      <c r="AY9" s="17">
        <v>0.31640130031319902</v>
      </c>
      <c r="AZ9" s="17">
        <v>0.28331282313889999</v>
      </c>
      <c r="BA9" s="17">
        <v>0.22668217727273501</v>
      </c>
      <c r="BB9" s="17"/>
      <c r="BC9" s="17">
        <v>0.274396082844865</v>
      </c>
      <c r="BD9" s="17">
        <v>0.29246466682661998</v>
      </c>
      <c r="BE9" s="17">
        <v>0.32362122562481999</v>
      </c>
      <c r="BF9" s="17"/>
      <c r="BG9" s="17">
        <v>0.32371344916710898</v>
      </c>
      <c r="BH9" s="17">
        <v>0.28050790519922902</v>
      </c>
      <c r="BI9" s="17"/>
      <c r="BJ9" s="17">
        <v>0.30288701054304901</v>
      </c>
      <c r="BK9" s="17">
        <v>0.29036854669344297</v>
      </c>
      <c r="BL9" s="17"/>
      <c r="BM9" s="17">
        <v>0.27500203543533802</v>
      </c>
      <c r="BN9" s="17">
        <v>0.34463144007855701</v>
      </c>
      <c r="BO9" s="17">
        <v>0.23524073554029601</v>
      </c>
      <c r="BP9" s="17">
        <v>0.36278854861479598</v>
      </c>
      <c r="BQ9" s="17">
        <v>0.24742378354758099</v>
      </c>
      <c r="BR9" s="17">
        <v>0.26142748434205398</v>
      </c>
      <c r="BS9" s="17">
        <v>0.3486728457237</v>
      </c>
      <c r="BT9" s="17"/>
      <c r="BU9" s="17">
        <v>0.20778141082212401</v>
      </c>
      <c r="BV9" s="17">
        <v>0.324865997790379</v>
      </c>
      <c r="BW9" s="17"/>
      <c r="BX9" s="17">
        <v>0.32908728434436602</v>
      </c>
      <c r="BY9" s="17">
        <v>0.32086695015819</v>
      </c>
      <c r="BZ9" s="17">
        <v>0.281168470693409</v>
      </c>
      <c r="CA9" s="17">
        <v>0.27726040593265799</v>
      </c>
    </row>
    <row r="10" spans="2:79" x14ac:dyDescent="0.3">
      <c r="B10" s="18" t="s">
        <v>366</v>
      </c>
      <c r="C10" s="17">
        <v>0.39762463683786298</v>
      </c>
      <c r="D10" s="17">
        <v>0.40305301534332699</v>
      </c>
      <c r="E10" s="17">
        <v>0.39236883753280999</v>
      </c>
      <c r="F10" s="17"/>
      <c r="G10" s="17">
        <v>0.332913725095348</v>
      </c>
      <c r="H10" s="17">
        <v>0.40537953738309801</v>
      </c>
      <c r="I10" s="17">
        <v>0.39627457689519602</v>
      </c>
      <c r="J10" s="17">
        <v>0.38731971327408199</v>
      </c>
      <c r="K10" s="17">
        <v>0.37111653180194398</v>
      </c>
      <c r="L10" s="17">
        <v>0.46150987162976198</v>
      </c>
      <c r="M10" s="17"/>
      <c r="N10" s="17">
        <v>0.44407006686330802</v>
      </c>
      <c r="O10" s="17">
        <v>0.397586252544468</v>
      </c>
      <c r="P10" s="17">
        <v>0.36906102984629102</v>
      </c>
      <c r="Q10" s="17">
        <v>0.37847152877339102</v>
      </c>
      <c r="R10" s="17"/>
      <c r="S10" s="17">
        <v>0.37492980997693998</v>
      </c>
      <c r="T10" s="17">
        <v>0.41272972631543497</v>
      </c>
      <c r="U10" s="17">
        <v>0.45474771517882401</v>
      </c>
      <c r="V10" s="17">
        <v>0.36070976595859</v>
      </c>
      <c r="W10" s="17">
        <v>0.38933727151504699</v>
      </c>
      <c r="X10" s="17">
        <v>0.38786450703014003</v>
      </c>
      <c r="Y10" s="17">
        <v>0.39407334573959502</v>
      </c>
      <c r="Z10" s="17">
        <v>0.36732779272815003</v>
      </c>
      <c r="AA10" s="17">
        <v>0.42376263444423901</v>
      </c>
      <c r="AB10" s="17">
        <v>0.38771524101826799</v>
      </c>
      <c r="AC10" s="17">
        <v>0.39875516648450798</v>
      </c>
      <c r="AD10" s="17">
        <v>0.42684296471945699</v>
      </c>
      <c r="AE10" s="17"/>
      <c r="AF10" s="17">
        <v>0.38757671366500601</v>
      </c>
      <c r="AG10" s="17">
        <v>0.422980429014991</v>
      </c>
      <c r="AH10" s="17">
        <v>0.38318416877984601</v>
      </c>
      <c r="AI10" s="17">
        <v>0.40623353373026899</v>
      </c>
      <c r="AJ10" s="17">
        <v>0.37413908161153903</v>
      </c>
      <c r="AK10" s="17">
        <v>0.36255007743089102</v>
      </c>
      <c r="AL10" s="17"/>
      <c r="AM10" s="17">
        <v>0.37865746180394799</v>
      </c>
      <c r="AN10" s="17">
        <v>0.36092771255158801</v>
      </c>
      <c r="AO10" s="17">
        <v>0.43475937798229602</v>
      </c>
      <c r="AP10" s="17">
        <v>0.39385162366146198</v>
      </c>
      <c r="AQ10" s="17">
        <v>0.42241499217325901</v>
      </c>
      <c r="AR10" s="17"/>
      <c r="AS10" s="17">
        <v>0.40453961564761898</v>
      </c>
      <c r="AT10" s="17">
        <v>0.37845031525683598</v>
      </c>
      <c r="AU10" s="17"/>
      <c r="AV10" s="17">
        <v>0.40659664272693202</v>
      </c>
      <c r="AW10" s="17">
        <v>0.37538024740526499</v>
      </c>
      <c r="AX10" s="17"/>
      <c r="AY10" s="17">
        <v>0.362678522056818</v>
      </c>
      <c r="AZ10" s="17">
        <v>0.40186752574474499</v>
      </c>
      <c r="BA10" s="17">
        <v>0.48531586517382502</v>
      </c>
      <c r="BB10" s="17"/>
      <c r="BC10" s="17">
        <v>0.40367030993108599</v>
      </c>
      <c r="BD10" s="17">
        <v>0.37095897218553298</v>
      </c>
      <c r="BE10" s="17">
        <v>0.41264594388134801</v>
      </c>
      <c r="BF10" s="17"/>
      <c r="BG10" s="17">
        <v>0.38792556292437602</v>
      </c>
      <c r="BH10" s="17">
        <v>0.403862367110986</v>
      </c>
      <c r="BI10" s="17"/>
      <c r="BJ10" s="17">
        <v>0.39183300552976003</v>
      </c>
      <c r="BK10" s="17">
        <v>0.40283695412716303</v>
      </c>
      <c r="BL10" s="17"/>
      <c r="BM10" s="17">
        <v>0.39987361501487101</v>
      </c>
      <c r="BN10" s="17">
        <v>0.38212927388780299</v>
      </c>
      <c r="BO10" s="17">
        <v>0.39976896245333698</v>
      </c>
      <c r="BP10" s="17">
        <v>0.32217199442083999</v>
      </c>
      <c r="BQ10" s="17">
        <v>0.32340674721337198</v>
      </c>
      <c r="BR10" s="17">
        <v>0.44782239205927499</v>
      </c>
      <c r="BS10" s="17">
        <v>0.36696395787867703</v>
      </c>
      <c r="BT10" s="17"/>
      <c r="BU10" s="17">
        <v>0.54471381806020902</v>
      </c>
      <c r="BV10" s="17">
        <v>0.38030758793923403</v>
      </c>
      <c r="BW10" s="17"/>
      <c r="BX10" s="17">
        <v>0.404503099921246</v>
      </c>
      <c r="BY10" s="17">
        <v>0.37684626274257599</v>
      </c>
      <c r="BZ10" s="17">
        <v>0.41339731285859899</v>
      </c>
      <c r="CA10" s="17">
        <v>0.43010948230142898</v>
      </c>
    </row>
    <row r="11" spans="2:79" ht="28.8" x14ac:dyDescent="0.3">
      <c r="B11" s="18" t="s">
        <v>367</v>
      </c>
      <c r="C11" s="17">
        <v>0.19393094334070099</v>
      </c>
      <c r="D11" s="17">
        <v>0.2195812093225</v>
      </c>
      <c r="E11" s="17">
        <v>0.16986668748897099</v>
      </c>
      <c r="F11" s="17"/>
      <c r="G11" s="17">
        <v>0.23500282099122999</v>
      </c>
      <c r="H11" s="17">
        <v>0.166991586476092</v>
      </c>
      <c r="I11" s="17">
        <v>0.209761543618701</v>
      </c>
      <c r="J11" s="17">
        <v>0.20105977751162901</v>
      </c>
      <c r="K11" s="17">
        <v>0.20172379850911601</v>
      </c>
      <c r="L11" s="17">
        <v>0.16466925911845101</v>
      </c>
      <c r="M11" s="17"/>
      <c r="N11" s="17">
        <v>0.17311449910121601</v>
      </c>
      <c r="O11" s="17">
        <v>0.196228834346762</v>
      </c>
      <c r="P11" s="17">
        <v>0.20871569974627499</v>
      </c>
      <c r="Q11" s="17">
        <v>0.20476831066164899</v>
      </c>
      <c r="R11" s="17"/>
      <c r="S11" s="17">
        <v>0.200808050075237</v>
      </c>
      <c r="T11" s="17">
        <v>0.18090778445819999</v>
      </c>
      <c r="U11" s="17">
        <v>0.184653122445366</v>
      </c>
      <c r="V11" s="17">
        <v>0.20596519508765301</v>
      </c>
      <c r="W11" s="17">
        <v>0.21743499058555801</v>
      </c>
      <c r="X11" s="17">
        <v>0.171510385943239</v>
      </c>
      <c r="Y11" s="17">
        <v>0.16217418366383801</v>
      </c>
      <c r="Z11" s="17">
        <v>0.213603171776474</v>
      </c>
      <c r="AA11" s="17">
        <v>0.175355329528117</v>
      </c>
      <c r="AB11" s="17">
        <v>0.24514877966652601</v>
      </c>
      <c r="AC11" s="17">
        <v>0.22901859721390799</v>
      </c>
      <c r="AD11" s="17">
        <v>0.13319451032927301</v>
      </c>
      <c r="AE11" s="17"/>
      <c r="AF11" s="17">
        <v>0.17372709707219999</v>
      </c>
      <c r="AG11" s="17">
        <v>0.19520653315516401</v>
      </c>
      <c r="AH11" s="17">
        <v>0.205176196040363</v>
      </c>
      <c r="AI11" s="17">
        <v>0.211429195871503</v>
      </c>
      <c r="AJ11" s="17">
        <v>0.203339636629571</v>
      </c>
      <c r="AK11" s="17">
        <v>0.17419467925471099</v>
      </c>
      <c r="AL11" s="17"/>
      <c r="AM11" s="17">
        <v>0.20794420694108001</v>
      </c>
      <c r="AN11" s="17">
        <v>0.20249911212431901</v>
      </c>
      <c r="AO11" s="17">
        <v>0.16288039514537</v>
      </c>
      <c r="AP11" s="17">
        <v>0.19117840605673</v>
      </c>
      <c r="AQ11" s="17">
        <v>0.17307872732625601</v>
      </c>
      <c r="AR11" s="17"/>
      <c r="AS11" s="17">
        <v>0.19793849190246801</v>
      </c>
      <c r="AT11" s="17">
        <v>0.17725065114747601</v>
      </c>
      <c r="AU11" s="17"/>
      <c r="AV11" s="17">
        <v>0.188408117330292</v>
      </c>
      <c r="AW11" s="17">
        <v>0.193080530209017</v>
      </c>
      <c r="AX11" s="17"/>
      <c r="AY11" s="17">
        <v>0.19660290510648701</v>
      </c>
      <c r="AZ11" s="17">
        <v>0.19190444566607301</v>
      </c>
      <c r="BA11" s="17">
        <v>0.19219025325692099</v>
      </c>
      <c r="BB11" s="17"/>
      <c r="BC11" s="17">
        <v>0.19160885708410799</v>
      </c>
      <c r="BD11" s="17">
        <v>0.197964683514496</v>
      </c>
      <c r="BE11" s="17">
        <v>0.19276390241070299</v>
      </c>
      <c r="BF11" s="17"/>
      <c r="BG11" s="17">
        <v>0.17318276336580599</v>
      </c>
      <c r="BH11" s="17">
        <v>0.19927761305379199</v>
      </c>
      <c r="BI11" s="17"/>
      <c r="BJ11" s="17">
        <v>0.195957270162467</v>
      </c>
      <c r="BK11" s="17">
        <v>0.191161215515329</v>
      </c>
      <c r="BL11" s="17"/>
      <c r="BM11" s="17">
        <v>0.20947212869200299</v>
      </c>
      <c r="BN11" s="17">
        <v>0.17247043324668099</v>
      </c>
      <c r="BO11" s="17">
        <v>0.24610956929841299</v>
      </c>
      <c r="BP11" s="17">
        <v>0.19066643859097801</v>
      </c>
      <c r="BQ11" s="17">
        <v>0.26645647386285698</v>
      </c>
      <c r="BR11" s="17">
        <v>0.164401636001652</v>
      </c>
      <c r="BS11" s="17">
        <v>0.14144384164327001</v>
      </c>
      <c r="BT11" s="17"/>
      <c r="BU11" s="17">
        <v>0.176233287905709</v>
      </c>
      <c r="BV11" s="17">
        <v>0.19497396165060399</v>
      </c>
      <c r="BW11" s="17"/>
      <c r="BX11" s="17">
        <v>0.16319764480305499</v>
      </c>
      <c r="BY11" s="17">
        <v>0.191146429181899</v>
      </c>
      <c r="BZ11" s="17">
        <v>0.180388846909634</v>
      </c>
      <c r="CA11" s="17">
        <v>0.18234856847076999</v>
      </c>
    </row>
    <row r="12" spans="2:79" x14ac:dyDescent="0.3">
      <c r="B12" s="18" t="s">
        <v>368</v>
      </c>
      <c r="C12" s="17">
        <v>3.4332653203541799E-2</v>
      </c>
      <c r="D12" s="17">
        <v>4.3172467352013598E-2</v>
      </c>
      <c r="E12" s="17">
        <v>2.5879366693601202E-2</v>
      </c>
      <c r="F12" s="17"/>
      <c r="G12" s="17">
        <v>6.0749987856296803E-2</v>
      </c>
      <c r="H12" s="17">
        <v>5.80923648324288E-2</v>
      </c>
      <c r="I12" s="17">
        <v>4.3669345872110299E-2</v>
      </c>
      <c r="J12" s="17">
        <v>9.2223767521492899E-3</v>
      </c>
      <c r="K12" s="17">
        <v>2.9189923967291E-2</v>
      </c>
      <c r="L12" s="17">
        <v>1.37145589275516E-2</v>
      </c>
      <c r="M12" s="17"/>
      <c r="N12" s="17">
        <v>5.0647430924103599E-2</v>
      </c>
      <c r="O12" s="17">
        <v>3.3648398957695301E-2</v>
      </c>
      <c r="P12" s="17">
        <v>1.23622163506018E-2</v>
      </c>
      <c r="Q12" s="17">
        <v>3.2551694025282199E-2</v>
      </c>
      <c r="R12" s="17"/>
      <c r="S12" s="17">
        <v>4.8819306230699702E-2</v>
      </c>
      <c r="T12" s="17">
        <v>3.8588354837132598E-2</v>
      </c>
      <c r="U12" s="17">
        <v>2.45903226943203E-2</v>
      </c>
      <c r="V12" s="17">
        <v>3.2259513584629099E-2</v>
      </c>
      <c r="W12" s="17">
        <v>2.0440209728560799E-2</v>
      </c>
      <c r="X12" s="17">
        <v>4.9446328144759397E-2</v>
      </c>
      <c r="Y12" s="17">
        <v>2.9581676320259299E-2</v>
      </c>
      <c r="Z12" s="17">
        <v>3.1260765914500201E-2</v>
      </c>
      <c r="AA12" s="17">
        <v>1.6634357346268301E-2</v>
      </c>
      <c r="AB12" s="17">
        <v>2.4163029335562899E-2</v>
      </c>
      <c r="AC12" s="17">
        <v>3.1005556845225001E-2</v>
      </c>
      <c r="AD12" s="17">
        <v>8.5746427572980594E-2</v>
      </c>
      <c r="AE12" s="17"/>
      <c r="AF12" s="17">
        <v>4.91218913992785E-2</v>
      </c>
      <c r="AG12" s="17">
        <v>4.4314390779049598E-2</v>
      </c>
      <c r="AH12" s="17">
        <v>1.8550141550455201E-2</v>
      </c>
      <c r="AI12" s="17">
        <v>2.43745673280974E-2</v>
      </c>
      <c r="AJ12" s="17">
        <v>2.0376139973227101E-2</v>
      </c>
      <c r="AK12" s="17">
        <v>1.8169685609676901E-2</v>
      </c>
      <c r="AL12" s="17"/>
      <c r="AM12" s="17">
        <v>1.60141629298413E-2</v>
      </c>
      <c r="AN12" s="17">
        <v>3.4182827161161299E-2</v>
      </c>
      <c r="AO12" s="17">
        <v>3.6674004512022601E-2</v>
      </c>
      <c r="AP12" s="17">
        <v>5.5422125744876198E-2</v>
      </c>
      <c r="AQ12" s="17">
        <v>8.3238751245268597E-2</v>
      </c>
      <c r="AR12" s="17"/>
      <c r="AS12" s="17">
        <v>3.6642893806813299E-2</v>
      </c>
      <c r="AT12" s="17">
        <v>8.0879424523984996E-3</v>
      </c>
      <c r="AU12" s="17"/>
      <c r="AV12" s="17">
        <v>3.3968424051014398E-2</v>
      </c>
      <c r="AW12" s="17">
        <v>3.1123917162513101E-2</v>
      </c>
      <c r="AX12" s="17"/>
      <c r="AY12" s="17">
        <v>3.1804888079452802E-2</v>
      </c>
      <c r="AZ12" s="17">
        <v>4.0347895673160897E-2</v>
      </c>
      <c r="BA12" s="17">
        <v>5.11470989184209E-3</v>
      </c>
      <c r="BB12" s="17"/>
      <c r="BC12" s="17">
        <v>3.7253233696750598E-2</v>
      </c>
      <c r="BD12" s="17">
        <v>4.16660771356527E-2</v>
      </c>
      <c r="BE12" s="17">
        <v>2.01135617597255E-2</v>
      </c>
      <c r="BF12" s="17"/>
      <c r="BG12" s="17">
        <v>3.5803351205928202E-2</v>
      </c>
      <c r="BH12" s="17">
        <v>3.4808048110465201E-2</v>
      </c>
      <c r="BI12" s="17"/>
      <c r="BJ12" s="17">
        <v>4.61642978321763E-2</v>
      </c>
      <c r="BK12" s="17">
        <v>2.7974178542177101E-2</v>
      </c>
      <c r="BL12" s="17"/>
      <c r="BM12" s="17">
        <v>5.4445571983867902E-2</v>
      </c>
      <c r="BN12" s="17">
        <v>2.6327529799721201E-2</v>
      </c>
      <c r="BO12" s="17">
        <v>2.71602432411664E-2</v>
      </c>
      <c r="BP12" s="17">
        <v>1.0040724942124501E-2</v>
      </c>
      <c r="BQ12" s="17">
        <v>3.1544419519942302E-2</v>
      </c>
      <c r="BR12" s="17">
        <v>9.3537273515566493E-3</v>
      </c>
      <c r="BS12" s="17">
        <v>2.1868302171865001E-2</v>
      </c>
      <c r="BT12" s="17"/>
      <c r="BU12" s="17">
        <v>1.9894559676393701E-2</v>
      </c>
      <c r="BV12" s="17">
        <v>3.7991711839557102E-2</v>
      </c>
      <c r="BW12" s="17"/>
      <c r="BX12" s="17">
        <v>1.18468920421599E-2</v>
      </c>
      <c r="BY12" s="17">
        <v>4.7780624086231002E-2</v>
      </c>
      <c r="BZ12" s="17">
        <v>5.4995274972309598E-2</v>
      </c>
      <c r="CA12" s="17">
        <v>5.1989361863109401E-2</v>
      </c>
    </row>
    <row r="13" spans="2:79" x14ac:dyDescent="0.3">
      <c r="B13" s="18" t="s">
        <v>369</v>
      </c>
      <c r="C13" s="17">
        <v>9.6508215042795092E-3</v>
      </c>
      <c r="D13" s="17">
        <v>8.3788654794432205E-3</v>
      </c>
      <c r="E13" s="17">
        <v>1.0939014725986801E-2</v>
      </c>
      <c r="F13" s="17"/>
      <c r="G13" s="17">
        <v>1.2753134922817299E-2</v>
      </c>
      <c r="H13" s="17">
        <v>2.0578666617539699E-2</v>
      </c>
      <c r="I13" s="17">
        <v>1.13049744622128E-2</v>
      </c>
      <c r="J13" s="17">
        <v>8.1680922430847902E-3</v>
      </c>
      <c r="K13" s="17">
        <v>7.54982448942936E-3</v>
      </c>
      <c r="L13" s="17">
        <v>0</v>
      </c>
      <c r="M13" s="17"/>
      <c r="N13" s="17">
        <v>1.0744649201985999E-2</v>
      </c>
      <c r="O13" s="17">
        <v>9.7735258390174405E-3</v>
      </c>
      <c r="P13" s="17">
        <v>1.2083973731747501E-2</v>
      </c>
      <c r="Q13" s="17">
        <v>6.4718655812508801E-3</v>
      </c>
      <c r="R13" s="17"/>
      <c r="S13" s="17">
        <v>2.8894322421296598E-2</v>
      </c>
      <c r="T13" s="17">
        <v>0</v>
      </c>
      <c r="U13" s="17">
        <v>0</v>
      </c>
      <c r="V13" s="17">
        <v>1.1353674105509901E-2</v>
      </c>
      <c r="W13" s="17">
        <v>7.4144707652711401E-3</v>
      </c>
      <c r="X13" s="17">
        <v>0</v>
      </c>
      <c r="Y13" s="17">
        <v>1.0954513943668E-2</v>
      </c>
      <c r="Z13" s="17">
        <v>1.01977608391859E-2</v>
      </c>
      <c r="AA13" s="17">
        <v>4.7819074725460797E-3</v>
      </c>
      <c r="AB13" s="17">
        <v>5.7847195780658597E-3</v>
      </c>
      <c r="AC13" s="17">
        <v>1.02657811552691E-2</v>
      </c>
      <c r="AD13" s="17">
        <v>4.0972049426056999E-2</v>
      </c>
      <c r="AE13" s="17"/>
      <c r="AF13" s="17">
        <v>1.49772497770508E-2</v>
      </c>
      <c r="AG13" s="17">
        <v>7.1731744404177197E-3</v>
      </c>
      <c r="AH13" s="17">
        <v>3.8442355162430098E-3</v>
      </c>
      <c r="AI13" s="17">
        <v>8.1033233732416693E-3</v>
      </c>
      <c r="AJ13" s="17">
        <v>9.6682396413900994E-3</v>
      </c>
      <c r="AK13" s="17">
        <v>1.8213631916417901E-2</v>
      </c>
      <c r="AL13" s="17"/>
      <c r="AM13" s="17">
        <v>8.9017138289247504E-3</v>
      </c>
      <c r="AN13" s="17">
        <v>1.6788392772762999E-2</v>
      </c>
      <c r="AO13" s="17">
        <v>5.9357997245383098E-3</v>
      </c>
      <c r="AP13" s="17">
        <v>7.8905666706822197E-3</v>
      </c>
      <c r="AQ13" s="17">
        <v>0</v>
      </c>
      <c r="AR13" s="17"/>
      <c r="AS13" s="17">
        <v>6.65276133952064E-3</v>
      </c>
      <c r="AT13" s="17">
        <v>1.91166530850535E-2</v>
      </c>
      <c r="AU13" s="17"/>
      <c r="AV13" s="17">
        <v>1.1081186882542501E-2</v>
      </c>
      <c r="AW13" s="17">
        <v>1.0983576828525601E-2</v>
      </c>
      <c r="AX13" s="17"/>
      <c r="AY13" s="17">
        <v>1.25554812210187E-2</v>
      </c>
      <c r="AZ13" s="17">
        <v>8.4294462914245201E-3</v>
      </c>
      <c r="BA13" s="17">
        <v>1.0288162741708099E-2</v>
      </c>
      <c r="BB13" s="17"/>
      <c r="BC13" s="17">
        <v>8.4357066745508903E-3</v>
      </c>
      <c r="BD13" s="17">
        <v>1.1952242317979899E-2</v>
      </c>
      <c r="BE13" s="17">
        <v>8.4557792993756598E-3</v>
      </c>
      <c r="BF13" s="17"/>
      <c r="BG13" s="17">
        <v>4.8238957333146797E-3</v>
      </c>
      <c r="BH13" s="17">
        <v>1.196187155809E-2</v>
      </c>
      <c r="BI13" s="17"/>
      <c r="BJ13" s="17">
        <v>8.3290413721578502E-3</v>
      </c>
      <c r="BK13" s="17">
        <v>9.6523857639888699E-3</v>
      </c>
      <c r="BL13" s="17"/>
      <c r="BM13" s="17">
        <v>7.54544889100412E-3</v>
      </c>
      <c r="BN13" s="17">
        <v>2.3401970997518E-2</v>
      </c>
      <c r="BO13" s="17">
        <v>1.8654766806893801E-2</v>
      </c>
      <c r="BP13" s="17">
        <v>1.0925578299063401E-2</v>
      </c>
      <c r="BQ13" s="17">
        <v>1.83652212122003E-2</v>
      </c>
      <c r="BR13" s="17">
        <v>0</v>
      </c>
      <c r="BS13" s="17">
        <v>8.9363762470254793E-3</v>
      </c>
      <c r="BT13" s="17"/>
      <c r="BU13" s="17">
        <v>1.1313841508733999E-2</v>
      </c>
      <c r="BV13" s="17">
        <v>1.6586232889961298E-2</v>
      </c>
      <c r="BW13" s="17"/>
      <c r="BX13" s="17">
        <v>1.7819950036152402E-2</v>
      </c>
      <c r="BY13" s="17">
        <v>7.3044789048984102E-3</v>
      </c>
      <c r="BZ13" s="17">
        <v>1.13995298402359E-2</v>
      </c>
      <c r="CA13" s="17">
        <v>4.8863561823495397E-3</v>
      </c>
    </row>
    <row r="14" spans="2:79" x14ac:dyDescent="0.3">
      <c r="B14" s="18" t="s">
        <v>101</v>
      </c>
      <c r="C14" s="19">
        <v>7.6111991704392604E-2</v>
      </c>
      <c r="D14" s="19">
        <v>7.83934598137348E-2</v>
      </c>
      <c r="E14" s="19">
        <v>7.4261467006764198E-2</v>
      </c>
      <c r="F14" s="19"/>
      <c r="G14" s="19">
        <v>7.3605736546141595E-2</v>
      </c>
      <c r="H14" s="19">
        <v>4.7177973021391401E-2</v>
      </c>
      <c r="I14" s="19">
        <v>6.7552864411944899E-2</v>
      </c>
      <c r="J14" s="19">
        <v>5.9562775617644302E-2</v>
      </c>
      <c r="K14" s="19">
        <v>0.10030740251713401</v>
      </c>
      <c r="L14" s="19">
        <v>0.10531781325740699</v>
      </c>
      <c r="M14" s="19"/>
      <c r="N14" s="19">
        <v>5.6008531730779298E-2</v>
      </c>
      <c r="O14" s="19">
        <v>7.8514613230827299E-2</v>
      </c>
      <c r="P14" s="19">
        <v>6.78020595589479E-2</v>
      </c>
      <c r="Q14" s="19">
        <v>0.10122884997072799</v>
      </c>
      <c r="R14" s="19"/>
      <c r="S14" s="19">
        <v>9.6620757468240601E-2</v>
      </c>
      <c r="T14" s="19">
        <v>7.7954772736311004E-2</v>
      </c>
      <c r="U14" s="19">
        <v>7.0456539530618298E-2</v>
      </c>
      <c r="V14" s="19">
        <v>7.8882982655093498E-2</v>
      </c>
      <c r="W14" s="19">
        <v>6.6441285472877906E-2</v>
      </c>
      <c r="X14" s="19">
        <v>9.3054039590076298E-2</v>
      </c>
      <c r="Y14" s="19">
        <v>9.3575459435925601E-2</v>
      </c>
      <c r="Z14" s="19">
        <v>4.7040207701036299E-2</v>
      </c>
      <c r="AA14" s="19">
        <v>5.8302266688561602E-2</v>
      </c>
      <c r="AB14" s="19">
        <v>6.13587005658148E-2</v>
      </c>
      <c r="AC14" s="19">
        <v>8.3476287383920197E-2</v>
      </c>
      <c r="AD14" s="19">
        <v>4.0099530501956297E-2</v>
      </c>
      <c r="AE14" s="19"/>
      <c r="AF14" s="19">
        <v>6.8904040194218502E-2</v>
      </c>
      <c r="AG14" s="19">
        <v>7.8808652343674596E-2</v>
      </c>
      <c r="AH14" s="19">
        <v>8.4108895233031E-2</v>
      </c>
      <c r="AI14" s="19">
        <v>6.9621145497664405E-2</v>
      </c>
      <c r="AJ14" s="19">
        <v>9.8000772242420403E-2</v>
      </c>
      <c r="AK14" s="19">
        <v>5.3512513781465598E-2</v>
      </c>
      <c r="AL14" s="19"/>
      <c r="AM14" s="19">
        <v>7.9790771573065106E-2</v>
      </c>
      <c r="AN14" s="19">
        <v>8.9824429905368E-2</v>
      </c>
      <c r="AO14" s="19">
        <v>7.4730578976105494E-2</v>
      </c>
      <c r="AP14" s="19">
        <v>5.06172881343449E-2</v>
      </c>
      <c r="AQ14" s="19">
        <v>2.1044626836344001E-2</v>
      </c>
      <c r="AR14" s="19"/>
      <c r="AS14" s="19">
        <v>6.8535352893317497E-2</v>
      </c>
      <c r="AT14" s="19">
        <v>4.13864481077304E-2</v>
      </c>
      <c r="AU14" s="19"/>
      <c r="AV14" s="19">
        <v>7.9816618315884297E-2</v>
      </c>
      <c r="AW14" s="19">
        <v>6.4118942622384698E-2</v>
      </c>
      <c r="AX14" s="19"/>
      <c r="AY14" s="19">
        <v>7.9956903223024595E-2</v>
      </c>
      <c r="AZ14" s="19">
        <v>7.4137863485696703E-2</v>
      </c>
      <c r="BA14" s="19">
        <v>8.0408831662969096E-2</v>
      </c>
      <c r="BB14" s="19"/>
      <c r="BC14" s="19">
        <v>8.4635809768639395E-2</v>
      </c>
      <c r="BD14" s="19">
        <v>8.4993358019719106E-2</v>
      </c>
      <c r="BE14" s="19">
        <v>4.2399587024027997E-2</v>
      </c>
      <c r="BF14" s="19"/>
      <c r="BG14" s="19">
        <v>7.4550977603466004E-2</v>
      </c>
      <c r="BH14" s="19">
        <v>6.9582194967437894E-2</v>
      </c>
      <c r="BI14" s="19"/>
      <c r="BJ14" s="19">
        <v>5.4829374560388798E-2</v>
      </c>
      <c r="BK14" s="19">
        <v>7.8006719357899101E-2</v>
      </c>
      <c r="BL14" s="19"/>
      <c r="BM14" s="19">
        <v>5.3661199982915998E-2</v>
      </c>
      <c r="BN14" s="19">
        <v>5.1039351989719199E-2</v>
      </c>
      <c r="BO14" s="19">
        <v>7.3065722659894597E-2</v>
      </c>
      <c r="BP14" s="19">
        <v>0.103406715132199</v>
      </c>
      <c r="BQ14" s="19">
        <v>0.112803354644048</v>
      </c>
      <c r="BR14" s="19">
        <v>0.116994760245462</v>
      </c>
      <c r="BS14" s="19">
        <v>0.112114676335463</v>
      </c>
      <c r="BT14" s="19"/>
      <c r="BU14" s="19">
        <v>4.0063082026830003E-2</v>
      </c>
      <c r="BV14" s="19">
        <v>4.5274507890264902E-2</v>
      </c>
      <c r="BW14" s="19"/>
      <c r="BX14" s="19">
        <v>7.3545128853020697E-2</v>
      </c>
      <c r="BY14" s="19">
        <v>5.6055254926205098E-2</v>
      </c>
      <c r="BZ14" s="19">
        <v>5.8650564725813099E-2</v>
      </c>
      <c r="CA14" s="19">
        <v>5.3405825249684798E-2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373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365</v>
      </c>
      <c r="C9" s="17">
        <v>0.26334974012519702</v>
      </c>
      <c r="D9" s="17">
        <v>0.23710310746121699</v>
      </c>
      <c r="E9" s="17">
        <v>0.28813969837715397</v>
      </c>
      <c r="F9" s="17"/>
      <c r="G9" s="17">
        <v>0.27702593214791299</v>
      </c>
      <c r="H9" s="17">
        <v>0.252363144316119</v>
      </c>
      <c r="I9" s="17">
        <v>0.28383628769667701</v>
      </c>
      <c r="J9" s="17">
        <v>0.28477659483578099</v>
      </c>
      <c r="K9" s="17">
        <v>0.23516098763044799</v>
      </c>
      <c r="L9" s="17">
        <v>0.24814951618134301</v>
      </c>
      <c r="M9" s="17"/>
      <c r="N9" s="17">
        <v>0.26701419685899302</v>
      </c>
      <c r="O9" s="17">
        <v>0.25507719435393</v>
      </c>
      <c r="P9" s="17">
        <v>0.26986543263221502</v>
      </c>
      <c r="Q9" s="17">
        <v>0.26087014261076502</v>
      </c>
      <c r="R9" s="17"/>
      <c r="S9" s="17">
        <v>0.25368468137171002</v>
      </c>
      <c r="T9" s="17">
        <v>0.25922330700777901</v>
      </c>
      <c r="U9" s="17">
        <v>0.25383893872054802</v>
      </c>
      <c r="V9" s="17">
        <v>0.26413844553247701</v>
      </c>
      <c r="W9" s="17">
        <v>0.25262872106969098</v>
      </c>
      <c r="X9" s="17">
        <v>0.228367992530569</v>
      </c>
      <c r="Y9" s="17">
        <v>0.27728246257337302</v>
      </c>
      <c r="Z9" s="17">
        <v>0.34179633218956601</v>
      </c>
      <c r="AA9" s="17">
        <v>0.28701385227596099</v>
      </c>
      <c r="AB9" s="17">
        <v>0.238107617673221</v>
      </c>
      <c r="AC9" s="17">
        <v>0.306570042860078</v>
      </c>
      <c r="AD9" s="17">
        <v>0.25467160170346098</v>
      </c>
      <c r="AE9" s="17"/>
      <c r="AF9" s="17">
        <v>0.28070469971587497</v>
      </c>
      <c r="AG9" s="17">
        <v>0.24778281318009501</v>
      </c>
      <c r="AH9" s="17">
        <v>0.26065082476993501</v>
      </c>
      <c r="AI9" s="17">
        <v>0.23840926810061899</v>
      </c>
      <c r="AJ9" s="17">
        <v>0.27163934009385698</v>
      </c>
      <c r="AK9" s="17">
        <v>0.34161394840842002</v>
      </c>
      <c r="AL9" s="17"/>
      <c r="AM9" s="17">
        <v>0.24951834983455101</v>
      </c>
      <c r="AN9" s="17">
        <v>0.260528231605895</v>
      </c>
      <c r="AO9" s="17">
        <v>0.27523178783779301</v>
      </c>
      <c r="AP9" s="17">
        <v>0.31215626998252399</v>
      </c>
      <c r="AQ9" s="17">
        <v>0.37169270472820898</v>
      </c>
      <c r="AR9" s="17"/>
      <c r="AS9" s="17">
        <v>0.26723658404592698</v>
      </c>
      <c r="AT9" s="17">
        <v>0.32437594783437901</v>
      </c>
      <c r="AU9" s="17"/>
      <c r="AV9" s="17">
        <v>0.26683224639222197</v>
      </c>
      <c r="AW9" s="17">
        <v>0.279531134936922</v>
      </c>
      <c r="AX9" s="17"/>
      <c r="AY9" s="17">
        <v>0.271492138632487</v>
      </c>
      <c r="AZ9" s="17">
        <v>0.26282782315278902</v>
      </c>
      <c r="BA9" s="17">
        <v>0.24694091676176</v>
      </c>
      <c r="BB9" s="17"/>
      <c r="BC9" s="17">
        <v>0.26287652634305397</v>
      </c>
      <c r="BD9" s="17">
        <v>0.24990157751879699</v>
      </c>
      <c r="BE9" s="17">
        <v>0.28174943645850897</v>
      </c>
      <c r="BF9" s="17"/>
      <c r="BG9" s="17">
        <v>0.28534588181899501</v>
      </c>
      <c r="BH9" s="17">
        <v>0.25697999606150601</v>
      </c>
      <c r="BI9" s="17"/>
      <c r="BJ9" s="17">
        <v>0.29426008239067802</v>
      </c>
      <c r="BK9" s="17">
        <v>0.258283720619225</v>
      </c>
      <c r="BL9" s="17"/>
      <c r="BM9" s="17">
        <v>0.27146773961284998</v>
      </c>
      <c r="BN9" s="17">
        <v>0.27561576519109099</v>
      </c>
      <c r="BO9" s="17">
        <v>0.216668301214159</v>
      </c>
      <c r="BP9" s="17">
        <v>0.30764585225865099</v>
      </c>
      <c r="BQ9" s="17">
        <v>0.23060078563308201</v>
      </c>
      <c r="BR9" s="17">
        <v>0.24347197318015801</v>
      </c>
      <c r="BS9" s="17">
        <v>0.27125996417313197</v>
      </c>
      <c r="BT9" s="17"/>
      <c r="BU9" s="17">
        <v>0.256531890836391</v>
      </c>
      <c r="BV9" s="17">
        <v>0.30841183742932199</v>
      </c>
      <c r="BW9" s="17"/>
      <c r="BX9" s="17">
        <v>0.33945592290221999</v>
      </c>
      <c r="BY9" s="17">
        <v>0.29916269492934799</v>
      </c>
      <c r="BZ9" s="17">
        <v>0.247484793846868</v>
      </c>
      <c r="CA9" s="17">
        <v>0.24606670475876599</v>
      </c>
    </row>
    <row r="10" spans="2:79" x14ac:dyDescent="0.3">
      <c r="B10" s="18" t="s">
        <v>366</v>
      </c>
      <c r="C10" s="17">
        <v>0.39472039180762603</v>
      </c>
      <c r="D10" s="17">
        <v>0.39952708355021499</v>
      </c>
      <c r="E10" s="17">
        <v>0.39011014829350299</v>
      </c>
      <c r="F10" s="17"/>
      <c r="G10" s="17">
        <v>0.36106186847153798</v>
      </c>
      <c r="H10" s="17">
        <v>0.40177347819794401</v>
      </c>
      <c r="I10" s="17">
        <v>0.35718424058663001</v>
      </c>
      <c r="J10" s="17">
        <v>0.38540254678937902</v>
      </c>
      <c r="K10" s="17">
        <v>0.40715863129003099</v>
      </c>
      <c r="L10" s="17">
        <v>0.44098152245748701</v>
      </c>
      <c r="M10" s="17"/>
      <c r="N10" s="17">
        <v>0.43600038231476301</v>
      </c>
      <c r="O10" s="17">
        <v>0.41350495986124203</v>
      </c>
      <c r="P10" s="17">
        <v>0.37595396904082601</v>
      </c>
      <c r="Q10" s="17">
        <v>0.34414089682221</v>
      </c>
      <c r="R10" s="17"/>
      <c r="S10" s="17">
        <v>0.36775998039291902</v>
      </c>
      <c r="T10" s="17">
        <v>0.40392208899663601</v>
      </c>
      <c r="U10" s="17">
        <v>0.461509796351732</v>
      </c>
      <c r="V10" s="17">
        <v>0.38155095294602598</v>
      </c>
      <c r="W10" s="17">
        <v>0.39573909073942798</v>
      </c>
      <c r="X10" s="17">
        <v>0.41466292315035103</v>
      </c>
      <c r="Y10" s="17">
        <v>0.36410845032646999</v>
      </c>
      <c r="Z10" s="17">
        <v>0.328598398748218</v>
      </c>
      <c r="AA10" s="17">
        <v>0.37198336185455999</v>
      </c>
      <c r="AB10" s="17">
        <v>0.37321151468449398</v>
      </c>
      <c r="AC10" s="17">
        <v>0.448769394147223</v>
      </c>
      <c r="AD10" s="17">
        <v>0.50688021277671502</v>
      </c>
      <c r="AE10" s="17"/>
      <c r="AF10" s="17">
        <v>0.36619062339429398</v>
      </c>
      <c r="AG10" s="17">
        <v>0.42335306492484698</v>
      </c>
      <c r="AH10" s="17">
        <v>0.37679363076301797</v>
      </c>
      <c r="AI10" s="17">
        <v>0.419166018508698</v>
      </c>
      <c r="AJ10" s="17">
        <v>0.36924570362810399</v>
      </c>
      <c r="AK10" s="17">
        <v>0.38617249740045401</v>
      </c>
      <c r="AL10" s="17"/>
      <c r="AM10" s="17">
        <v>0.37347293700794998</v>
      </c>
      <c r="AN10" s="17">
        <v>0.39872073224850402</v>
      </c>
      <c r="AO10" s="17">
        <v>0.40715037619752797</v>
      </c>
      <c r="AP10" s="17">
        <v>0.38546341247463101</v>
      </c>
      <c r="AQ10" s="17">
        <v>0.28625137393572098</v>
      </c>
      <c r="AR10" s="17"/>
      <c r="AS10" s="17">
        <v>0.40715801857704698</v>
      </c>
      <c r="AT10" s="17">
        <v>0.33737808185661</v>
      </c>
      <c r="AU10" s="17"/>
      <c r="AV10" s="17">
        <v>0.39312762243917798</v>
      </c>
      <c r="AW10" s="17">
        <v>0.40311169913100903</v>
      </c>
      <c r="AX10" s="17"/>
      <c r="AY10" s="17">
        <v>0.36753869029521502</v>
      </c>
      <c r="AZ10" s="17">
        <v>0.40320056487179301</v>
      </c>
      <c r="BA10" s="17">
        <v>0.437737312467261</v>
      </c>
      <c r="BB10" s="17"/>
      <c r="BC10" s="17">
        <v>0.39203869216516901</v>
      </c>
      <c r="BD10" s="17">
        <v>0.38994411302558102</v>
      </c>
      <c r="BE10" s="17">
        <v>0.40592792458076499</v>
      </c>
      <c r="BF10" s="17"/>
      <c r="BG10" s="17">
        <v>0.38540800217483601</v>
      </c>
      <c r="BH10" s="17">
        <v>0.40471598797035702</v>
      </c>
      <c r="BI10" s="17"/>
      <c r="BJ10" s="17">
        <v>0.38111411143834001</v>
      </c>
      <c r="BK10" s="17">
        <v>0.401801714181244</v>
      </c>
      <c r="BL10" s="17"/>
      <c r="BM10" s="17">
        <v>0.394335061709432</v>
      </c>
      <c r="BN10" s="17">
        <v>0.40384808901159103</v>
      </c>
      <c r="BO10" s="17">
        <v>0.377471182694951</v>
      </c>
      <c r="BP10" s="17">
        <v>0.31453350569131899</v>
      </c>
      <c r="BQ10" s="17">
        <v>0.40676260275934101</v>
      </c>
      <c r="BR10" s="17">
        <v>0.43283383277656601</v>
      </c>
      <c r="BS10" s="17">
        <v>0.31545005222746397</v>
      </c>
      <c r="BT10" s="17"/>
      <c r="BU10" s="17">
        <v>0.39257850984333797</v>
      </c>
      <c r="BV10" s="17">
        <v>0.37156929175773001</v>
      </c>
      <c r="BW10" s="17"/>
      <c r="BX10" s="17">
        <v>0.35606130584372098</v>
      </c>
      <c r="BY10" s="17">
        <v>0.37768824547289298</v>
      </c>
      <c r="BZ10" s="17">
        <v>0.43317516476441698</v>
      </c>
      <c r="CA10" s="17">
        <v>0.40955503314106501</v>
      </c>
    </row>
    <row r="11" spans="2:79" ht="28.8" x14ac:dyDescent="0.3">
      <c r="B11" s="18" t="s">
        <v>367</v>
      </c>
      <c r="C11" s="17">
        <v>0.21367054554737899</v>
      </c>
      <c r="D11" s="17">
        <v>0.22649993979928601</v>
      </c>
      <c r="E11" s="17">
        <v>0.20125793862364499</v>
      </c>
      <c r="F11" s="17"/>
      <c r="G11" s="17">
        <v>0.21391115643313499</v>
      </c>
      <c r="H11" s="17">
        <v>0.20163841964309201</v>
      </c>
      <c r="I11" s="17">
        <v>0.23265409580032401</v>
      </c>
      <c r="J11" s="17">
        <v>0.22714101435276801</v>
      </c>
      <c r="K11" s="17">
        <v>0.21268187973251501</v>
      </c>
      <c r="L11" s="17">
        <v>0.197638928915153</v>
      </c>
      <c r="M11" s="17"/>
      <c r="N11" s="17">
        <v>0.20708587425484401</v>
      </c>
      <c r="O11" s="17">
        <v>0.21801851453010501</v>
      </c>
      <c r="P11" s="17">
        <v>0.238696153965549</v>
      </c>
      <c r="Q11" s="17">
        <v>0.19849622159055599</v>
      </c>
      <c r="R11" s="17"/>
      <c r="S11" s="17">
        <v>0.220334954947843</v>
      </c>
      <c r="T11" s="17">
        <v>0.21413775488181899</v>
      </c>
      <c r="U11" s="17">
        <v>0.14807348377065699</v>
      </c>
      <c r="V11" s="17">
        <v>0.246811174086698</v>
      </c>
      <c r="W11" s="17">
        <v>0.20009301582872999</v>
      </c>
      <c r="X11" s="17">
        <v>0.224837640126789</v>
      </c>
      <c r="Y11" s="17">
        <v>0.22029593149496199</v>
      </c>
      <c r="Z11" s="17">
        <v>0.21605667112353899</v>
      </c>
      <c r="AA11" s="17">
        <v>0.22302247811853301</v>
      </c>
      <c r="AB11" s="17">
        <v>0.27455665179435101</v>
      </c>
      <c r="AC11" s="17">
        <v>0.18142812219952101</v>
      </c>
      <c r="AD11" s="17">
        <v>6.9866878540868899E-2</v>
      </c>
      <c r="AE11" s="17"/>
      <c r="AF11" s="17">
        <v>0.224056947851622</v>
      </c>
      <c r="AG11" s="17">
        <v>0.19934003734417199</v>
      </c>
      <c r="AH11" s="17">
        <v>0.232421199859558</v>
      </c>
      <c r="AI11" s="17">
        <v>0.24373822022531899</v>
      </c>
      <c r="AJ11" s="17">
        <v>0.18043259773467399</v>
      </c>
      <c r="AK11" s="17">
        <v>0.15840499848199999</v>
      </c>
      <c r="AL11" s="17"/>
      <c r="AM11" s="17">
        <v>0.23865756070755301</v>
      </c>
      <c r="AN11" s="17">
        <v>0.19276309445172801</v>
      </c>
      <c r="AO11" s="17">
        <v>0.21263633670541299</v>
      </c>
      <c r="AP11" s="17">
        <v>0.210349202924731</v>
      </c>
      <c r="AQ11" s="17">
        <v>0.15016270744220001</v>
      </c>
      <c r="AR11" s="17"/>
      <c r="AS11" s="17">
        <v>0.21978680495344999</v>
      </c>
      <c r="AT11" s="17">
        <v>0.16530946030198301</v>
      </c>
      <c r="AU11" s="17"/>
      <c r="AV11" s="17">
        <v>0.221976333003094</v>
      </c>
      <c r="AW11" s="17">
        <v>0.17925098548029</v>
      </c>
      <c r="AX11" s="17"/>
      <c r="AY11" s="17">
        <v>0.20965905986839201</v>
      </c>
      <c r="AZ11" s="17">
        <v>0.21369095736726401</v>
      </c>
      <c r="BA11" s="17">
        <v>0.21376108740150801</v>
      </c>
      <c r="BB11" s="17"/>
      <c r="BC11" s="17">
        <v>0.21708892153255599</v>
      </c>
      <c r="BD11" s="17">
        <v>0.21406767834072199</v>
      </c>
      <c r="BE11" s="17">
        <v>0.20196494770816301</v>
      </c>
      <c r="BF11" s="17"/>
      <c r="BG11" s="17">
        <v>0.17060881333338099</v>
      </c>
      <c r="BH11" s="17">
        <v>0.227764456861449</v>
      </c>
      <c r="BI11" s="17"/>
      <c r="BJ11" s="17">
        <v>0.21228497729997001</v>
      </c>
      <c r="BK11" s="17">
        <v>0.21017146991494001</v>
      </c>
      <c r="BL11" s="17"/>
      <c r="BM11" s="17">
        <v>0.233159020272905</v>
      </c>
      <c r="BN11" s="17">
        <v>0.199827903249224</v>
      </c>
      <c r="BO11" s="17">
        <v>0.222540838813511</v>
      </c>
      <c r="BP11" s="17">
        <v>0.150849110304207</v>
      </c>
      <c r="BQ11" s="17">
        <v>0.179288527208771</v>
      </c>
      <c r="BR11" s="17">
        <v>0.20789111585341299</v>
      </c>
      <c r="BS11" s="17">
        <v>0.19691257109625501</v>
      </c>
      <c r="BT11" s="17"/>
      <c r="BU11" s="17">
        <v>0.21900302459736101</v>
      </c>
      <c r="BV11" s="17">
        <v>0.21440859457008801</v>
      </c>
      <c r="BW11" s="17"/>
      <c r="BX11" s="17">
        <v>0.17283950306071399</v>
      </c>
      <c r="BY11" s="17">
        <v>0.212239467049047</v>
      </c>
      <c r="BZ11" s="17">
        <v>0.20972363661124099</v>
      </c>
      <c r="CA11" s="17">
        <v>0.235883191646791</v>
      </c>
    </row>
    <row r="12" spans="2:79" x14ac:dyDescent="0.3">
      <c r="B12" s="18" t="s">
        <v>368</v>
      </c>
      <c r="C12" s="17">
        <v>3.9232576357176502E-2</v>
      </c>
      <c r="D12" s="17">
        <v>4.1584324223787099E-2</v>
      </c>
      <c r="E12" s="17">
        <v>3.7131884460495299E-2</v>
      </c>
      <c r="F12" s="17"/>
      <c r="G12" s="17">
        <v>5.3093374190287201E-2</v>
      </c>
      <c r="H12" s="17">
        <v>5.8542023619578401E-2</v>
      </c>
      <c r="I12" s="17">
        <v>3.9154495163464698E-2</v>
      </c>
      <c r="J12" s="17">
        <v>2.6157686573094599E-2</v>
      </c>
      <c r="K12" s="17">
        <v>2.5428253003918901E-2</v>
      </c>
      <c r="L12" s="17">
        <v>3.4275085729473298E-2</v>
      </c>
      <c r="M12" s="17"/>
      <c r="N12" s="17">
        <v>3.74183555659185E-2</v>
      </c>
      <c r="O12" s="17">
        <v>2.9609928968676601E-2</v>
      </c>
      <c r="P12" s="17">
        <v>3.9324634524269299E-2</v>
      </c>
      <c r="Q12" s="17">
        <v>5.2220274823641701E-2</v>
      </c>
      <c r="R12" s="17"/>
      <c r="S12" s="17">
        <v>6.1864644156683302E-2</v>
      </c>
      <c r="T12" s="17">
        <v>3.3986007239764797E-2</v>
      </c>
      <c r="U12" s="17">
        <v>4.1505105968153301E-2</v>
      </c>
      <c r="V12" s="17">
        <v>2.1814544019592499E-2</v>
      </c>
      <c r="W12" s="17">
        <v>3.8566659716241201E-2</v>
      </c>
      <c r="X12" s="17">
        <v>2.2734379736192901E-2</v>
      </c>
      <c r="Y12" s="17">
        <v>5.08680723802762E-2</v>
      </c>
      <c r="Z12" s="17">
        <v>2.1727541067634401E-2</v>
      </c>
      <c r="AA12" s="17">
        <v>4.2264175533742399E-2</v>
      </c>
      <c r="AB12" s="17">
        <v>3.7598659414099497E-2</v>
      </c>
      <c r="AC12" s="17">
        <v>1.0555316902357E-2</v>
      </c>
      <c r="AD12" s="17">
        <v>8.7998486926060701E-2</v>
      </c>
      <c r="AE12" s="17"/>
      <c r="AF12" s="17">
        <v>4.8635045053955203E-2</v>
      </c>
      <c r="AG12" s="17">
        <v>3.90201979984676E-2</v>
      </c>
      <c r="AH12" s="17">
        <v>2.9909337611584801E-2</v>
      </c>
      <c r="AI12" s="17">
        <v>2.7619848547145599E-2</v>
      </c>
      <c r="AJ12" s="17">
        <v>5.3090189469373002E-2</v>
      </c>
      <c r="AK12" s="17">
        <v>3.3237020856132303E-2</v>
      </c>
      <c r="AL12" s="17"/>
      <c r="AM12" s="17">
        <v>4.1688076800355703E-2</v>
      </c>
      <c r="AN12" s="17">
        <v>3.5016838711189401E-2</v>
      </c>
      <c r="AO12" s="17">
        <v>3.07276654430691E-2</v>
      </c>
      <c r="AP12" s="17">
        <v>4.1383367867172997E-2</v>
      </c>
      <c r="AQ12" s="17">
        <v>0.104707666986078</v>
      </c>
      <c r="AR12" s="17"/>
      <c r="AS12" s="17">
        <v>3.7181441266857303E-2</v>
      </c>
      <c r="AT12" s="17">
        <v>3.5436563525435803E-2</v>
      </c>
      <c r="AU12" s="17"/>
      <c r="AV12" s="17">
        <v>3.6880816155709199E-2</v>
      </c>
      <c r="AW12" s="17">
        <v>4.1848015536671397E-2</v>
      </c>
      <c r="AX12" s="17"/>
      <c r="AY12" s="17">
        <v>4.7295979007060999E-2</v>
      </c>
      <c r="AZ12" s="17">
        <v>3.8323614627833298E-2</v>
      </c>
      <c r="BA12" s="17">
        <v>1.99821313649821E-2</v>
      </c>
      <c r="BB12" s="17"/>
      <c r="BC12" s="17">
        <v>3.3752899551480801E-2</v>
      </c>
      <c r="BD12" s="17">
        <v>5.2838629753678E-2</v>
      </c>
      <c r="BE12" s="17">
        <v>4.1121112168658797E-2</v>
      </c>
      <c r="BF12" s="17"/>
      <c r="BG12" s="17">
        <v>4.1849004794070999E-2</v>
      </c>
      <c r="BH12" s="17">
        <v>3.80856479692002E-2</v>
      </c>
      <c r="BI12" s="17"/>
      <c r="BJ12" s="17">
        <v>3.49806745923638E-2</v>
      </c>
      <c r="BK12" s="17">
        <v>3.9874224596883903E-2</v>
      </c>
      <c r="BL12" s="17"/>
      <c r="BM12" s="17">
        <v>3.6249926387127797E-2</v>
      </c>
      <c r="BN12" s="17">
        <v>3.9698885447802403E-2</v>
      </c>
      <c r="BO12" s="17">
        <v>8.73039444150812E-2</v>
      </c>
      <c r="BP12" s="17">
        <v>6.2480641369423801E-2</v>
      </c>
      <c r="BQ12" s="17">
        <v>3.7896933872398897E-2</v>
      </c>
      <c r="BR12" s="17">
        <v>2.5296599709185401E-2</v>
      </c>
      <c r="BS12" s="17">
        <v>5.07538369580652E-2</v>
      </c>
      <c r="BT12" s="17"/>
      <c r="BU12" s="17">
        <v>7.5203436510482696E-2</v>
      </c>
      <c r="BV12" s="17">
        <v>2.9250228333617199E-2</v>
      </c>
      <c r="BW12" s="17"/>
      <c r="BX12" s="17">
        <v>3.1924353025561798E-2</v>
      </c>
      <c r="BY12" s="17">
        <v>4.3560927578173397E-2</v>
      </c>
      <c r="BZ12" s="17">
        <v>5.08588770557101E-2</v>
      </c>
      <c r="CA12" s="17">
        <v>4.2669133458268102E-2</v>
      </c>
    </row>
    <row r="13" spans="2:79" x14ac:dyDescent="0.3">
      <c r="B13" s="18" t="s">
        <v>369</v>
      </c>
      <c r="C13" s="17">
        <v>1.1422172047232801E-2</v>
      </c>
      <c r="D13" s="17">
        <v>1.0687931735278501E-2</v>
      </c>
      <c r="E13" s="17">
        <v>1.2194600168603501E-2</v>
      </c>
      <c r="F13" s="17"/>
      <c r="G13" s="17">
        <v>3.7004323984191699E-2</v>
      </c>
      <c r="H13" s="17">
        <v>1.8620297080298501E-2</v>
      </c>
      <c r="I13" s="17">
        <v>6.0077693466452598E-3</v>
      </c>
      <c r="J13" s="17">
        <v>6.09270409822232E-3</v>
      </c>
      <c r="K13" s="17">
        <v>4.4227503343322004E-3</v>
      </c>
      <c r="L13" s="17">
        <v>2.0011540410468601E-3</v>
      </c>
      <c r="M13" s="17"/>
      <c r="N13" s="17">
        <v>8.4469029277889195E-3</v>
      </c>
      <c r="O13" s="17">
        <v>1.1114721798979099E-2</v>
      </c>
      <c r="P13" s="17">
        <v>2.1766073554496499E-3</v>
      </c>
      <c r="Q13" s="17">
        <v>2.1718390840964E-2</v>
      </c>
      <c r="R13" s="17"/>
      <c r="S13" s="17">
        <v>1.6816793499669198E-2</v>
      </c>
      <c r="T13" s="17">
        <v>7.2761308638465997E-3</v>
      </c>
      <c r="U13" s="17">
        <v>1.20576833619411E-2</v>
      </c>
      <c r="V13" s="17">
        <v>5.7616313730196496E-3</v>
      </c>
      <c r="W13" s="17">
        <v>7.4144707652711401E-3</v>
      </c>
      <c r="X13" s="17">
        <v>5.2792698941166796E-3</v>
      </c>
      <c r="Y13" s="17">
        <v>5.2428329872353198E-3</v>
      </c>
      <c r="Z13" s="17">
        <v>1.19784105145495E-2</v>
      </c>
      <c r="AA13" s="17">
        <v>2.2603699354759501E-2</v>
      </c>
      <c r="AB13" s="17">
        <v>1.25795196239116E-2</v>
      </c>
      <c r="AC13" s="17">
        <v>1.01219406142433E-2</v>
      </c>
      <c r="AD13" s="17">
        <v>2.0862296219361198E-2</v>
      </c>
      <c r="AE13" s="17"/>
      <c r="AF13" s="17">
        <v>1.8061317814445001E-2</v>
      </c>
      <c r="AG13" s="17">
        <v>1.2478680338048199E-2</v>
      </c>
      <c r="AH13" s="17">
        <v>3.8442355162430098E-3</v>
      </c>
      <c r="AI13" s="17">
        <v>2.6086988283274002E-3</v>
      </c>
      <c r="AJ13" s="17">
        <v>1.9154239864641699E-2</v>
      </c>
      <c r="AK13" s="17">
        <v>9.6027616721371702E-3</v>
      </c>
      <c r="AL13" s="17"/>
      <c r="AM13" s="17">
        <v>6.8243272618856397E-3</v>
      </c>
      <c r="AN13" s="17">
        <v>2.1576334485051401E-2</v>
      </c>
      <c r="AO13" s="17">
        <v>1.18345254819643E-2</v>
      </c>
      <c r="AP13" s="17">
        <v>0</v>
      </c>
      <c r="AQ13" s="17">
        <v>2.8996648589565799E-2</v>
      </c>
      <c r="AR13" s="17"/>
      <c r="AS13" s="17">
        <v>1.0705475053796199E-2</v>
      </c>
      <c r="AT13" s="17">
        <v>2.51769250382399E-2</v>
      </c>
      <c r="AU13" s="17"/>
      <c r="AV13" s="17">
        <v>1.10352439518802E-2</v>
      </c>
      <c r="AW13" s="17">
        <v>1.40051708587569E-2</v>
      </c>
      <c r="AX13" s="17"/>
      <c r="AY13" s="17">
        <v>1.6295983991648E-2</v>
      </c>
      <c r="AZ13" s="17">
        <v>1.03748101465837E-2</v>
      </c>
      <c r="BA13" s="17">
        <v>5.4738661053789998E-3</v>
      </c>
      <c r="BB13" s="17"/>
      <c r="BC13" s="17">
        <v>9.7891695229177303E-3</v>
      </c>
      <c r="BD13" s="17">
        <v>9.7572116795599708E-3</v>
      </c>
      <c r="BE13" s="17">
        <v>1.7848697269414699E-2</v>
      </c>
      <c r="BF13" s="17"/>
      <c r="BG13" s="17">
        <v>1.43327754175285E-2</v>
      </c>
      <c r="BH13" s="17">
        <v>1.05742483321754E-2</v>
      </c>
      <c r="BI13" s="17"/>
      <c r="BJ13" s="17">
        <v>1.6723251265573499E-2</v>
      </c>
      <c r="BK13" s="17">
        <v>1.0066297023133801E-2</v>
      </c>
      <c r="BL13" s="17"/>
      <c r="BM13" s="17">
        <v>8.4331098999958498E-3</v>
      </c>
      <c r="BN13" s="17">
        <v>3.3700817423095497E-2</v>
      </c>
      <c r="BO13" s="17">
        <v>0</v>
      </c>
      <c r="BP13" s="17">
        <v>0</v>
      </c>
      <c r="BQ13" s="17">
        <v>3.8539777695518203E-2</v>
      </c>
      <c r="BR13" s="17">
        <v>2.0425564689238E-3</v>
      </c>
      <c r="BS13" s="17">
        <v>7.57160292102635E-3</v>
      </c>
      <c r="BT13" s="17"/>
      <c r="BU13" s="17">
        <v>2.44806363818975E-2</v>
      </c>
      <c r="BV13" s="17">
        <v>2.01659702220033E-2</v>
      </c>
      <c r="BW13" s="17"/>
      <c r="BX13" s="17">
        <v>1.8077305839355299E-2</v>
      </c>
      <c r="BY13" s="17">
        <v>1.17371362462731E-2</v>
      </c>
      <c r="BZ13" s="17">
        <v>1.05968762554784E-2</v>
      </c>
      <c r="CA13" s="17">
        <v>9.9054550607229497E-3</v>
      </c>
    </row>
    <row r="14" spans="2:79" x14ac:dyDescent="0.3">
      <c r="B14" s="18" t="s">
        <v>101</v>
      </c>
      <c r="C14" s="19">
        <v>7.76045741153885E-2</v>
      </c>
      <c r="D14" s="19">
        <v>8.4597613230216598E-2</v>
      </c>
      <c r="E14" s="19">
        <v>7.1165730076598904E-2</v>
      </c>
      <c r="F14" s="19"/>
      <c r="G14" s="19">
        <v>5.7903344772934698E-2</v>
      </c>
      <c r="H14" s="19">
        <v>6.7062637142968604E-2</v>
      </c>
      <c r="I14" s="19">
        <v>8.1163111406258995E-2</v>
      </c>
      <c r="J14" s="19">
        <v>7.0429453350756094E-2</v>
      </c>
      <c r="K14" s="19">
        <v>0.115147498008755</v>
      </c>
      <c r="L14" s="19">
        <v>7.6953792675496596E-2</v>
      </c>
      <c r="M14" s="19"/>
      <c r="N14" s="19">
        <v>4.4034288077693003E-2</v>
      </c>
      <c r="O14" s="19">
        <v>7.2674680487067003E-2</v>
      </c>
      <c r="P14" s="19">
        <v>7.3983202481691698E-2</v>
      </c>
      <c r="Q14" s="19">
        <v>0.12255407331186199</v>
      </c>
      <c r="R14" s="19"/>
      <c r="S14" s="19">
        <v>7.9538945631175098E-2</v>
      </c>
      <c r="T14" s="19">
        <v>8.1454711010154501E-2</v>
      </c>
      <c r="U14" s="19">
        <v>8.3014991826968906E-2</v>
      </c>
      <c r="V14" s="19">
        <v>7.9923252042187101E-2</v>
      </c>
      <c r="W14" s="19">
        <v>0.105558041880639</v>
      </c>
      <c r="X14" s="19">
        <v>0.104117794561981</v>
      </c>
      <c r="Y14" s="19">
        <v>8.2202250237683697E-2</v>
      </c>
      <c r="Z14" s="19">
        <v>7.9842646356493199E-2</v>
      </c>
      <c r="AA14" s="19">
        <v>5.3112432862444298E-2</v>
      </c>
      <c r="AB14" s="19">
        <v>6.3946036809922904E-2</v>
      </c>
      <c r="AC14" s="19">
        <v>4.25551832765768E-2</v>
      </c>
      <c r="AD14" s="19">
        <v>5.97205238335334E-2</v>
      </c>
      <c r="AE14" s="19"/>
      <c r="AF14" s="19">
        <v>6.2351366169809103E-2</v>
      </c>
      <c r="AG14" s="19">
        <v>7.80252062143693E-2</v>
      </c>
      <c r="AH14" s="19">
        <v>9.6380771479660496E-2</v>
      </c>
      <c r="AI14" s="19">
        <v>6.84579457898912E-2</v>
      </c>
      <c r="AJ14" s="19">
        <v>0.10643792920935</v>
      </c>
      <c r="AK14" s="19">
        <v>7.0968773180855496E-2</v>
      </c>
      <c r="AL14" s="19"/>
      <c r="AM14" s="19">
        <v>8.9838748387704406E-2</v>
      </c>
      <c r="AN14" s="19">
        <v>9.1394768497632395E-2</v>
      </c>
      <c r="AO14" s="19">
        <v>6.2419308334232301E-2</v>
      </c>
      <c r="AP14" s="19">
        <v>5.0647746750941601E-2</v>
      </c>
      <c r="AQ14" s="19">
        <v>5.8188898318225303E-2</v>
      </c>
      <c r="AR14" s="19"/>
      <c r="AS14" s="19">
        <v>5.7931676102922401E-2</v>
      </c>
      <c r="AT14" s="19">
        <v>0.112323021443353</v>
      </c>
      <c r="AU14" s="19"/>
      <c r="AV14" s="19">
        <v>7.0147738057916506E-2</v>
      </c>
      <c r="AW14" s="19">
        <v>8.2252994056349907E-2</v>
      </c>
      <c r="AX14" s="19"/>
      <c r="AY14" s="19">
        <v>8.7718148205197202E-2</v>
      </c>
      <c r="AZ14" s="19">
        <v>7.1582229833736993E-2</v>
      </c>
      <c r="BA14" s="19">
        <v>7.6104685899110597E-2</v>
      </c>
      <c r="BB14" s="19"/>
      <c r="BC14" s="19">
        <v>8.4453790884821703E-2</v>
      </c>
      <c r="BD14" s="19">
        <v>8.3490789681662195E-2</v>
      </c>
      <c r="BE14" s="19">
        <v>5.1387881814489E-2</v>
      </c>
      <c r="BF14" s="19"/>
      <c r="BG14" s="19">
        <v>0.102455522461189</v>
      </c>
      <c r="BH14" s="19">
        <v>6.18796628053127E-2</v>
      </c>
      <c r="BI14" s="19"/>
      <c r="BJ14" s="19">
        <v>6.0636903013074499E-2</v>
      </c>
      <c r="BK14" s="19">
        <v>7.9802573664573495E-2</v>
      </c>
      <c r="BL14" s="19"/>
      <c r="BM14" s="19">
        <v>5.6355142117689098E-2</v>
      </c>
      <c r="BN14" s="19">
        <v>4.7308539677195401E-2</v>
      </c>
      <c r="BO14" s="19">
        <v>9.6015732862297601E-2</v>
      </c>
      <c r="BP14" s="19">
        <v>0.164490890376399</v>
      </c>
      <c r="BQ14" s="19">
        <v>0.106911372830889</v>
      </c>
      <c r="BR14" s="19">
        <v>8.8463922011753501E-2</v>
      </c>
      <c r="BS14" s="19">
        <v>0.15805197262405701</v>
      </c>
      <c r="BT14" s="19"/>
      <c r="BU14" s="19">
        <v>3.2202501830530597E-2</v>
      </c>
      <c r="BV14" s="19">
        <v>5.6194077687240197E-2</v>
      </c>
      <c r="BW14" s="19"/>
      <c r="BX14" s="19">
        <v>8.1641609328427595E-2</v>
      </c>
      <c r="BY14" s="19">
        <v>5.56115287242651E-2</v>
      </c>
      <c r="BZ14" s="19">
        <v>4.8160651466285197E-2</v>
      </c>
      <c r="CA14" s="19">
        <v>5.5920481934387201E-2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374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365</v>
      </c>
      <c r="C9" s="17">
        <v>0.24856120572724699</v>
      </c>
      <c r="D9" s="17">
        <v>0.200495519789535</v>
      </c>
      <c r="E9" s="17">
        <v>0.29556680549824199</v>
      </c>
      <c r="F9" s="17"/>
      <c r="G9" s="17">
        <v>0.30425491411463501</v>
      </c>
      <c r="H9" s="17">
        <v>0.299938871157999</v>
      </c>
      <c r="I9" s="17">
        <v>0.28070467589307702</v>
      </c>
      <c r="J9" s="17">
        <v>0.29673597707909599</v>
      </c>
      <c r="K9" s="17">
        <v>0.23306192396236999</v>
      </c>
      <c r="L9" s="17">
        <v>0.115320457048178</v>
      </c>
      <c r="M9" s="17"/>
      <c r="N9" s="17">
        <v>0.23238473882090099</v>
      </c>
      <c r="O9" s="17">
        <v>0.20479411612620199</v>
      </c>
      <c r="P9" s="17">
        <v>0.28913785619671101</v>
      </c>
      <c r="Q9" s="17">
        <v>0.277864977245109</v>
      </c>
      <c r="R9" s="17"/>
      <c r="S9" s="17">
        <v>0.240512350921194</v>
      </c>
      <c r="T9" s="17">
        <v>0.236630854116885</v>
      </c>
      <c r="U9" s="17">
        <v>0.20897727273108699</v>
      </c>
      <c r="V9" s="17">
        <v>0.23368171599512999</v>
      </c>
      <c r="W9" s="17">
        <v>0.25187307636237399</v>
      </c>
      <c r="X9" s="17">
        <v>0.26333981532628398</v>
      </c>
      <c r="Y9" s="17">
        <v>0.24003392134542501</v>
      </c>
      <c r="Z9" s="17">
        <v>0.30067872786177802</v>
      </c>
      <c r="AA9" s="17">
        <v>0.289140491309056</v>
      </c>
      <c r="AB9" s="17">
        <v>0.26344307171162601</v>
      </c>
      <c r="AC9" s="17">
        <v>0.238346446642143</v>
      </c>
      <c r="AD9" s="17">
        <v>0.21310496466801801</v>
      </c>
      <c r="AE9" s="17"/>
      <c r="AF9" s="17">
        <v>0.31311909292867401</v>
      </c>
      <c r="AG9" s="17">
        <v>0.22718517774536601</v>
      </c>
      <c r="AH9" s="17">
        <v>0.25745722646028701</v>
      </c>
      <c r="AI9" s="17">
        <v>0.20283511432424101</v>
      </c>
      <c r="AJ9" s="17">
        <v>0.202297175700585</v>
      </c>
      <c r="AK9" s="17">
        <v>0.29187034811793</v>
      </c>
      <c r="AL9" s="17"/>
      <c r="AM9" s="17">
        <v>0.25665330681971898</v>
      </c>
      <c r="AN9" s="17">
        <v>0.25541831464373999</v>
      </c>
      <c r="AO9" s="17">
        <v>0.24917799027017701</v>
      </c>
      <c r="AP9" s="17">
        <v>0.25065785424446302</v>
      </c>
      <c r="AQ9" s="17">
        <v>0.333326913963293</v>
      </c>
      <c r="AR9" s="17"/>
      <c r="AS9" s="17">
        <v>0.232586714374834</v>
      </c>
      <c r="AT9" s="17">
        <v>0.380586881582403</v>
      </c>
      <c r="AU9" s="17"/>
      <c r="AV9" s="17">
        <v>0.22117999421915799</v>
      </c>
      <c r="AW9" s="17">
        <v>0.34379982466429299</v>
      </c>
      <c r="AX9" s="17"/>
      <c r="AY9" s="17">
        <v>0.31745824412990498</v>
      </c>
      <c r="AZ9" s="17">
        <v>0.22816609749015701</v>
      </c>
      <c r="BA9" s="17">
        <v>0.18264887085425699</v>
      </c>
      <c r="BB9" s="17"/>
      <c r="BC9" s="17">
        <v>0.239831794313762</v>
      </c>
      <c r="BD9" s="17">
        <v>0.20637035820331301</v>
      </c>
      <c r="BE9" s="17">
        <v>0.31174518401724199</v>
      </c>
      <c r="BF9" s="17"/>
      <c r="BG9" s="17">
        <v>0.29676623657442502</v>
      </c>
      <c r="BH9" s="17">
        <v>0.23192645219105201</v>
      </c>
      <c r="BI9" s="17"/>
      <c r="BJ9" s="17">
        <v>0.29792303619832</v>
      </c>
      <c r="BK9" s="17">
        <v>0.237843352092619</v>
      </c>
      <c r="BL9" s="17"/>
      <c r="BM9" s="17">
        <v>0.277580344523287</v>
      </c>
      <c r="BN9" s="17">
        <v>0.300827933401287</v>
      </c>
      <c r="BO9" s="17">
        <v>0.26512905762783601</v>
      </c>
      <c r="BP9" s="17">
        <v>0.276925516306818</v>
      </c>
      <c r="BQ9" s="17">
        <v>0.20854749884452101</v>
      </c>
      <c r="BR9" s="17">
        <v>0.119754160434111</v>
      </c>
      <c r="BS9" s="17">
        <v>0.33468720293528798</v>
      </c>
      <c r="BT9" s="17"/>
      <c r="BU9" s="17">
        <v>0.193224227787891</v>
      </c>
      <c r="BV9" s="17">
        <v>0.33499716822599201</v>
      </c>
      <c r="BW9" s="17"/>
      <c r="BX9" s="17">
        <v>0.33798064397248101</v>
      </c>
      <c r="BY9" s="17">
        <v>0.26680746749562301</v>
      </c>
      <c r="BZ9" s="17">
        <v>0.26395165599960202</v>
      </c>
      <c r="CA9" s="17">
        <v>0.19927291103154601</v>
      </c>
    </row>
    <row r="10" spans="2:79" x14ac:dyDescent="0.3">
      <c r="B10" s="18" t="s">
        <v>366</v>
      </c>
      <c r="C10" s="17">
        <v>0.299364875041705</v>
      </c>
      <c r="D10" s="17">
        <v>0.30482552331905</v>
      </c>
      <c r="E10" s="17">
        <v>0.29353860905444701</v>
      </c>
      <c r="F10" s="17"/>
      <c r="G10" s="17">
        <v>0.34114221319749899</v>
      </c>
      <c r="H10" s="17">
        <v>0.33304535811050501</v>
      </c>
      <c r="I10" s="17">
        <v>0.29946004609472998</v>
      </c>
      <c r="J10" s="17">
        <v>0.29571221083565902</v>
      </c>
      <c r="K10" s="17">
        <v>0.258525954846613</v>
      </c>
      <c r="L10" s="17">
        <v>0.27460623183125799</v>
      </c>
      <c r="M10" s="17"/>
      <c r="N10" s="17">
        <v>0.310299980133243</v>
      </c>
      <c r="O10" s="17">
        <v>0.31289985967499501</v>
      </c>
      <c r="P10" s="17">
        <v>0.27093216122765001</v>
      </c>
      <c r="Q10" s="17">
        <v>0.29996416432350598</v>
      </c>
      <c r="R10" s="17"/>
      <c r="S10" s="17">
        <v>0.29191797124820001</v>
      </c>
      <c r="T10" s="17">
        <v>0.300448475906685</v>
      </c>
      <c r="U10" s="17">
        <v>0.29933754545438901</v>
      </c>
      <c r="V10" s="17">
        <v>0.28132246021122298</v>
      </c>
      <c r="W10" s="17">
        <v>0.29259372006322398</v>
      </c>
      <c r="X10" s="17">
        <v>0.28881039042590501</v>
      </c>
      <c r="Y10" s="17">
        <v>0.303022471088357</v>
      </c>
      <c r="Z10" s="17">
        <v>0.23933278706542599</v>
      </c>
      <c r="AA10" s="17">
        <v>0.35243573822470098</v>
      </c>
      <c r="AB10" s="17">
        <v>0.285530125058305</v>
      </c>
      <c r="AC10" s="17">
        <v>0.31130738964466598</v>
      </c>
      <c r="AD10" s="17">
        <v>0.32815084033791497</v>
      </c>
      <c r="AE10" s="17"/>
      <c r="AF10" s="17">
        <v>0.31459631511314201</v>
      </c>
      <c r="AG10" s="17">
        <v>0.30558083718741402</v>
      </c>
      <c r="AH10" s="17">
        <v>0.28757133984928701</v>
      </c>
      <c r="AI10" s="17">
        <v>0.333761515428106</v>
      </c>
      <c r="AJ10" s="17">
        <v>0.23699483586911199</v>
      </c>
      <c r="AK10" s="17">
        <v>0.23917140642691101</v>
      </c>
      <c r="AL10" s="17"/>
      <c r="AM10" s="17">
        <v>0.298510286192045</v>
      </c>
      <c r="AN10" s="17">
        <v>0.32100403503122799</v>
      </c>
      <c r="AO10" s="17">
        <v>0.306641586212683</v>
      </c>
      <c r="AP10" s="17">
        <v>0.33284886870934799</v>
      </c>
      <c r="AQ10" s="17">
        <v>0.21107645932586799</v>
      </c>
      <c r="AR10" s="17"/>
      <c r="AS10" s="17">
        <v>0.30077994255775298</v>
      </c>
      <c r="AT10" s="17">
        <v>0.25011785620279398</v>
      </c>
      <c r="AU10" s="17"/>
      <c r="AV10" s="17">
        <v>0.289622424439759</v>
      </c>
      <c r="AW10" s="17">
        <v>0.31680875515667301</v>
      </c>
      <c r="AX10" s="17"/>
      <c r="AY10" s="17">
        <v>0.25947593567362598</v>
      </c>
      <c r="AZ10" s="17">
        <v>0.32198847464611902</v>
      </c>
      <c r="BA10" s="17">
        <v>0.272212853919023</v>
      </c>
      <c r="BB10" s="17"/>
      <c r="BC10" s="17">
        <v>0.279975661775207</v>
      </c>
      <c r="BD10" s="17">
        <v>0.314318295820251</v>
      </c>
      <c r="BE10" s="17">
        <v>0.33831032918863702</v>
      </c>
      <c r="BF10" s="17"/>
      <c r="BG10" s="17">
        <v>0.30533485303310698</v>
      </c>
      <c r="BH10" s="17">
        <v>0.29801571723967402</v>
      </c>
      <c r="BI10" s="17"/>
      <c r="BJ10" s="17">
        <v>0.30689436887605298</v>
      </c>
      <c r="BK10" s="17">
        <v>0.29654289780466703</v>
      </c>
      <c r="BL10" s="17"/>
      <c r="BM10" s="17">
        <v>0.31567409054041601</v>
      </c>
      <c r="BN10" s="17">
        <v>0.344808949447581</v>
      </c>
      <c r="BO10" s="17">
        <v>0.24794193740635401</v>
      </c>
      <c r="BP10" s="17">
        <v>0.24004619880332201</v>
      </c>
      <c r="BQ10" s="17">
        <v>0.32692169749544198</v>
      </c>
      <c r="BR10" s="17">
        <v>0.26101731287149199</v>
      </c>
      <c r="BS10" s="17">
        <v>0.27025239810467899</v>
      </c>
      <c r="BT10" s="17"/>
      <c r="BU10" s="17">
        <v>0.40882290545543398</v>
      </c>
      <c r="BV10" s="17">
        <v>0.30582411735130199</v>
      </c>
      <c r="BW10" s="17"/>
      <c r="BX10" s="17">
        <v>0.295749516112776</v>
      </c>
      <c r="BY10" s="17">
        <v>0.27009840126548601</v>
      </c>
      <c r="BZ10" s="17">
        <v>0.350165435040033</v>
      </c>
      <c r="CA10" s="17">
        <v>0.29582579475241899</v>
      </c>
    </row>
    <row r="11" spans="2:79" ht="28.8" x14ac:dyDescent="0.3">
      <c r="B11" s="18" t="s">
        <v>367</v>
      </c>
      <c r="C11" s="17">
        <v>0.224616049445341</v>
      </c>
      <c r="D11" s="17">
        <v>0.25817269802446002</v>
      </c>
      <c r="E11" s="17">
        <v>0.19209343043216101</v>
      </c>
      <c r="F11" s="17"/>
      <c r="G11" s="17">
        <v>0.230617489047027</v>
      </c>
      <c r="H11" s="17">
        <v>0.203700043035416</v>
      </c>
      <c r="I11" s="17">
        <v>0.19301029899026501</v>
      </c>
      <c r="J11" s="17">
        <v>0.20632442342271301</v>
      </c>
      <c r="K11" s="17">
        <v>0.23277764545729501</v>
      </c>
      <c r="L11" s="17">
        <v>0.27253451674775298</v>
      </c>
      <c r="M11" s="17"/>
      <c r="N11" s="17">
        <v>0.22847804831434301</v>
      </c>
      <c r="O11" s="17">
        <v>0.23365904955144401</v>
      </c>
      <c r="P11" s="17">
        <v>0.24351394829221701</v>
      </c>
      <c r="Q11" s="17">
        <v>0.19571639810904701</v>
      </c>
      <c r="R11" s="17"/>
      <c r="S11" s="17">
        <v>0.233921649422794</v>
      </c>
      <c r="T11" s="17">
        <v>0.23007067674402601</v>
      </c>
      <c r="U11" s="17">
        <v>0.26746606378446902</v>
      </c>
      <c r="V11" s="17">
        <v>0.17570323711873601</v>
      </c>
      <c r="W11" s="17">
        <v>0.28783797730181798</v>
      </c>
      <c r="X11" s="17">
        <v>0.23966318467712799</v>
      </c>
      <c r="Y11" s="17">
        <v>0.19813419146865499</v>
      </c>
      <c r="Z11" s="17">
        <v>0.25590699098936498</v>
      </c>
      <c r="AA11" s="17">
        <v>0.20947266458486299</v>
      </c>
      <c r="AB11" s="17">
        <v>0.21866671325068801</v>
      </c>
      <c r="AC11" s="17">
        <v>0.17258504311000999</v>
      </c>
      <c r="AD11" s="17">
        <v>0.186591417990429</v>
      </c>
      <c r="AE11" s="17"/>
      <c r="AF11" s="17">
        <v>0.19766272799135201</v>
      </c>
      <c r="AG11" s="17">
        <v>0.21513758732088101</v>
      </c>
      <c r="AH11" s="17">
        <v>0.251388593526987</v>
      </c>
      <c r="AI11" s="17">
        <v>0.23361063225801301</v>
      </c>
      <c r="AJ11" s="17">
        <v>0.24861903625113899</v>
      </c>
      <c r="AK11" s="17">
        <v>0.25112168982325</v>
      </c>
      <c r="AL11" s="17"/>
      <c r="AM11" s="17">
        <v>0.21933591987682699</v>
      </c>
      <c r="AN11" s="17">
        <v>0.22218840238330301</v>
      </c>
      <c r="AO11" s="17">
        <v>0.21697511490288199</v>
      </c>
      <c r="AP11" s="17">
        <v>0.21493079334867499</v>
      </c>
      <c r="AQ11" s="17">
        <v>0.24060963987205</v>
      </c>
      <c r="AR11" s="17"/>
      <c r="AS11" s="17">
        <v>0.23651532908971701</v>
      </c>
      <c r="AT11" s="17">
        <v>0.18598038266390901</v>
      </c>
      <c r="AU11" s="17"/>
      <c r="AV11" s="17">
        <v>0.238045433978812</v>
      </c>
      <c r="AW11" s="17">
        <v>0.17011265956716401</v>
      </c>
      <c r="AX11" s="17"/>
      <c r="AY11" s="17">
        <v>0.19955759187145899</v>
      </c>
      <c r="AZ11" s="17">
        <v>0.23278133370738699</v>
      </c>
      <c r="BA11" s="17">
        <v>0.241282794770113</v>
      </c>
      <c r="BB11" s="17"/>
      <c r="BC11" s="17">
        <v>0.23738430612806999</v>
      </c>
      <c r="BD11" s="17">
        <v>0.215830182598648</v>
      </c>
      <c r="BE11" s="17">
        <v>0.19780252577025301</v>
      </c>
      <c r="BF11" s="17"/>
      <c r="BG11" s="17">
        <v>0.18821915234073999</v>
      </c>
      <c r="BH11" s="17">
        <v>0.23938469941886101</v>
      </c>
      <c r="BI11" s="17"/>
      <c r="BJ11" s="17">
        <v>0.193911343442912</v>
      </c>
      <c r="BK11" s="17">
        <v>0.233255259402012</v>
      </c>
      <c r="BL11" s="17"/>
      <c r="BM11" s="17">
        <v>0.22412635940353701</v>
      </c>
      <c r="BN11" s="17">
        <v>0.19023215451554201</v>
      </c>
      <c r="BO11" s="17">
        <v>0.18058808255808001</v>
      </c>
      <c r="BP11" s="17">
        <v>0.167235718025803</v>
      </c>
      <c r="BQ11" s="17">
        <v>0.284267919015319</v>
      </c>
      <c r="BR11" s="17">
        <v>0.27830596111761802</v>
      </c>
      <c r="BS11" s="17">
        <v>0.172508666618646</v>
      </c>
      <c r="BT11" s="17"/>
      <c r="BU11" s="17">
        <v>0.232694268101585</v>
      </c>
      <c r="BV11" s="17">
        <v>0.18558520061075301</v>
      </c>
      <c r="BW11" s="17"/>
      <c r="BX11" s="17">
        <v>0.15326424759360099</v>
      </c>
      <c r="BY11" s="17">
        <v>0.23256058979226099</v>
      </c>
      <c r="BZ11" s="17">
        <v>0.22156965300386</v>
      </c>
      <c r="CA11" s="17">
        <v>0.25616380401890199</v>
      </c>
    </row>
    <row r="12" spans="2:79" x14ac:dyDescent="0.3">
      <c r="B12" s="18" t="s">
        <v>368</v>
      </c>
      <c r="C12" s="17">
        <v>0.112586991372273</v>
      </c>
      <c r="D12" s="17">
        <v>0.109717496683873</v>
      </c>
      <c r="E12" s="17">
        <v>0.115940344139306</v>
      </c>
      <c r="F12" s="17"/>
      <c r="G12" s="17">
        <v>4.69427616933547E-2</v>
      </c>
      <c r="H12" s="17">
        <v>6.9508838871194703E-2</v>
      </c>
      <c r="I12" s="17">
        <v>0.114830259065911</v>
      </c>
      <c r="J12" s="17">
        <v>0.10862450119542599</v>
      </c>
      <c r="K12" s="17">
        <v>0.13133502020919499</v>
      </c>
      <c r="L12" s="17">
        <v>0.17988970422963599</v>
      </c>
      <c r="M12" s="17"/>
      <c r="N12" s="17">
        <v>0.12106457760926199</v>
      </c>
      <c r="O12" s="17">
        <v>0.117920940181371</v>
      </c>
      <c r="P12" s="17">
        <v>0.11137019508779999</v>
      </c>
      <c r="Q12" s="17">
        <v>9.4807495518592202E-2</v>
      </c>
      <c r="R12" s="17"/>
      <c r="S12" s="17">
        <v>0.103491536030582</v>
      </c>
      <c r="T12" s="17">
        <v>0.14163699058009499</v>
      </c>
      <c r="U12" s="17">
        <v>8.3556527440695499E-2</v>
      </c>
      <c r="V12" s="17">
        <v>0.140316336261403</v>
      </c>
      <c r="W12" s="17">
        <v>6.6304859918245099E-2</v>
      </c>
      <c r="X12" s="17">
        <v>0.101253783159928</v>
      </c>
      <c r="Y12" s="17">
        <v>0.135065823142028</v>
      </c>
      <c r="Z12" s="17">
        <v>9.5402706276067201E-2</v>
      </c>
      <c r="AA12" s="17">
        <v>5.4893082838185003E-2</v>
      </c>
      <c r="AB12" s="17">
        <v>0.14212037097340099</v>
      </c>
      <c r="AC12" s="17">
        <v>0.172826168183772</v>
      </c>
      <c r="AD12" s="17">
        <v>0.150619124901196</v>
      </c>
      <c r="AE12" s="17"/>
      <c r="AF12" s="17">
        <v>8.5903892501992096E-2</v>
      </c>
      <c r="AG12" s="17">
        <v>0.135911211496824</v>
      </c>
      <c r="AH12" s="17">
        <v>8.9525234397235004E-2</v>
      </c>
      <c r="AI12" s="17">
        <v>0.116893613276501</v>
      </c>
      <c r="AJ12" s="17">
        <v>0.129067616648605</v>
      </c>
      <c r="AK12" s="17">
        <v>0.126800715057094</v>
      </c>
      <c r="AL12" s="17"/>
      <c r="AM12" s="17">
        <v>0.10464744611573</v>
      </c>
      <c r="AN12" s="17">
        <v>8.67692188738904E-2</v>
      </c>
      <c r="AO12" s="17">
        <v>0.125427424084119</v>
      </c>
      <c r="AP12" s="17">
        <v>0.10564591251095599</v>
      </c>
      <c r="AQ12" s="17">
        <v>0.115785688421519</v>
      </c>
      <c r="AR12" s="17"/>
      <c r="AS12" s="17">
        <v>0.121460256381131</v>
      </c>
      <c r="AT12" s="17">
        <v>7.7883065850995997E-2</v>
      </c>
      <c r="AU12" s="17"/>
      <c r="AV12" s="17">
        <v>0.12506643852917501</v>
      </c>
      <c r="AW12" s="17">
        <v>8.1871687565713905E-2</v>
      </c>
      <c r="AX12" s="17"/>
      <c r="AY12" s="17">
        <v>9.7063810509129406E-2</v>
      </c>
      <c r="AZ12" s="17">
        <v>0.11330081251702</v>
      </c>
      <c r="BA12" s="17">
        <v>0.14870120934351</v>
      </c>
      <c r="BB12" s="17"/>
      <c r="BC12" s="17">
        <v>0.12551599227142499</v>
      </c>
      <c r="BD12" s="17">
        <v>0.132574952999816</v>
      </c>
      <c r="BE12" s="17">
        <v>6.1193480596913999E-2</v>
      </c>
      <c r="BF12" s="17"/>
      <c r="BG12" s="17">
        <v>9.2716405931059398E-2</v>
      </c>
      <c r="BH12" s="17">
        <v>0.120128999688268</v>
      </c>
      <c r="BI12" s="17"/>
      <c r="BJ12" s="17">
        <v>0.108339205097672</v>
      </c>
      <c r="BK12" s="17">
        <v>0.113804777746184</v>
      </c>
      <c r="BL12" s="17"/>
      <c r="BM12" s="17">
        <v>9.8025095365816106E-2</v>
      </c>
      <c r="BN12" s="17">
        <v>7.9789649475484503E-2</v>
      </c>
      <c r="BO12" s="17">
        <v>0.126168320624018</v>
      </c>
      <c r="BP12" s="17">
        <v>0.121021894954066</v>
      </c>
      <c r="BQ12" s="17">
        <v>7.2100567873490895E-2</v>
      </c>
      <c r="BR12" s="17">
        <v>0.18694699420376301</v>
      </c>
      <c r="BS12" s="17">
        <v>5.89400222184761E-2</v>
      </c>
      <c r="BT12" s="17"/>
      <c r="BU12" s="17">
        <v>0.112106235576615</v>
      </c>
      <c r="BV12" s="17">
        <v>0.108048648200196</v>
      </c>
      <c r="BW12" s="17"/>
      <c r="BX12" s="17">
        <v>0.11876373359233</v>
      </c>
      <c r="BY12" s="17">
        <v>0.114638369135586</v>
      </c>
      <c r="BZ12" s="17">
        <v>8.3682625509559197E-2</v>
      </c>
      <c r="CA12" s="17">
        <v>0.15000910136291001</v>
      </c>
    </row>
    <row r="13" spans="2:79" x14ac:dyDescent="0.3">
      <c r="B13" s="18" t="s">
        <v>369</v>
      </c>
      <c r="C13" s="17">
        <v>4.87998306095659E-2</v>
      </c>
      <c r="D13" s="17">
        <v>5.5329117299534901E-2</v>
      </c>
      <c r="E13" s="17">
        <v>4.2671479250021203E-2</v>
      </c>
      <c r="F13" s="17"/>
      <c r="G13" s="17">
        <v>3.8291876715043298E-2</v>
      </c>
      <c r="H13" s="17">
        <v>4.5003121618221502E-2</v>
      </c>
      <c r="I13" s="17">
        <v>5.0171586500677302E-2</v>
      </c>
      <c r="J13" s="17">
        <v>3.3991079849715097E-2</v>
      </c>
      <c r="K13" s="17">
        <v>4.8453002130331498E-2</v>
      </c>
      <c r="L13" s="17">
        <v>6.9946052511697596E-2</v>
      </c>
      <c r="M13" s="17"/>
      <c r="N13" s="17">
        <v>5.8521908676746802E-2</v>
      </c>
      <c r="O13" s="17">
        <v>7.2094346676748106E-2</v>
      </c>
      <c r="P13" s="17">
        <v>2.4344987572336999E-2</v>
      </c>
      <c r="Q13" s="17">
        <v>3.4894081290264903E-2</v>
      </c>
      <c r="R13" s="17"/>
      <c r="S13" s="17">
        <v>4.8685776272432903E-2</v>
      </c>
      <c r="T13" s="17">
        <v>3.1826033197563303E-2</v>
      </c>
      <c r="U13" s="17">
        <v>5.4197449688359503E-2</v>
      </c>
      <c r="V13" s="17">
        <v>7.4330879574953004E-2</v>
      </c>
      <c r="W13" s="17">
        <v>3.3065838874051498E-2</v>
      </c>
      <c r="X13" s="17">
        <v>4.2598994205494602E-2</v>
      </c>
      <c r="Y13" s="17">
        <v>4.1618462378823898E-2</v>
      </c>
      <c r="Z13" s="17">
        <v>6.4782423967246205E-2</v>
      </c>
      <c r="AA13" s="17">
        <v>4.3267665088444103E-2</v>
      </c>
      <c r="AB13" s="17">
        <v>5.5383245687090098E-2</v>
      </c>
      <c r="AC13" s="17">
        <v>5.2369454659655097E-2</v>
      </c>
      <c r="AD13" s="17">
        <v>7.9809059663719498E-2</v>
      </c>
      <c r="AE13" s="17"/>
      <c r="AF13" s="17">
        <v>3.8184815142434998E-2</v>
      </c>
      <c r="AG13" s="17">
        <v>4.2840305224397399E-2</v>
      </c>
      <c r="AH13" s="17">
        <v>5.2637519087918999E-2</v>
      </c>
      <c r="AI13" s="17">
        <v>5.1672302491075399E-2</v>
      </c>
      <c r="AJ13" s="17">
        <v>7.9638881611042406E-2</v>
      </c>
      <c r="AK13" s="17">
        <v>3.7440373712293598E-2</v>
      </c>
      <c r="AL13" s="17"/>
      <c r="AM13" s="17">
        <v>4.6408721744764E-2</v>
      </c>
      <c r="AN13" s="17">
        <v>4.2221729251384697E-2</v>
      </c>
      <c r="AO13" s="17">
        <v>3.9184695067235202E-2</v>
      </c>
      <c r="AP13" s="17">
        <v>5.8262202578680401E-2</v>
      </c>
      <c r="AQ13" s="17">
        <v>2.1500122264362001E-2</v>
      </c>
      <c r="AR13" s="17"/>
      <c r="AS13" s="17">
        <v>4.42181865895835E-2</v>
      </c>
      <c r="AT13" s="17">
        <v>4.5772461237761103E-2</v>
      </c>
      <c r="AU13" s="17"/>
      <c r="AV13" s="17">
        <v>5.3449163976971602E-2</v>
      </c>
      <c r="AW13" s="17">
        <v>2.5110104916687599E-2</v>
      </c>
      <c r="AX13" s="17"/>
      <c r="AY13" s="17">
        <v>4.8659913265830197E-2</v>
      </c>
      <c r="AZ13" s="17">
        <v>4.28249631821166E-2</v>
      </c>
      <c r="BA13" s="17">
        <v>8.8245067724817203E-2</v>
      </c>
      <c r="BB13" s="17"/>
      <c r="BC13" s="17">
        <v>4.7612016445276899E-2</v>
      </c>
      <c r="BD13" s="17">
        <v>5.56332676354728E-2</v>
      </c>
      <c r="BE13" s="17">
        <v>4.6506614851471298E-2</v>
      </c>
      <c r="BF13" s="17"/>
      <c r="BG13" s="17">
        <v>4.6177475289455601E-2</v>
      </c>
      <c r="BH13" s="17">
        <v>5.0666912655617097E-2</v>
      </c>
      <c r="BI13" s="17"/>
      <c r="BJ13" s="17">
        <v>3.9282593432199801E-2</v>
      </c>
      <c r="BK13" s="17">
        <v>5.0096405260214499E-2</v>
      </c>
      <c r="BL13" s="17"/>
      <c r="BM13" s="17">
        <v>3.7792434666342099E-2</v>
      </c>
      <c r="BN13" s="17">
        <v>4.6289498597838999E-2</v>
      </c>
      <c r="BO13" s="17">
        <v>6.1371124904497198E-2</v>
      </c>
      <c r="BP13" s="17">
        <v>7.2976208764927095E-2</v>
      </c>
      <c r="BQ13" s="17">
        <v>4.8087812719304297E-2</v>
      </c>
      <c r="BR13" s="17">
        <v>6.6431743961815698E-2</v>
      </c>
      <c r="BS13" s="17">
        <v>4.7154475551494199E-2</v>
      </c>
      <c r="BT13" s="17"/>
      <c r="BU13" s="17">
        <v>2.1683677341020498E-2</v>
      </c>
      <c r="BV13" s="17">
        <v>1.8579114959542099E-2</v>
      </c>
      <c r="BW13" s="17"/>
      <c r="BX13" s="17">
        <v>2.4287228414279601E-2</v>
      </c>
      <c r="BY13" s="17">
        <v>6.9239614016850998E-2</v>
      </c>
      <c r="BZ13" s="17">
        <v>3.8490563033493901E-2</v>
      </c>
      <c r="CA13" s="17">
        <v>6.07590680473463E-2</v>
      </c>
    </row>
    <row r="14" spans="2:79" x14ac:dyDescent="0.3">
      <c r="B14" s="18" t="s">
        <v>101</v>
      </c>
      <c r="C14" s="19">
        <v>6.6071047803868702E-2</v>
      </c>
      <c r="D14" s="19">
        <v>7.1459644883547405E-2</v>
      </c>
      <c r="E14" s="19">
        <v>6.0189331625822802E-2</v>
      </c>
      <c r="F14" s="19"/>
      <c r="G14" s="19">
        <v>3.8750745232441298E-2</v>
      </c>
      <c r="H14" s="19">
        <v>4.8803767206664697E-2</v>
      </c>
      <c r="I14" s="19">
        <v>6.18231334553399E-2</v>
      </c>
      <c r="J14" s="19">
        <v>5.8611807617390002E-2</v>
      </c>
      <c r="K14" s="19">
        <v>9.5846453394196202E-2</v>
      </c>
      <c r="L14" s="19">
        <v>8.7703037631477396E-2</v>
      </c>
      <c r="M14" s="19"/>
      <c r="N14" s="19">
        <v>4.9250746445503202E-2</v>
      </c>
      <c r="O14" s="19">
        <v>5.8631687789241299E-2</v>
      </c>
      <c r="P14" s="19">
        <v>6.0700851623285403E-2</v>
      </c>
      <c r="Q14" s="19">
        <v>9.67528835134807E-2</v>
      </c>
      <c r="R14" s="19"/>
      <c r="S14" s="19">
        <v>8.1470716104796906E-2</v>
      </c>
      <c r="T14" s="19">
        <v>5.9386969454745697E-2</v>
      </c>
      <c r="U14" s="19">
        <v>8.6465140901000007E-2</v>
      </c>
      <c r="V14" s="19">
        <v>9.4645370838556495E-2</v>
      </c>
      <c r="W14" s="19">
        <v>6.8324527480287597E-2</v>
      </c>
      <c r="X14" s="19">
        <v>6.4333832205259803E-2</v>
      </c>
      <c r="Y14" s="19">
        <v>8.2125130576712405E-2</v>
      </c>
      <c r="Z14" s="19">
        <v>4.3896363840118698E-2</v>
      </c>
      <c r="AA14" s="19">
        <v>5.0790357954751397E-2</v>
      </c>
      <c r="AB14" s="19">
        <v>3.4856473318890101E-2</v>
      </c>
      <c r="AC14" s="19">
        <v>5.2565497759753499E-2</v>
      </c>
      <c r="AD14" s="19">
        <v>4.1724592438722397E-2</v>
      </c>
      <c r="AE14" s="19"/>
      <c r="AF14" s="19">
        <v>5.0533156322405397E-2</v>
      </c>
      <c r="AG14" s="19">
        <v>7.3344881025118394E-2</v>
      </c>
      <c r="AH14" s="19">
        <v>6.14200866782851E-2</v>
      </c>
      <c r="AI14" s="19">
        <v>6.1226822222063201E-2</v>
      </c>
      <c r="AJ14" s="19">
        <v>0.103382453919517</v>
      </c>
      <c r="AK14" s="19">
        <v>5.3595466862522097E-2</v>
      </c>
      <c r="AL14" s="19"/>
      <c r="AM14" s="19">
        <v>7.4444319250915506E-2</v>
      </c>
      <c r="AN14" s="19">
        <v>7.2398299816454598E-2</v>
      </c>
      <c r="AO14" s="19">
        <v>6.2593189462903404E-2</v>
      </c>
      <c r="AP14" s="19">
        <v>3.7654368607876701E-2</v>
      </c>
      <c r="AQ14" s="19">
        <v>7.7701176152908003E-2</v>
      </c>
      <c r="AR14" s="19"/>
      <c r="AS14" s="19">
        <v>6.4439571006980903E-2</v>
      </c>
      <c r="AT14" s="19">
        <v>5.9659352462137001E-2</v>
      </c>
      <c r="AU14" s="19"/>
      <c r="AV14" s="19">
        <v>7.2636544856123794E-2</v>
      </c>
      <c r="AW14" s="19">
        <v>6.2296968129468402E-2</v>
      </c>
      <c r="AX14" s="19"/>
      <c r="AY14" s="19">
        <v>7.7784504550050301E-2</v>
      </c>
      <c r="AZ14" s="19">
        <v>6.0938318457200803E-2</v>
      </c>
      <c r="BA14" s="19">
        <v>6.6909203388279798E-2</v>
      </c>
      <c r="BB14" s="19"/>
      <c r="BC14" s="19">
        <v>6.9680229066258703E-2</v>
      </c>
      <c r="BD14" s="19">
        <v>7.5272942742499099E-2</v>
      </c>
      <c r="BE14" s="19">
        <v>4.4441865575483498E-2</v>
      </c>
      <c r="BF14" s="19"/>
      <c r="BG14" s="19">
        <v>7.0785876831211597E-2</v>
      </c>
      <c r="BH14" s="19">
        <v>5.9877218806527598E-2</v>
      </c>
      <c r="BI14" s="19"/>
      <c r="BJ14" s="19">
        <v>5.3649452952843103E-2</v>
      </c>
      <c r="BK14" s="19">
        <v>6.8457307694303193E-2</v>
      </c>
      <c r="BL14" s="19"/>
      <c r="BM14" s="19">
        <v>4.6801675500601901E-2</v>
      </c>
      <c r="BN14" s="19">
        <v>3.8051814562266098E-2</v>
      </c>
      <c r="BO14" s="19">
        <v>0.118801476879215</v>
      </c>
      <c r="BP14" s="19">
        <v>0.12179446314506399</v>
      </c>
      <c r="BQ14" s="19">
        <v>6.0074504051921898E-2</v>
      </c>
      <c r="BR14" s="19">
        <v>8.7543827411200301E-2</v>
      </c>
      <c r="BS14" s="19">
        <v>0.116457234571416</v>
      </c>
      <c r="BT14" s="19"/>
      <c r="BU14" s="19">
        <v>3.1468685737453997E-2</v>
      </c>
      <c r="BV14" s="19">
        <v>4.69657506522142E-2</v>
      </c>
      <c r="BW14" s="19"/>
      <c r="BX14" s="19">
        <v>6.9954630314532196E-2</v>
      </c>
      <c r="BY14" s="19">
        <v>4.6655558294193003E-2</v>
      </c>
      <c r="BZ14" s="19">
        <v>4.2140067413451401E-2</v>
      </c>
      <c r="CA14" s="19">
        <v>3.7969320786877002E-2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375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365</v>
      </c>
      <c r="C9" s="17">
        <v>0.311561020851649</v>
      </c>
      <c r="D9" s="17">
        <v>0.246477293936743</v>
      </c>
      <c r="E9" s="17">
        <v>0.37350208135115398</v>
      </c>
      <c r="F9" s="17"/>
      <c r="G9" s="17">
        <v>0.282205822251757</v>
      </c>
      <c r="H9" s="17">
        <v>0.27513954841326199</v>
      </c>
      <c r="I9" s="17">
        <v>0.33570350173587399</v>
      </c>
      <c r="J9" s="17">
        <v>0.33931069900316102</v>
      </c>
      <c r="K9" s="17">
        <v>0.336902192976685</v>
      </c>
      <c r="L9" s="17">
        <v>0.30155167716443398</v>
      </c>
      <c r="M9" s="17"/>
      <c r="N9" s="17">
        <v>0.27845389807731902</v>
      </c>
      <c r="O9" s="17">
        <v>0.30706393830891299</v>
      </c>
      <c r="P9" s="17">
        <v>0.34355230798696601</v>
      </c>
      <c r="Q9" s="17">
        <v>0.32214618091421598</v>
      </c>
      <c r="R9" s="17"/>
      <c r="S9" s="17">
        <v>0.27899440489938099</v>
      </c>
      <c r="T9" s="17">
        <v>0.33891548087767898</v>
      </c>
      <c r="U9" s="17">
        <v>0.36804850291957097</v>
      </c>
      <c r="V9" s="17">
        <v>0.29572682522777499</v>
      </c>
      <c r="W9" s="17">
        <v>0.33294268632507301</v>
      </c>
      <c r="X9" s="17">
        <v>0.30570440856861703</v>
      </c>
      <c r="Y9" s="17">
        <v>0.25245161152648199</v>
      </c>
      <c r="Z9" s="17">
        <v>0.29207124132655299</v>
      </c>
      <c r="AA9" s="17">
        <v>0.28740355655542998</v>
      </c>
      <c r="AB9" s="17">
        <v>0.33233828450283298</v>
      </c>
      <c r="AC9" s="17">
        <v>0.37600708005009897</v>
      </c>
      <c r="AD9" s="17">
        <v>0.311127887117496</v>
      </c>
      <c r="AE9" s="17"/>
      <c r="AF9" s="17">
        <v>0.30991709980722998</v>
      </c>
      <c r="AG9" s="17">
        <v>0.29961805721326101</v>
      </c>
      <c r="AH9" s="17">
        <v>0.32278148422079</v>
      </c>
      <c r="AI9" s="17">
        <v>0.27506685575406797</v>
      </c>
      <c r="AJ9" s="17">
        <v>0.33469097586437202</v>
      </c>
      <c r="AK9" s="17">
        <v>0.42306028146444902</v>
      </c>
      <c r="AL9" s="17"/>
      <c r="AM9" s="17">
        <v>0.33828545005157401</v>
      </c>
      <c r="AN9" s="17">
        <v>0.313367842279765</v>
      </c>
      <c r="AO9" s="17">
        <v>0.333151424538914</v>
      </c>
      <c r="AP9" s="17">
        <v>0.25421274054648102</v>
      </c>
      <c r="AQ9" s="17">
        <v>0.321099502985353</v>
      </c>
      <c r="AR9" s="17"/>
      <c r="AS9" s="17">
        <v>0.28679250028268299</v>
      </c>
      <c r="AT9" s="17">
        <v>0.43837328435350997</v>
      </c>
      <c r="AU9" s="17"/>
      <c r="AV9" s="17">
        <v>0.29042099877612798</v>
      </c>
      <c r="AW9" s="17">
        <v>0.37536167862556102</v>
      </c>
      <c r="AX9" s="17"/>
      <c r="AY9" s="17">
        <v>0.35757776254788698</v>
      </c>
      <c r="AZ9" s="17">
        <v>0.302440681802017</v>
      </c>
      <c r="BA9" s="17">
        <v>0.24236331228899</v>
      </c>
      <c r="BB9" s="17"/>
      <c r="BC9" s="17">
        <v>0.30676467765691301</v>
      </c>
      <c r="BD9" s="17">
        <v>0.297041415498904</v>
      </c>
      <c r="BE9" s="17">
        <v>0.33786088864877101</v>
      </c>
      <c r="BF9" s="17"/>
      <c r="BG9" s="17">
        <v>0.38342070565266401</v>
      </c>
      <c r="BH9" s="17">
        <v>0.28626493076368398</v>
      </c>
      <c r="BI9" s="17"/>
      <c r="BJ9" s="17">
        <v>0.29307367285546798</v>
      </c>
      <c r="BK9" s="17">
        <v>0.322441396270294</v>
      </c>
      <c r="BL9" s="17"/>
      <c r="BM9" s="17">
        <v>0.29863054297836999</v>
      </c>
      <c r="BN9" s="17">
        <v>0.327125955046565</v>
      </c>
      <c r="BO9" s="17">
        <v>0.30685662861121898</v>
      </c>
      <c r="BP9" s="17">
        <v>0.40261042255173202</v>
      </c>
      <c r="BQ9" s="17">
        <v>0.26183680536951298</v>
      </c>
      <c r="BR9" s="17">
        <v>0.29487067304678899</v>
      </c>
      <c r="BS9" s="17">
        <v>0.388627619145204</v>
      </c>
      <c r="BT9" s="17"/>
      <c r="BU9" s="17">
        <v>0.31888637163346301</v>
      </c>
      <c r="BV9" s="17">
        <v>0.378728381996007</v>
      </c>
      <c r="BW9" s="17"/>
      <c r="BX9" s="17">
        <v>0.36902310577771802</v>
      </c>
      <c r="BY9" s="17">
        <v>0.32708580313114699</v>
      </c>
      <c r="BZ9" s="17">
        <v>0.29980582996930299</v>
      </c>
      <c r="CA9" s="17">
        <v>0.28484368556646</v>
      </c>
    </row>
    <row r="10" spans="2:79" x14ac:dyDescent="0.3">
      <c r="B10" s="18" t="s">
        <v>366</v>
      </c>
      <c r="C10" s="17">
        <v>0.37709284535334298</v>
      </c>
      <c r="D10" s="17">
        <v>0.38615516209180401</v>
      </c>
      <c r="E10" s="17">
        <v>0.36826185380224802</v>
      </c>
      <c r="F10" s="17"/>
      <c r="G10" s="17">
        <v>0.36282099501057502</v>
      </c>
      <c r="H10" s="17">
        <v>0.37941448068958999</v>
      </c>
      <c r="I10" s="17">
        <v>0.33606526022861899</v>
      </c>
      <c r="J10" s="17">
        <v>0.37562924707973699</v>
      </c>
      <c r="K10" s="17">
        <v>0.37908525996781001</v>
      </c>
      <c r="L10" s="17">
        <v>0.41780970889219898</v>
      </c>
      <c r="M10" s="17"/>
      <c r="N10" s="17">
        <v>0.42114602010406899</v>
      </c>
      <c r="O10" s="17">
        <v>0.38612083234694999</v>
      </c>
      <c r="P10" s="17">
        <v>0.34416798790481901</v>
      </c>
      <c r="Q10" s="17">
        <v>0.35085925357776798</v>
      </c>
      <c r="R10" s="17"/>
      <c r="S10" s="17">
        <v>0.37330065127335399</v>
      </c>
      <c r="T10" s="17">
        <v>0.37145734256408203</v>
      </c>
      <c r="U10" s="17">
        <v>0.34751975472296098</v>
      </c>
      <c r="V10" s="17">
        <v>0.36144237816697</v>
      </c>
      <c r="W10" s="17">
        <v>0.39149108420664502</v>
      </c>
      <c r="X10" s="17">
        <v>0.39215586347159398</v>
      </c>
      <c r="Y10" s="17">
        <v>0.419648529198695</v>
      </c>
      <c r="Z10" s="17">
        <v>0.28836969183934802</v>
      </c>
      <c r="AA10" s="17">
        <v>0.416658180580737</v>
      </c>
      <c r="AB10" s="17">
        <v>0.35448596722357001</v>
      </c>
      <c r="AC10" s="17">
        <v>0.37803239946568701</v>
      </c>
      <c r="AD10" s="17">
        <v>0.39163617699067299</v>
      </c>
      <c r="AE10" s="17"/>
      <c r="AF10" s="17">
        <v>0.36739392899383</v>
      </c>
      <c r="AG10" s="17">
        <v>0.39794109072113099</v>
      </c>
      <c r="AH10" s="17">
        <v>0.37101772091371099</v>
      </c>
      <c r="AI10" s="17">
        <v>0.389934781464087</v>
      </c>
      <c r="AJ10" s="17">
        <v>0.36279514550717701</v>
      </c>
      <c r="AK10" s="17">
        <v>0.318375705714183</v>
      </c>
      <c r="AL10" s="17"/>
      <c r="AM10" s="17">
        <v>0.34894055516232603</v>
      </c>
      <c r="AN10" s="17">
        <v>0.35818415220423999</v>
      </c>
      <c r="AO10" s="17">
        <v>0.40736875139492301</v>
      </c>
      <c r="AP10" s="17">
        <v>0.43265158399230202</v>
      </c>
      <c r="AQ10" s="17">
        <v>0.4011868369837</v>
      </c>
      <c r="AR10" s="17"/>
      <c r="AS10" s="17">
        <v>0.40055669068495098</v>
      </c>
      <c r="AT10" s="17">
        <v>0.31925402303913097</v>
      </c>
      <c r="AU10" s="17"/>
      <c r="AV10" s="17">
        <v>0.38990268775395098</v>
      </c>
      <c r="AW10" s="17">
        <v>0.35225900371729801</v>
      </c>
      <c r="AX10" s="17"/>
      <c r="AY10" s="17">
        <v>0.33540711528653999</v>
      </c>
      <c r="AZ10" s="17">
        <v>0.38421359565188101</v>
      </c>
      <c r="BA10" s="17">
        <v>0.45218262889701899</v>
      </c>
      <c r="BB10" s="17"/>
      <c r="BC10" s="17">
        <v>0.38873367688254801</v>
      </c>
      <c r="BD10" s="17">
        <v>0.35602900566012802</v>
      </c>
      <c r="BE10" s="17">
        <v>0.37303170331806901</v>
      </c>
      <c r="BF10" s="17"/>
      <c r="BG10" s="17">
        <v>0.34636640581432399</v>
      </c>
      <c r="BH10" s="17">
        <v>0.39547316017074002</v>
      </c>
      <c r="BI10" s="17"/>
      <c r="BJ10" s="17">
        <v>0.409137728425156</v>
      </c>
      <c r="BK10" s="17">
        <v>0.37256135096512</v>
      </c>
      <c r="BL10" s="17"/>
      <c r="BM10" s="17">
        <v>0.37729710304326203</v>
      </c>
      <c r="BN10" s="17">
        <v>0.39606501146199002</v>
      </c>
      <c r="BO10" s="17">
        <v>0.322182095782581</v>
      </c>
      <c r="BP10" s="17">
        <v>0.23891910495680799</v>
      </c>
      <c r="BQ10" s="17">
        <v>0.34562053807788201</v>
      </c>
      <c r="BR10" s="17">
        <v>0.41422961465775998</v>
      </c>
      <c r="BS10" s="17">
        <v>0.37778534363063299</v>
      </c>
      <c r="BT10" s="17"/>
      <c r="BU10" s="17">
        <v>0.44148744747894803</v>
      </c>
      <c r="BV10" s="17">
        <v>0.34538194736125699</v>
      </c>
      <c r="BW10" s="17"/>
      <c r="BX10" s="17">
        <v>0.353713254057614</v>
      </c>
      <c r="BY10" s="17">
        <v>0.35901562587623498</v>
      </c>
      <c r="BZ10" s="17">
        <v>0.40145742381090499</v>
      </c>
      <c r="CA10" s="17">
        <v>0.40241218497707298</v>
      </c>
    </row>
    <row r="11" spans="2:79" ht="28.8" x14ac:dyDescent="0.3">
      <c r="B11" s="18" t="s">
        <v>367</v>
      </c>
      <c r="C11" s="17">
        <v>0.17951687081488099</v>
      </c>
      <c r="D11" s="17">
        <v>0.234873498026646</v>
      </c>
      <c r="E11" s="17">
        <v>0.12640602559390299</v>
      </c>
      <c r="F11" s="17"/>
      <c r="G11" s="17">
        <v>0.21379926948865399</v>
      </c>
      <c r="H11" s="17">
        <v>0.18469182754727201</v>
      </c>
      <c r="I11" s="17">
        <v>0.197033372129609</v>
      </c>
      <c r="J11" s="17">
        <v>0.19204251196876601</v>
      </c>
      <c r="K11" s="17">
        <v>0.15296741003967501</v>
      </c>
      <c r="L11" s="17">
        <v>0.14604215926851399</v>
      </c>
      <c r="M11" s="17"/>
      <c r="N11" s="17">
        <v>0.18010615279598999</v>
      </c>
      <c r="O11" s="17">
        <v>0.183751845195295</v>
      </c>
      <c r="P11" s="17">
        <v>0.19067965579139401</v>
      </c>
      <c r="Q11" s="17">
        <v>0.16263304618668301</v>
      </c>
      <c r="R11" s="17"/>
      <c r="S11" s="17">
        <v>0.19454302138724</v>
      </c>
      <c r="T11" s="17">
        <v>0.186157518264711</v>
      </c>
      <c r="U11" s="17">
        <v>0.13103562474292399</v>
      </c>
      <c r="V11" s="17">
        <v>0.20045329614875401</v>
      </c>
      <c r="W11" s="17">
        <v>0.18325843131926001</v>
      </c>
      <c r="X11" s="17">
        <v>0.13547098094537499</v>
      </c>
      <c r="Y11" s="17">
        <v>0.183498648991578</v>
      </c>
      <c r="Z11" s="17">
        <v>0.27167683299902601</v>
      </c>
      <c r="AA11" s="17">
        <v>0.19620290798219001</v>
      </c>
      <c r="AB11" s="17">
        <v>0.205404099382896</v>
      </c>
      <c r="AC11" s="17">
        <v>0.11728069484599001</v>
      </c>
      <c r="AD11" s="17">
        <v>0.10290970092243</v>
      </c>
      <c r="AE11" s="17"/>
      <c r="AF11" s="17">
        <v>0.17389761938394199</v>
      </c>
      <c r="AG11" s="17">
        <v>0.18181366554278899</v>
      </c>
      <c r="AH11" s="17">
        <v>0.167541957444794</v>
      </c>
      <c r="AI11" s="17">
        <v>0.219232986599496</v>
      </c>
      <c r="AJ11" s="17">
        <v>0.16312891892695999</v>
      </c>
      <c r="AK11" s="17">
        <v>0.12339823725497701</v>
      </c>
      <c r="AL11" s="17"/>
      <c r="AM11" s="17">
        <v>0.19078985985819999</v>
      </c>
      <c r="AN11" s="17">
        <v>0.17146000642756401</v>
      </c>
      <c r="AO11" s="17">
        <v>0.16443930640319099</v>
      </c>
      <c r="AP11" s="17">
        <v>0.17762580785996901</v>
      </c>
      <c r="AQ11" s="17">
        <v>0.196494439796879</v>
      </c>
      <c r="AR11" s="17"/>
      <c r="AS11" s="17">
        <v>0.18881102843449299</v>
      </c>
      <c r="AT11" s="17">
        <v>0.12646389000595601</v>
      </c>
      <c r="AU11" s="17"/>
      <c r="AV11" s="17">
        <v>0.18977741362853801</v>
      </c>
      <c r="AW11" s="17">
        <v>0.156704930956892</v>
      </c>
      <c r="AX11" s="17"/>
      <c r="AY11" s="17">
        <v>0.15514807305810499</v>
      </c>
      <c r="AZ11" s="17">
        <v>0.184568698806305</v>
      </c>
      <c r="BA11" s="17">
        <v>0.20417341609408099</v>
      </c>
      <c r="BB11" s="17"/>
      <c r="BC11" s="17">
        <v>0.17025686723606601</v>
      </c>
      <c r="BD11" s="17">
        <v>0.194566579991169</v>
      </c>
      <c r="BE11" s="17">
        <v>0.18526252104683899</v>
      </c>
      <c r="BF11" s="17"/>
      <c r="BG11" s="17">
        <v>0.13365010514088499</v>
      </c>
      <c r="BH11" s="17">
        <v>0.19470874051258999</v>
      </c>
      <c r="BI11" s="17"/>
      <c r="BJ11" s="17">
        <v>0.15884306432322301</v>
      </c>
      <c r="BK11" s="17">
        <v>0.18195187847894301</v>
      </c>
      <c r="BL11" s="17"/>
      <c r="BM11" s="17">
        <v>0.200228090431569</v>
      </c>
      <c r="BN11" s="17">
        <v>0.15207407631528599</v>
      </c>
      <c r="BO11" s="17">
        <v>0.245781387175876</v>
      </c>
      <c r="BP11" s="17">
        <v>0.18190953730262899</v>
      </c>
      <c r="BQ11" s="17">
        <v>0.172801113940484</v>
      </c>
      <c r="BR11" s="17">
        <v>0.15847110054997701</v>
      </c>
      <c r="BS11" s="17">
        <v>0.120310328826517</v>
      </c>
      <c r="BT11" s="17"/>
      <c r="BU11" s="17">
        <v>0.15256936395673701</v>
      </c>
      <c r="BV11" s="17">
        <v>0.16810277000305299</v>
      </c>
      <c r="BW11" s="17"/>
      <c r="BX11" s="17">
        <v>0.16098514391066501</v>
      </c>
      <c r="BY11" s="17">
        <v>0.208095214766222</v>
      </c>
      <c r="BZ11" s="17">
        <v>0.17977885612050001</v>
      </c>
      <c r="CA11" s="17">
        <v>0.18514277854831901</v>
      </c>
    </row>
    <row r="12" spans="2:79" x14ac:dyDescent="0.3">
      <c r="B12" s="18" t="s">
        <v>368</v>
      </c>
      <c r="C12" s="17">
        <v>5.0806217278662497E-2</v>
      </c>
      <c r="D12" s="17">
        <v>5.2971425143071703E-2</v>
      </c>
      <c r="E12" s="17">
        <v>4.8944472155034599E-2</v>
      </c>
      <c r="F12" s="17"/>
      <c r="G12" s="17">
        <v>4.8924648150788001E-2</v>
      </c>
      <c r="H12" s="17">
        <v>7.4585514590609997E-2</v>
      </c>
      <c r="I12" s="17">
        <v>5.6353816535066797E-2</v>
      </c>
      <c r="J12" s="17">
        <v>3.61734527241825E-2</v>
      </c>
      <c r="K12" s="17">
        <v>4.5515765389772402E-2</v>
      </c>
      <c r="L12" s="17">
        <v>4.36603267634793E-2</v>
      </c>
      <c r="M12" s="17"/>
      <c r="N12" s="17">
        <v>6.7706216530099506E-2</v>
      </c>
      <c r="O12" s="17">
        <v>4.35911688208208E-2</v>
      </c>
      <c r="P12" s="17">
        <v>4.3929912666810997E-2</v>
      </c>
      <c r="Q12" s="17">
        <v>4.7530656796897899E-2</v>
      </c>
      <c r="R12" s="17"/>
      <c r="S12" s="17">
        <v>7.0860644037898796E-2</v>
      </c>
      <c r="T12" s="17">
        <v>3.5938942870404299E-2</v>
      </c>
      <c r="U12" s="17">
        <v>5.3939340393317999E-2</v>
      </c>
      <c r="V12" s="17">
        <v>5.2251237630687002E-2</v>
      </c>
      <c r="W12" s="17">
        <v>1.30629267906241E-2</v>
      </c>
      <c r="X12" s="17">
        <v>4.6253151762909499E-2</v>
      </c>
      <c r="Y12" s="17">
        <v>5.1390686847246299E-2</v>
      </c>
      <c r="Z12" s="17">
        <v>7.9298214065065598E-2</v>
      </c>
      <c r="AA12" s="17">
        <v>3.0574807226959499E-2</v>
      </c>
      <c r="AB12" s="17">
        <v>6.5873318168696696E-2</v>
      </c>
      <c r="AC12" s="17">
        <v>4.3301063448925203E-2</v>
      </c>
      <c r="AD12" s="17">
        <v>0.113363726957144</v>
      </c>
      <c r="AE12" s="17"/>
      <c r="AF12" s="17">
        <v>6.5627060098453704E-2</v>
      </c>
      <c r="AG12" s="17">
        <v>4.2554194377160202E-2</v>
      </c>
      <c r="AH12" s="17">
        <v>4.8697564384055703E-2</v>
      </c>
      <c r="AI12" s="17">
        <v>4.6503647483543999E-2</v>
      </c>
      <c r="AJ12" s="17">
        <v>3.8291392505495903E-2</v>
      </c>
      <c r="AK12" s="17">
        <v>7.1192192423801606E-2</v>
      </c>
      <c r="AL12" s="17"/>
      <c r="AM12" s="17">
        <v>3.5341280201077602E-2</v>
      </c>
      <c r="AN12" s="17">
        <v>6.6908311521611405E-2</v>
      </c>
      <c r="AO12" s="17">
        <v>2.8847140698538401E-2</v>
      </c>
      <c r="AP12" s="17">
        <v>6.78945751626608E-2</v>
      </c>
      <c r="AQ12" s="17">
        <v>4.1193594358007603E-2</v>
      </c>
      <c r="AR12" s="17"/>
      <c r="AS12" s="17">
        <v>5.6458219791207603E-2</v>
      </c>
      <c r="AT12" s="17">
        <v>4.00310485376719E-2</v>
      </c>
      <c r="AU12" s="17"/>
      <c r="AV12" s="17">
        <v>5.50830934269156E-2</v>
      </c>
      <c r="AW12" s="17">
        <v>3.4441820143066203E-2</v>
      </c>
      <c r="AX12" s="17"/>
      <c r="AY12" s="17">
        <v>4.7011909000305697E-2</v>
      </c>
      <c r="AZ12" s="17">
        <v>5.4349147672883298E-2</v>
      </c>
      <c r="BA12" s="17">
        <v>4.2933978551837303E-2</v>
      </c>
      <c r="BB12" s="17"/>
      <c r="BC12" s="17">
        <v>4.2595635621796399E-2</v>
      </c>
      <c r="BD12" s="17">
        <v>7.5112319018579801E-2</v>
      </c>
      <c r="BE12" s="17">
        <v>4.9357707740151899E-2</v>
      </c>
      <c r="BF12" s="17"/>
      <c r="BG12" s="17">
        <v>5.0329501654624E-2</v>
      </c>
      <c r="BH12" s="17">
        <v>5.0545801267834201E-2</v>
      </c>
      <c r="BI12" s="17"/>
      <c r="BJ12" s="17">
        <v>6.47536949765255E-2</v>
      </c>
      <c r="BK12" s="17">
        <v>4.5211256579324399E-2</v>
      </c>
      <c r="BL12" s="17"/>
      <c r="BM12" s="17">
        <v>6.3163660394471299E-2</v>
      </c>
      <c r="BN12" s="17">
        <v>4.3494722802772903E-2</v>
      </c>
      <c r="BO12" s="17">
        <v>3.55728738239953E-2</v>
      </c>
      <c r="BP12" s="17">
        <v>5.32749060749984E-2</v>
      </c>
      <c r="BQ12" s="17">
        <v>5.6059279574163602E-2</v>
      </c>
      <c r="BR12" s="17">
        <v>4.1381325365525898E-2</v>
      </c>
      <c r="BS12" s="17">
        <v>2.1750629297555599E-2</v>
      </c>
      <c r="BT12" s="17"/>
      <c r="BU12" s="17">
        <v>4.4307843238161899E-2</v>
      </c>
      <c r="BV12" s="17">
        <v>5.3909304199406198E-2</v>
      </c>
      <c r="BW12" s="17"/>
      <c r="BX12" s="17">
        <v>3.19294614691557E-2</v>
      </c>
      <c r="BY12" s="17">
        <v>5.2419285052037398E-2</v>
      </c>
      <c r="BZ12" s="17">
        <v>5.9609689369827003E-2</v>
      </c>
      <c r="CA12" s="17">
        <v>6.7402013962510998E-2</v>
      </c>
    </row>
    <row r="13" spans="2:79" x14ac:dyDescent="0.3">
      <c r="B13" s="18" t="s">
        <v>369</v>
      </c>
      <c r="C13" s="17">
        <v>1.46011611254564E-2</v>
      </c>
      <c r="D13" s="17">
        <v>8.5739466941091406E-3</v>
      </c>
      <c r="E13" s="17">
        <v>2.0552015207593598E-2</v>
      </c>
      <c r="F13" s="17"/>
      <c r="G13" s="17">
        <v>1.31805570293805E-2</v>
      </c>
      <c r="H13" s="17">
        <v>3.4006824131897803E-2</v>
      </c>
      <c r="I13" s="17">
        <v>6.0502309160216103E-3</v>
      </c>
      <c r="J13" s="17">
        <v>9.1817044053080898E-3</v>
      </c>
      <c r="K13" s="17">
        <v>1.07639899859381E-2</v>
      </c>
      <c r="L13" s="17">
        <v>1.37059597851824E-2</v>
      </c>
      <c r="M13" s="17"/>
      <c r="N13" s="17">
        <v>1.3521174308705799E-2</v>
      </c>
      <c r="O13" s="17">
        <v>1.5244649231406299E-2</v>
      </c>
      <c r="P13" s="17">
        <v>1.36687123663759E-2</v>
      </c>
      <c r="Q13" s="17">
        <v>1.6328423306284701E-2</v>
      </c>
      <c r="R13" s="17"/>
      <c r="S13" s="17">
        <v>9.6594160289875108E-3</v>
      </c>
      <c r="T13" s="17">
        <v>2.1521538509845999E-2</v>
      </c>
      <c r="U13" s="17">
        <v>1.8542173103200402E-2</v>
      </c>
      <c r="V13" s="17">
        <v>1.6162288022596501E-2</v>
      </c>
      <c r="W13" s="17">
        <v>7.4144707652711401E-3</v>
      </c>
      <c r="X13" s="17">
        <v>0</v>
      </c>
      <c r="Y13" s="17">
        <v>6.1981078588461604E-3</v>
      </c>
      <c r="Z13" s="17">
        <v>0</v>
      </c>
      <c r="AA13" s="17">
        <v>2.2953131267745099E-2</v>
      </c>
      <c r="AB13" s="17">
        <v>1.2167720044745501E-2</v>
      </c>
      <c r="AC13" s="17">
        <v>2.0793257902242301E-2</v>
      </c>
      <c r="AD13" s="17">
        <v>6.1461490592115198E-2</v>
      </c>
      <c r="AE13" s="17"/>
      <c r="AF13" s="17">
        <v>2.0401343641532101E-2</v>
      </c>
      <c r="AG13" s="17">
        <v>1.32575924232661E-2</v>
      </c>
      <c r="AH13" s="17">
        <v>1.8330117827411199E-2</v>
      </c>
      <c r="AI13" s="17">
        <v>7.5120051946560703E-3</v>
      </c>
      <c r="AJ13" s="17">
        <v>9.5926349603373696E-3</v>
      </c>
      <c r="AK13" s="17">
        <v>1.9833799299447199E-2</v>
      </c>
      <c r="AL13" s="17"/>
      <c r="AM13" s="17">
        <v>1.7326137398368101E-2</v>
      </c>
      <c r="AN13" s="17">
        <v>1.4148254409475199E-2</v>
      </c>
      <c r="AO13" s="17">
        <v>1.36081033718703E-2</v>
      </c>
      <c r="AP13" s="17">
        <v>2.0275702662890999E-2</v>
      </c>
      <c r="AQ13" s="17">
        <v>0</v>
      </c>
      <c r="AR13" s="17"/>
      <c r="AS13" s="17">
        <v>1.3965505054071301E-2</v>
      </c>
      <c r="AT13" s="17">
        <v>1.18061217803965E-2</v>
      </c>
      <c r="AU13" s="17"/>
      <c r="AV13" s="17">
        <v>1.5719524098681398E-2</v>
      </c>
      <c r="AW13" s="17">
        <v>1.7658273445701599E-2</v>
      </c>
      <c r="AX13" s="17"/>
      <c r="AY13" s="17">
        <v>1.71312464857949E-2</v>
      </c>
      <c r="AZ13" s="17">
        <v>1.5115869425412499E-2</v>
      </c>
      <c r="BA13" s="17">
        <v>5.3455418500081304E-3</v>
      </c>
      <c r="BB13" s="17"/>
      <c r="BC13" s="17">
        <v>1.45002002641935E-2</v>
      </c>
      <c r="BD13" s="17">
        <v>2.0325756216851801E-2</v>
      </c>
      <c r="BE13" s="17">
        <v>9.4586157923892498E-3</v>
      </c>
      <c r="BF13" s="17"/>
      <c r="BG13" s="17">
        <v>1.18259566088243E-2</v>
      </c>
      <c r="BH13" s="17">
        <v>1.48191696723612E-2</v>
      </c>
      <c r="BI13" s="17"/>
      <c r="BJ13" s="17">
        <v>1.7133877642323402E-2</v>
      </c>
      <c r="BK13" s="17">
        <v>1.16535501242441E-2</v>
      </c>
      <c r="BL13" s="17"/>
      <c r="BM13" s="17">
        <v>1.38460838469697E-2</v>
      </c>
      <c r="BN13" s="17">
        <v>3.14560603444465E-2</v>
      </c>
      <c r="BO13" s="17">
        <v>0</v>
      </c>
      <c r="BP13" s="17">
        <v>2.0813449385669501E-2</v>
      </c>
      <c r="BQ13" s="17">
        <v>0</v>
      </c>
      <c r="BR13" s="17">
        <v>1.10636480542601E-2</v>
      </c>
      <c r="BS13" s="17">
        <v>8.9363762470254793E-3</v>
      </c>
      <c r="BT13" s="17"/>
      <c r="BU13" s="17">
        <v>1.1313841508733999E-2</v>
      </c>
      <c r="BV13" s="17">
        <v>1.3190781874964299E-2</v>
      </c>
      <c r="BW13" s="17"/>
      <c r="BX13" s="17">
        <v>2.1790897920806601E-2</v>
      </c>
      <c r="BY13" s="17">
        <v>1.02124467416381E-2</v>
      </c>
      <c r="BZ13" s="17">
        <v>1.84376177895192E-2</v>
      </c>
      <c r="CA13" s="17">
        <v>1.67101501082054E-2</v>
      </c>
    </row>
    <row r="14" spans="2:79" x14ac:dyDescent="0.3">
      <c r="B14" s="18" t="s">
        <v>101</v>
      </c>
      <c r="C14" s="19">
        <v>6.64218845760077E-2</v>
      </c>
      <c r="D14" s="19">
        <v>7.0948674107626106E-2</v>
      </c>
      <c r="E14" s="19">
        <v>6.2333551890066903E-2</v>
      </c>
      <c r="F14" s="19"/>
      <c r="G14" s="19">
        <v>7.9068708068845306E-2</v>
      </c>
      <c r="H14" s="19">
        <v>5.2161804627367803E-2</v>
      </c>
      <c r="I14" s="19">
        <v>6.8793818454810293E-2</v>
      </c>
      <c r="J14" s="19">
        <v>4.7662384818845702E-2</v>
      </c>
      <c r="K14" s="19">
        <v>7.47653816401192E-2</v>
      </c>
      <c r="L14" s="19">
        <v>7.7230168126190796E-2</v>
      </c>
      <c r="M14" s="19"/>
      <c r="N14" s="19">
        <v>3.90665381838163E-2</v>
      </c>
      <c r="O14" s="19">
        <v>6.4227566096613606E-2</v>
      </c>
      <c r="P14" s="19">
        <v>6.4001423283633799E-2</v>
      </c>
      <c r="Q14" s="19">
        <v>0.10050243921815</v>
      </c>
      <c r="R14" s="19"/>
      <c r="S14" s="19">
        <v>7.2641862373139604E-2</v>
      </c>
      <c r="T14" s="19">
        <v>4.60091769132773E-2</v>
      </c>
      <c r="U14" s="19">
        <v>8.0914604118026201E-2</v>
      </c>
      <c r="V14" s="19">
        <v>7.3963974803216898E-2</v>
      </c>
      <c r="W14" s="19">
        <v>7.1830400593126897E-2</v>
      </c>
      <c r="X14" s="19">
        <v>0.120415595251504</v>
      </c>
      <c r="Y14" s="19">
        <v>8.6812415577153301E-2</v>
      </c>
      <c r="Z14" s="19">
        <v>6.8584019770007401E-2</v>
      </c>
      <c r="AA14" s="19">
        <v>4.6207416386937997E-2</v>
      </c>
      <c r="AB14" s="19">
        <v>2.9730610677258899E-2</v>
      </c>
      <c r="AC14" s="19">
        <v>6.4585504287057005E-2</v>
      </c>
      <c r="AD14" s="19">
        <v>1.9501017420141799E-2</v>
      </c>
      <c r="AE14" s="19"/>
      <c r="AF14" s="19">
        <v>6.2762948075011898E-2</v>
      </c>
      <c r="AG14" s="19">
        <v>6.48153997223921E-2</v>
      </c>
      <c r="AH14" s="19">
        <v>7.1631155209237393E-2</v>
      </c>
      <c r="AI14" s="19">
        <v>6.1749723504148098E-2</v>
      </c>
      <c r="AJ14" s="19">
        <v>9.1500932235657806E-2</v>
      </c>
      <c r="AK14" s="19">
        <v>4.4139783843141697E-2</v>
      </c>
      <c r="AL14" s="19"/>
      <c r="AM14" s="19">
        <v>6.9316717328454999E-2</v>
      </c>
      <c r="AN14" s="19">
        <v>7.5931433157345199E-2</v>
      </c>
      <c r="AO14" s="19">
        <v>5.2585273592563202E-2</v>
      </c>
      <c r="AP14" s="19">
        <v>4.7339589775695697E-2</v>
      </c>
      <c r="AQ14" s="19">
        <v>4.0025625876059998E-2</v>
      </c>
      <c r="AR14" s="19"/>
      <c r="AS14" s="19">
        <v>5.3416055752593797E-2</v>
      </c>
      <c r="AT14" s="19">
        <v>6.4071632283333804E-2</v>
      </c>
      <c r="AU14" s="19"/>
      <c r="AV14" s="19">
        <v>5.9096282315786799E-2</v>
      </c>
      <c r="AW14" s="19">
        <v>6.3574293111481203E-2</v>
      </c>
      <c r="AX14" s="19"/>
      <c r="AY14" s="19">
        <v>8.7723893621367593E-2</v>
      </c>
      <c r="AZ14" s="19">
        <v>5.9312006641501797E-2</v>
      </c>
      <c r="BA14" s="19">
        <v>5.3001122318064302E-2</v>
      </c>
      <c r="BB14" s="19"/>
      <c r="BC14" s="19">
        <v>7.7148942338484294E-2</v>
      </c>
      <c r="BD14" s="19">
        <v>5.69249236143674E-2</v>
      </c>
      <c r="BE14" s="19">
        <v>4.5028563453779702E-2</v>
      </c>
      <c r="BF14" s="19"/>
      <c r="BG14" s="19">
        <v>7.4407325128678495E-2</v>
      </c>
      <c r="BH14" s="19">
        <v>5.8188197612790503E-2</v>
      </c>
      <c r="BI14" s="19"/>
      <c r="BJ14" s="19">
        <v>5.7057961777304302E-2</v>
      </c>
      <c r="BK14" s="19">
        <v>6.6180567582073996E-2</v>
      </c>
      <c r="BL14" s="19"/>
      <c r="BM14" s="19">
        <v>4.6834519305357099E-2</v>
      </c>
      <c r="BN14" s="19">
        <v>4.9784174028940101E-2</v>
      </c>
      <c r="BO14" s="19">
        <v>8.9607014606329097E-2</v>
      </c>
      <c r="BP14" s="19">
        <v>0.102472579728164</v>
      </c>
      <c r="BQ14" s="19">
        <v>0.16368226303795799</v>
      </c>
      <c r="BR14" s="19">
        <v>7.9983638325688194E-2</v>
      </c>
      <c r="BS14" s="19">
        <v>8.25897028530648E-2</v>
      </c>
      <c r="BT14" s="19"/>
      <c r="BU14" s="19">
        <v>3.14351321839565E-2</v>
      </c>
      <c r="BV14" s="19">
        <v>4.0686814565312E-2</v>
      </c>
      <c r="BW14" s="19"/>
      <c r="BX14" s="19">
        <v>6.2558136864039895E-2</v>
      </c>
      <c r="BY14" s="19">
        <v>4.3171624432720802E-2</v>
      </c>
      <c r="BZ14" s="19">
        <v>4.0910582939946802E-2</v>
      </c>
      <c r="CA14" s="19">
        <v>4.3489186837432803E-2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384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101</v>
      </c>
      <c r="C9" s="17">
        <v>0.11851802195762901</v>
      </c>
      <c r="D9" s="17">
        <v>0.107881270562191</v>
      </c>
      <c r="E9" s="17">
        <v>0.12857918662802201</v>
      </c>
      <c r="F9" s="17"/>
      <c r="G9" s="17">
        <v>7.8867605852808303E-2</v>
      </c>
      <c r="H9" s="17">
        <v>9.6656565105722902E-2</v>
      </c>
      <c r="I9" s="17">
        <v>0.12828526952027799</v>
      </c>
      <c r="J9" s="17">
        <v>0.14088028465764399</v>
      </c>
      <c r="K9" s="17">
        <v>0.12725512966944699</v>
      </c>
      <c r="L9" s="17">
        <v>0.13069708632643001</v>
      </c>
      <c r="M9" s="17"/>
      <c r="N9" s="17">
        <v>6.8492269554687193E-2</v>
      </c>
      <c r="O9" s="17">
        <v>9.9768535296514804E-2</v>
      </c>
      <c r="P9" s="17">
        <v>0.139023041912128</v>
      </c>
      <c r="Q9" s="17">
        <v>0.17367377158459699</v>
      </c>
      <c r="R9" s="17"/>
      <c r="S9" s="17">
        <v>0.108511349832474</v>
      </c>
      <c r="T9" s="17">
        <v>0.110009191829678</v>
      </c>
      <c r="U9" s="17">
        <v>0.16436285729825501</v>
      </c>
      <c r="V9" s="17">
        <v>0.15566450944173901</v>
      </c>
      <c r="W9" s="17">
        <v>0.14732770231075501</v>
      </c>
      <c r="X9" s="17">
        <v>0.15330185499104099</v>
      </c>
      <c r="Y9" s="17">
        <v>0.108568149287449</v>
      </c>
      <c r="Z9" s="17">
        <v>0.109446663946622</v>
      </c>
      <c r="AA9" s="17">
        <v>9.7339732412859106E-2</v>
      </c>
      <c r="AB9" s="17">
        <v>9.7239363433823403E-2</v>
      </c>
      <c r="AC9" s="17">
        <v>4.2312550438348299E-2</v>
      </c>
      <c r="AD9" s="17">
        <v>0.10396723962469399</v>
      </c>
      <c r="AE9" s="17"/>
      <c r="AF9" s="17">
        <v>9.7478771410462906E-2</v>
      </c>
      <c r="AG9" s="17">
        <v>0.12274871125926801</v>
      </c>
      <c r="AH9" s="17">
        <v>0.12788756472728</v>
      </c>
      <c r="AI9" s="17">
        <v>0.10977836245266499</v>
      </c>
      <c r="AJ9" s="17">
        <v>0.159282762883142</v>
      </c>
      <c r="AK9" s="17">
        <v>0.11776346709713401</v>
      </c>
      <c r="AL9" s="17"/>
      <c r="AM9" s="17">
        <v>0.13288754663968499</v>
      </c>
      <c r="AN9" s="17">
        <v>0.151643909091838</v>
      </c>
      <c r="AO9" s="17">
        <v>9.5499501221429695E-2</v>
      </c>
      <c r="AP9" s="17">
        <v>5.0791085692181402E-2</v>
      </c>
      <c r="AQ9" s="17">
        <v>5.8720177113192003E-2</v>
      </c>
      <c r="AR9" s="17"/>
      <c r="AS9" s="17">
        <v>0.10362433438561899</v>
      </c>
      <c r="AT9" s="17">
        <v>0.152545066492732</v>
      </c>
      <c r="AU9" s="17"/>
      <c r="AV9" s="17">
        <v>0.118639745719062</v>
      </c>
      <c r="AW9" s="17">
        <v>0.117069954667091</v>
      </c>
      <c r="AX9" s="17"/>
      <c r="AY9" s="17">
        <v>0.15692797603897901</v>
      </c>
      <c r="AZ9" s="17">
        <v>9.6472297925370196E-2</v>
      </c>
      <c r="BA9" s="17">
        <v>0.15386039131165599</v>
      </c>
      <c r="BB9" s="17"/>
      <c r="BC9" s="17">
        <v>0.13238190447779799</v>
      </c>
      <c r="BD9" s="17">
        <v>0.107113893330678</v>
      </c>
      <c r="BE9" s="17">
        <v>9.0568997171042206E-2</v>
      </c>
      <c r="BF9" s="17"/>
      <c r="BG9" s="17">
        <v>0.118198801023878</v>
      </c>
      <c r="BH9" s="17">
        <v>0.111624211142026</v>
      </c>
      <c r="BI9" s="17"/>
      <c r="BJ9" s="17">
        <v>9.3673759628739403E-2</v>
      </c>
      <c r="BK9" s="17">
        <v>0.12423715486270299</v>
      </c>
      <c r="BL9" s="17"/>
      <c r="BM9" s="17">
        <v>9.5673737310376802E-2</v>
      </c>
      <c r="BN9" s="17">
        <v>0.110571096564637</v>
      </c>
      <c r="BO9" s="17">
        <v>0.127505844094423</v>
      </c>
      <c r="BP9" s="17">
        <v>0.20626626000756701</v>
      </c>
      <c r="BQ9" s="17">
        <v>0.11604671845279201</v>
      </c>
      <c r="BR9" s="17">
        <v>0.13646679094052599</v>
      </c>
      <c r="BS9" s="17">
        <v>0.165678120579899</v>
      </c>
      <c r="BT9" s="17"/>
      <c r="BU9" s="17">
        <v>5.3091481126187001E-2</v>
      </c>
      <c r="BV9" s="17">
        <v>8.2616272650472403E-2</v>
      </c>
      <c r="BW9" s="17"/>
      <c r="BX9" s="17">
        <v>0.134512985051253</v>
      </c>
      <c r="BY9" s="17">
        <v>8.3595095001521902E-2</v>
      </c>
      <c r="BZ9" s="17">
        <v>7.8809696995431E-2</v>
      </c>
      <c r="CA9" s="17">
        <v>6.7366748154344805E-2</v>
      </c>
    </row>
    <row r="10" spans="2:79" ht="57.6" x14ac:dyDescent="0.3">
      <c r="B10" s="18" t="s">
        <v>380</v>
      </c>
      <c r="C10" s="17">
        <v>0.16475410766461701</v>
      </c>
      <c r="D10" s="17">
        <v>0.15259906514042099</v>
      </c>
      <c r="E10" s="17">
        <v>0.17641534341822701</v>
      </c>
      <c r="F10" s="17"/>
      <c r="G10" s="17">
        <v>0.20770418780744199</v>
      </c>
      <c r="H10" s="17">
        <v>0.23560547240952601</v>
      </c>
      <c r="I10" s="17">
        <v>0.19709933385717601</v>
      </c>
      <c r="J10" s="17">
        <v>0.152021071184474</v>
      </c>
      <c r="K10" s="17">
        <v>0.127230785996688</v>
      </c>
      <c r="L10" s="17">
        <v>8.8044912726121694E-2</v>
      </c>
      <c r="M10" s="17"/>
      <c r="N10" s="17">
        <v>0.18299575517043301</v>
      </c>
      <c r="O10" s="17">
        <v>0.15760456286383501</v>
      </c>
      <c r="P10" s="17">
        <v>0.17997038600491</v>
      </c>
      <c r="Q10" s="17">
        <v>0.14372199756819901</v>
      </c>
      <c r="R10" s="17"/>
      <c r="S10" s="17">
        <v>0.225362270098004</v>
      </c>
      <c r="T10" s="17">
        <v>0.17818781350900101</v>
      </c>
      <c r="U10" s="17">
        <v>0.13199287975516599</v>
      </c>
      <c r="V10" s="17">
        <v>0.150590441484689</v>
      </c>
      <c r="W10" s="17">
        <v>0.11300095489527399</v>
      </c>
      <c r="X10" s="17">
        <v>0.154850234139395</v>
      </c>
      <c r="Y10" s="17">
        <v>0.14655626373177999</v>
      </c>
      <c r="Z10" s="17">
        <v>0.120046276455094</v>
      </c>
      <c r="AA10" s="17">
        <v>0.188374401967324</v>
      </c>
      <c r="AB10" s="17">
        <v>0.150652198003555</v>
      </c>
      <c r="AC10" s="17">
        <v>0.16606321286419001</v>
      </c>
      <c r="AD10" s="17">
        <v>0.16638971190922799</v>
      </c>
      <c r="AE10" s="17"/>
      <c r="AF10" s="17">
        <v>0.242236692634342</v>
      </c>
      <c r="AG10" s="17">
        <v>0.132964514292361</v>
      </c>
      <c r="AH10" s="17">
        <v>0.16846939435584901</v>
      </c>
      <c r="AI10" s="17">
        <v>0.114612233590291</v>
      </c>
      <c r="AJ10" s="17">
        <v>0.143415764778799</v>
      </c>
      <c r="AK10" s="17">
        <v>0.17988123763267999</v>
      </c>
      <c r="AL10" s="17"/>
      <c r="AM10" s="17">
        <v>0.13983570291002601</v>
      </c>
      <c r="AN10" s="17">
        <v>0.14603739944841099</v>
      </c>
      <c r="AO10" s="17">
        <v>0.18403837319494001</v>
      </c>
      <c r="AP10" s="17">
        <v>0.241481297316779</v>
      </c>
      <c r="AQ10" s="17">
        <v>0.298927673868151</v>
      </c>
      <c r="AR10" s="17"/>
      <c r="AS10" s="17">
        <v>0.17673673803419801</v>
      </c>
      <c r="AT10" s="17">
        <v>0.19421432247786299</v>
      </c>
      <c r="AU10" s="17"/>
      <c r="AV10" s="17">
        <v>0.17686684138782899</v>
      </c>
      <c r="AW10" s="17">
        <v>0.183781385416003</v>
      </c>
      <c r="AX10" s="17"/>
      <c r="AY10" s="17">
        <v>0.20725770083752501</v>
      </c>
      <c r="AZ10" s="17">
        <v>0.155876248296523</v>
      </c>
      <c r="BA10" s="17">
        <v>0.10076669229419299</v>
      </c>
      <c r="BB10" s="17"/>
      <c r="BC10" s="17">
        <v>0.16143307263856699</v>
      </c>
      <c r="BD10" s="17">
        <v>0.14910777928873101</v>
      </c>
      <c r="BE10" s="17">
        <v>0.190202249754366</v>
      </c>
      <c r="BF10" s="17"/>
      <c r="BG10" s="17">
        <v>0.162622689110651</v>
      </c>
      <c r="BH10" s="17">
        <v>0.16819807863914901</v>
      </c>
      <c r="BI10" s="17"/>
      <c r="BJ10" s="17">
        <v>0.22872465859709501</v>
      </c>
      <c r="BK10" s="17">
        <v>0.14547581022314399</v>
      </c>
      <c r="BL10" s="17"/>
      <c r="BM10" s="17">
        <v>0.19181192676655101</v>
      </c>
      <c r="BN10" s="17">
        <v>0.21743239803296699</v>
      </c>
      <c r="BO10" s="17">
        <v>0.162773950742751</v>
      </c>
      <c r="BP10" s="17">
        <v>0.140818577957039</v>
      </c>
      <c r="BQ10" s="17">
        <v>0.115662929723337</v>
      </c>
      <c r="BR10" s="17">
        <v>9.7040864774083496E-2</v>
      </c>
      <c r="BS10" s="17">
        <v>0.13053312765548</v>
      </c>
      <c r="BT10" s="17"/>
      <c r="BU10" s="17">
        <v>0.176599026969286</v>
      </c>
      <c r="BV10" s="17">
        <v>0.26133448911804302</v>
      </c>
      <c r="BW10" s="17"/>
      <c r="BX10" s="17">
        <v>0.19165070230304099</v>
      </c>
      <c r="BY10" s="17">
        <v>0.179619509271223</v>
      </c>
      <c r="BZ10" s="17">
        <v>0.202012455447833</v>
      </c>
      <c r="CA10" s="17">
        <v>0.176095737007056</v>
      </c>
    </row>
    <row r="11" spans="2:79" ht="43.2" x14ac:dyDescent="0.3">
      <c r="B11" s="18" t="s">
        <v>381</v>
      </c>
      <c r="C11" s="17">
        <v>0.45050946295927502</v>
      </c>
      <c r="D11" s="17">
        <v>0.45479668291597802</v>
      </c>
      <c r="E11" s="17">
        <v>0.44552541865180301</v>
      </c>
      <c r="F11" s="17"/>
      <c r="G11" s="17">
        <v>0.46428822917392099</v>
      </c>
      <c r="H11" s="17">
        <v>0.497693815344464</v>
      </c>
      <c r="I11" s="17">
        <v>0.42522595590256501</v>
      </c>
      <c r="J11" s="17">
        <v>0.42310024038988597</v>
      </c>
      <c r="K11" s="17">
        <v>0.421288948957659</v>
      </c>
      <c r="L11" s="17">
        <v>0.465388166664572</v>
      </c>
      <c r="M11" s="17"/>
      <c r="N11" s="17">
        <v>0.51899512633512901</v>
      </c>
      <c r="O11" s="17">
        <v>0.45032827465623199</v>
      </c>
      <c r="P11" s="17">
        <v>0.42666780813655197</v>
      </c>
      <c r="Q11" s="17">
        <v>0.39117146898158001</v>
      </c>
      <c r="R11" s="17"/>
      <c r="S11" s="17">
        <v>0.40666001570040999</v>
      </c>
      <c r="T11" s="17">
        <v>0.47510243908792699</v>
      </c>
      <c r="U11" s="17">
        <v>0.47827164212123702</v>
      </c>
      <c r="V11" s="17">
        <v>0.42274004627323303</v>
      </c>
      <c r="W11" s="17">
        <v>0.46154997394591102</v>
      </c>
      <c r="X11" s="17">
        <v>0.41392514232614103</v>
      </c>
      <c r="Y11" s="17">
        <v>0.52057640922915405</v>
      </c>
      <c r="Z11" s="17">
        <v>0.56293715324132398</v>
      </c>
      <c r="AA11" s="17">
        <v>0.42719235401722</v>
      </c>
      <c r="AB11" s="17">
        <v>0.46412888403781399</v>
      </c>
      <c r="AC11" s="17">
        <v>0.38545132904471102</v>
      </c>
      <c r="AD11" s="17">
        <v>0.45897913076927999</v>
      </c>
      <c r="AE11" s="17"/>
      <c r="AF11" s="17">
        <v>0.43166351484510401</v>
      </c>
      <c r="AG11" s="17">
        <v>0.45938655938941497</v>
      </c>
      <c r="AH11" s="17">
        <v>0.42740495544871399</v>
      </c>
      <c r="AI11" s="17">
        <v>0.48294283113504899</v>
      </c>
      <c r="AJ11" s="17">
        <v>0.43215457373084898</v>
      </c>
      <c r="AK11" s="17">
        <v>0.47142646507307501</v>
      </c>
      <c r="AL11" s="17"/>
      <c r="AM11" s="17">
        <v>0.40868975350362702</v>
      </c>
      <c r="AN11" s="17">
        <v>0.457640528901126</v>
      </c>
      <c r="AO11" s="17">
        <v>0.49019344201385001</v>
      </c>
      <c r="AP11" s="17">
        <v>0.477212934965205</v>
      </c>
      <c r="AQ11" s="17">
        <v>0.38007096867411</v>
      </c>
      <c r="AR11" s="17"/>
      <c r="AS11" s="17">
        <v>0.46421325792854201</v>
      </c>
      <c r="AT11" s="17">
        <v>0.427050882485494</v>
      </c>
      <c r="AU11" s="17"/>
      <c r="AV11" s="17">
        <v>0.44155855656860898</v>
      </c>
      <c r="AW11" s="17">
        <v>0.47577370894194498</v>
      </c>
      <c r="AX11" s="17"/>
      <c r="AY11" s="17">
        <v>0.40765068492860101</v>
      </c>
      <c r="AZ11" s="17">
        <v>0.47698473304244199</v>
      </c>
      <c r="BA11" s="17">
        <v>0.40348866295900399</v>
      </c>
      <c r="BB11" s="17"/>
      <c r="BC11" s="17">
        <v>0.44598030399251098</v>
      </c>
      <c r="BD11" s="17">
        <v>0.46080054745760701</v>
      </c>
      <c r="BE11" s="17">
        <v>0.45470060694685699</v>
      </c>
      <c r="BF11" s="17"/>
      <c r="BG11" s="17">
        <v>0.45355397499829397</v>
      </c>
      <c r="BH11" s="17">
        <v>0.45323728348763498</v>
      </c>
      <c r="BI11" s="17"/>
      <c r="BJ11" s="17">
        <v>0.47330110028576799</v>
      </c>
      <c r="BK11" s="17">
        <v>0.44573264082757802</v>
      </c>
      <c r="BL11" s="17"/>
      <c r="BM11" s="17">
        <v>0.471579097707721</v>
      </c>
      <c r="BN11" s="17">
        <v>0.43038494227921997</v>
      </c>
      <c r="BO11" s="17">
        <v>0.47321942416255203</v>
      </c>
      <c r="BP11" s="17">
        <v>0.33520197236314098</v>
      </c>
      <c r="BQ11" s="17">
        <v>0.39709653001249301</v>
      </c>
      <c r="BR11" s="17">
        <v>0.45015168751060702</v>
      </c>
      <c r="BS11" s="17">
        <v>0.45476479766683398</v>
      </c>
      <c r="BT11" s="17"/>
      <c r="BU11" s="17">
        <v>0.48276732885357199</v>
      </c>
      <c r="BV11" s="17">
        <v>0.44718316952565701</v>
      </c>
      <c r="BW11" s="17"/>
      <c r="BX11" s="17">
        <v>0.42631973695153602</v>
      </c>
      <c r="BY11" s="17">
        <v>0.46466566452323699</v>
      </c>
      <c r="BZ11" s="17">
        <v>0.46911980251451302</v>
      </c>
      <c r="CA11" s="17">
        <v>0.48667381515271702</v>
      </c>
    </row>
    <row r="12" spans="2:79" ht="57.6" x14ac:dyDescent="0.3">
      <c r="B12" s="18" t="s">
        <v>382</v>
      </c>
      <c r="C12" s="17">
        <v>0.229118254014609</v>
      </c>
      <c r="D12" s="17">
        <v>0.23572795216845999</v>
      </c>
      <c r="E12" s="17">
        <v>0.22379946489955299</v>
      </c>
      <c r="F12" s="17"/>
      <c r="G12" s="17">
        <v>0.21579828796817699</v>
      </c>
      <c r="H12" s="17">
        <v>0.154859535913042</v>
      </c>
      <c r="I12" s="17">
        <v>0.21322767549600899</v>
      </c>
      <c r="J12" s="17">
        <v>0.22824598472249899</v>
      </c>
      <c r="K12" s="17">
        <v>0.27472894197325098</v>
      </c>
      <c r="L12" s="17">
        <v>0.28114615157059097</v>
      </c>
      <c r="M12" s="17"/>
      <c r="N12" s="17">
        <v>0.208217581555841</v>
      </c>
      <c r="O12" s="17">
        <v>0.25460489866880698</v>
      </c>
      <c r="P12" s="17">
        <v>0.21036183657347901</v>
      </c>
      <c r="Q12" s="17">
        <v>0.24458316238357</v>
      </c>
      <c r="R12" s="17"/>
      <c r="S12" s="17">
        <v>0.203541152569574</v>
      </c>
      <c r="T12" s="17">
        <v>0.19596502767815199</v>
      </c>
      <c r="U12" s="17">
        <v>0.19549285928492099</v>
      </c>
      <c r="V12" s="17">
        <v>0.255942944149887</v>
      </c>
      <c r="W12" s="17">
        <v>0.25278942216675299</v>
      </c>
      <c r="X12" s="17">
        <v>0.24903649592229299</v>
      </c>
      <c r="Y12" s="17">
        <v>0.17921689584321901</v>
      </c>
      <c r="Z12" s="17">
        <v>0.184979241937762</v>
      </c>
      <c r="AA12" s="17">
        <v>0.25371782693229</v>
      </c>
      <c r="AB12" s="17">
        <v>0.23366851536576499</v>
      </c>
      <c r="AC12" s="17">
        <v>0.37455812525153098</v>
      </c>
      <c r="AD12" s="17">
        <v>0.23029101133812499</v>
      </c>
      <c r="AE12" s="17"/>
      <c r="AF12" s="17">
        <v>0.18864262423045</v>
      </c>
      <c r="AG12" s="17">
        <v>0.24236419603642601</v>
      </c>
      <c r="AH12" s="17">
        <v>0.23666276711154399</v>
      </c>
      <c r="AI12" s="17">
        <v>0.265101298742353</v>
      </c>
      <c r="AJ12" s="17">
        <v>0.229028336728303</v>
      </c>
      <c r="AK12" s="17">
        <v>0.206430641905128</v>
      </c>
      <c r="AL12" s="17"/>
      <c r="AM12" s="17">
        <v>0.27550917895937899</v>
      </c>
      <c r="AN12" s="17">
        <v>0.20763602701287801</v>
      </c>
      <c r="AO12" s="17">
        <v>0.205851452149072</v>
      </c>
      <c r="AP12" s="17">
        <v>0.20437804937484499</v>
      </c>
      <c r="AQ12" s="17">
        <v>0.17512201479690101</v>
      </c>
      <c r="AR12" s="17"/>
      <c r="AS12" s="17">
        <v>0.22521019837809</v>
      </c>
      <c r="AT12" s="17">
        <v>0.18118002181194001</v>
      </c>
      <c r="AU12" s="17"/>
      <c r="AV12" s="17">
        <v>0.22766571743903499</v>
      </c>
      <c r="AW12" s="17">
        <v>0.19058823284420601</v>
      </c>
      <c r="AX12" s="17"/>
      <c r="AY12" s="17">
        <v>0.19824346392164299</v>
      </c>
      <c r="AZ12" s="17">
        <v>0.23293286126586399</v>
      </c>
      <c r="BA12" s="17">
        <v>0.28969252013108099</v>
      </c>
      <c r="BB12" s="17"/>
      <c r="BC12" s="17">
        <v>0.229311071570867</v>
      </c>
      <c r="BD12" s="17">
        <v>0.23306871379348901</v>
      </c>
      <c r="BE12" s="17">
        <v>0.22285165337027199</v>
      </c>
      <c r="BF12" s="17"/>
      <c r="BG12" s="17">
        <v>0.234435475626109</v>
      </c>
      <c r="BH12" s="17">
        <v>0.22698927562652399</v>
      </c>
      <c r="BI12" s="17"/>
      <c r="BJ12" s="17">
        <v>0.16225432495411099</v>
      </c>
      <c r="BK12" s="17">
        <v>0.24800220492862901</v>
      </c>
      <c r="BL12" s="17"/>
      <c r="BM12" s="17">
        <v>0.19862441496772301</v>
      </c>
      <c r="BN12" s="17">
        <v>0.20817755276547201</v>
      </c>
      <c r="BO12" s="17">
        <v>0.20749270833909</v>
      </c>
      <c r="BP12" s="17">
        <v>0.27767143016000201</v>
      </c>
      <c r="BQ12" s="17">
        <v>0.32354924680186598</v>
      </c>
      <c r="BR12" s="17">
        <v>0.28295751764342097</v>
      </c>
      <c r="BS12" s="17">
        <v>0.22929078653004001</v>
      </c>
      <c r="BT12" s="17"/>
      <c r="BU12" s="17">
        <v>0.25540980890973702</v>
      </c>
      <c r="BV12" s="17">
        <v>0.189638394892263</v>
      </c>
      <c r="BW12" s="17"/>
      <c r="BX12" s="17">
        <v>0.21464159908008101</v>
      </c>
      <c r="BY12" s="17">
        <v>0.21713107352435601</v>
      </c>
      <c r="BZ12" s="17">
        <v>0.22891880912957099</v>
      </c>
      <c r="CA12" s="17">
        <v>0.23625767178922899</v>
      </c>
    </row>
    <row r="13" spans="2:79" ht="57.6" x14ac:dyDescent="0.3">
      <c r="B13" s="18" t="s">
        <v>383</v>
      </c>
      <c r="C13" s="19">
        <v>3.71001534038699E-2</v>
      </c>
      <c r="D13" s="19">
        <v>4.8995029212950097E-2</v>
      </c>
      <c r="E13" s="19">
        <v>2.5680586402395299E-2</v>
      </c>
      <c r="F13" s="19"/>
      <c r="G13" s="19">
        <v>3.3341689197651098E-2</v>
      </c>
      <c r="H13" s="19">
        <v>1.51846112272454E-2</v>
      </c>
      <c r="I13" s="19">
        <v>3.6161765223972901E-2</v>
      </c>
      <c r="J13" s="19">
        <v>5.5752419045496701E-2</v>
      </c>
      <c r="K13" s="19">
        <v>4.9496193402954497E-2</v>
      </c>
      <c r="L13" s="19">
        <v>3.4723682712286E-2</v>
      </c>
      <c r="M13" s="19"/>
      <c r="N13" s="19">
        <v>2.12992673839103E-2</v>
      </c>
      <c r="O13" s="19">
        <v>3.7693728514611599E-2</v>
      </c>
      <c r="P13" s="19">
        <v>4.3976927372930699E-2</v>
      </c>
      <c r="Q13" s="19">
        <v>4.6849599482053597E-2</v>
      </c>
      <c r="R13" s="19"/>
      <c r="S13" s="19">
        <v>5.5925211799538403E-2</v>
      </c>
      <c r="T13" s="19">
        <v>4.0735527895242103E-2</v>
      </c>
      <c r="U13" s="19">
        <v>2.9879761540421299E-2</v>
      </c>
      <c r="V13" s="19">
        <v>1.5062058650452299E-2</v>
      </c>
      <c r="W13" s="19">
        <v>2.5331946681306901E-2</v>
      </c>
      <c r="X13" s="19">
        <v>2.88862726211295E-2</v>
      </c>
      <c r="Y13" s="19">
        <v>4.50822819083979E-2</v>
      </c>
      <c r="Z13" s="19">
        <v>2.2590664419197298E-2</v>
      </c>
      <c r="AA13" s="19">
        <v>3.3375684670306702E-2</v>
      </c>
      <c r="AB13" s="19">
        <v>5.43110391590425E-2</v>
      </c>
      <c r="AC13" s="19">
        <v>3.1614782401220599E-2</v>
      </c>
      <c r="AD13" s="19">
        <v>4.0372906358672397E-2</v>
      </c>
      <c r="AE13" s="19"/>
      <c r="AF13" s="19">
        <v>3.99783968796402E-2</v>
      </c>
      <c r="AG13" s="19">
        <v>4.2536019022530298E-2</v>
      </c>
      <c r="AH13" s="19">
        <v>3.9575318356613598E-2</v>
      </c>
      <c r="AI13" s="19">
        <v>2.75652740796417E-2</v>
      </c>
      <c r="AJ13" s="19">
        <v>3.6118561878907697E-2</v>
      </c>
      <c r="AK13" s="19">
        <v>2.4498188291982401E-2</v>
      </c>
      <c r="AL13" s="19"/>
      <c r="AM13" s="19">
        <v>4.3077817987283398E-2</v>
      </c>
      <c r="AN13" s="19">
        <v>3.7042135545747298E-2</v>
      </c>
      <c r="AO13" s="19">
        <v>2.4417231420708198E-2</v>
      </c>
      <c r="AP13" s="19">
        <v>2.6136632650989401E-2</v>
      </c>
      <c r="AQ13" s="19">
        <v>8.7159165547645495E-2</v>
      </c>
      <c r="AR13" s="19"/>
      <c r="AS13" s="19">
        <v>3.0215471273550201E-2</v>
      </c>
      <c r="AT13" s="19">
        <v>4.5009706731971598E-2</v>
      </c>
      <c r="AU13" s="19"/>
      <c r="AV13" s="19">
        <v>3.5269138885465498E-2</v>
      </c>
      <c r="AW13" s="19">
        <v>3.2786718130754601E-2</v>
      </c>
      <c r="AX13" s="19"/>
      <c r="AY13" s="19">
        <v>2.9920174273251599E-2</v>
      </c>
      <c r="AZ13" s="19">
        <v>3.7733859469800603E-2</v>
      </c>
      <c r="BA13" s="19">
        <v>5.21917333040657E-2</v>
      </c>
      <c r="BB13" s="19"/>
      <c r="BC13" s="19">
        <v>3.0893647320256699E-2</v>
      </c>
      <c r="BD13" s="19">
        <v>4.9909066129495402E-2</v>
      </c>
      <c r="BE13" s="19">
        <v>4.1676492757462602E-2</v>
      </c>
      <c r="BF13" s="19"/>
      <c r="BG13" s="19">
        <v>3.11890592410668E-2</v>
      </c>
      <c r="BH13" s="19">
        <v>3.99511511046656E-2</v>
      </c>
      <c r="BI13" s="19"/>
      <c r="BJ13" s="19">
        <v>4.2046156534285499E-2</v>
      </c>
      <c r="BK13" s="19">
        <v>3.6552189157946301E-2</v>
      </c>
      <c r="BL13" s="19"/>
      <c r="BM13" s="19">
        <v>4.2310823247628797E-2</v>
      </c>
      <c r="BN13" s="19">
        <v>3.3434010357703499E-2</v>
      </c>
      <c r="BO13" s="19">
        <v>2.9008072661184998E-2</v>
      </c>
      <c r="BP13" s="19">
        <v>4.0041759512251501E-2</v>
      </c>
      <c r="BQ13" s="19">
        <v>4.7644575009511698E-2</v>
      </c>
      <c r="BR13" s="19">
        <v>3.3383139131362899E-2</v>
      </c>
      <c r="BS13" s="19">
        <v>1.97331675677473E-2</v>
      </c>
      <c r="BT13" s="19"/>
      <c r="BU13" s="19">
        <v>3.2132354141218497E-2</v>
      </c>
      <c r="BV13" s="19">
        <v>1.9227673813564401E-2</v>
      </c>
      <c r="BW13" s="19"/>
      <c r="BX13" s="19">
        <v>3.2874976614088398E-2</v>
      </c>
      <c r="BY13" s="19">
        <v>5.4988657679661899E-2</v>
      </c>
      <c r="BZ13" s="19">
        <v>2.11392359126523E-2</v>
      </c>
      <c r="CA13" s="19">
        <v>3.36060278966544E-2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A18"/>
  <sheetViews>
    <sheetView showGridLines="0" topLeftCell="A6" workbookViewId="0">
      <pane xSplit="2" topLeftCell="C1" activePane="topRight" state="frozen"/>
      <selection pane="topRight" activeCell="C14" sqref="C14"/>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393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101</v>
      </c>
      <c r="C9" s="17">
        <v>0.108498384100427</v>
      </c>
      <c r="D9" s="17">
        <v>0.103835400561891</v>
      </c>
      <c r="E9" s="17">
        <v>0.11358097242220599</v>
      </c>
      <c r="F9" s="17"/>
      <c r="G9" s="17">
        <v>4.0314639375859503E-2</v>
      </c>
      <c r="H9" s="17">
        <v>7.9062568541012998E-2</v>
      </c>
      <c r="I9" s="17">
        <v>9.2502148135840401E-2</v>
      </c>
      <c r="J9" s="17">
        <v>0.13867551270679901</v>
      </c>
      <c r="K9" s="17">
        <v>0.145411194481888</v>
      </c>
      <c r="L9" s="17">
        <v>0.141433464894997</v>
      </c>
      <c r="M9" s="17"/>
      <c r="N9" s="17">
        <v>8.1087023297217495E-2</v>
      </c>
      <c r="O9" s="17">
        <v>8.9163633935868694E-2</v>
      </c>
      <c r="P9" s="17">
        <v>0.106204427372075</v>
      </c>
      <c r="Q9" s="17">
        <v>0.15961219088131001</v>
      </c>
      <c r="R9" s="17"/>
      <c r="S9" s="17">
        <v>0.103927777094122</v>
      </c>
      <c r="T9" s="17">
        <v>0.110418216367098</v>
      </c>
      <c r="U9" s="17">
        <v>0.133282087677009</v>
      </c>
      <c r="V9" s="17">
        <v>0.12614976935214001</v>
      </c>
      <c r="W9" s="17">
        <v>8.8387080022656897E-2</v>
      </c>
      <c r="X9" s="17">
        <v>0.14848216341890799</v>
      </c>
      <c r="Y9" s="17">
        <v>0.13270918554200301</v>
      </c>
      <c r="Z9" s="17">
        <v>6.6066714696048801E-2</v>
      </c>
      <c r="AA9" s="17">
        <v>8.7566162508558698E-2</v>
      </c>
      <c r="AB9" s="17">
        <v>9.1311873343006597E-2</v>
      </c>
      <c r="AC9" s="17">
        <v>7.5867405532406298E-2</v>
      </c>
      <c r="AD9" s="17">
        <v>0.103934252100306</v>
      </c>
      <c r="AE9" s="17"/>
      <c r="AF9" s="17">
        <v>7.9314714510285905E-2</v>
      </c>
      <c r="AG9" s="17">
        <v>0.103578474519224</v>
      </c>
      <c r="AH9" s="17">
        <v>0.125734660809703</v>
      </c>
      <c r="AI9" s="17">
        <v>0.114511550900115</v>
      </c>
      <c r="AJ9" s="17">
        <v>0.15586571495299001</v>
      </c>
      <c r="AK9" s="17">
        <v>0.108220950471327</v>
      </c>
      <c r="AL9" s="17"/>
      <c r="AM9" s="17">
        <v>0.13057116912819799</v>
      </c>
      <c r="AN9" s="17">
        <v>0.12304797541889199</v>
      </c>
      <c r="AO9" s="17">
        <v>8.2949304914628305E-2</v>
      </c>
      <c r="AP9" s="17">
        <v>6.1113373114638402E-2</v>
      </c>
      <c r="AQ9" s="17">
        <v>5.9537903710742697E-2</v>
      </c>
      <c r="AR9" s="17"/>
      <c r="AS9" s="17">
        <v>9.9012029096490803E-2</v>
      </c>
      <c r="AT9" s="17">
        <v>0.124283177514925</v>
      </c>
      <c r="AU9" s="17"/>
      <c r="AV9" s="17">
        <v>0.118234400891623</v>
      </c>
      <c r="AW9" s="17">
        <v>7.0671424959310294E-2</v>
      </c>
      <c r="AX9" s="17"/>
      <c r="AY9" s="17">
        <v>0.13361226286972999</v>
      </c>
      <c r="AZ9" s="17">
        <v>9.6831226651716201E-2</v>
      </c>
      <c r="BA9" s="17">
        <v>0.11428423653913</v>
      </c>
      <c r="BB9" s="17"/>
      <c r="BC9" s="17">
        <v>0.12170841326949</v>
      </c>
      <c r="BD9" s="17">
        <v>0.10351226498723499</v>
      </c>
      <c r="BE9" s="17">
        <v>7.0941592590333599E-2</v>
      </c>
      <c r="BF9" s="17"/>
      <c r="BG9" s="17">
        <v>0.115346167514912</v>
      </c>
      <c r="BH9" s="17">
        <v>0.101783364910339</v>
      </c>
      <c r="BI9" s="17"/>
      <c r="BJ9" s="17">
        <v>8.1374213906242707E-2</v>
      </c>
      <c r="BK9" s="17">
        <v>0.11402342074705001</v>
      </c>
      <c r="BL9" s="17"/>
      <c r="BM9" s="17">
        <v>7.8094403152822706E-2</v>
      </c>
      <c r="BN9" s="17">
        <v>0.10440256184886899</v>
      </c>
      <c r="BO9" s="17">
        <v>8.8393323848036498E-2</v>
      </c>
      <c r="BP9" s="17">
        <v>0.184084299624308</v>
      </c>
      <c r="BQ9" s="17">
        <v>7.8464096144936504E-2</v>
      </c>
      <c r="BR9" s="17">
        <v>0.15198084915133001</v>
      </c>
      <c r="BS9" s="17">
        <v>0.165969760389963</v>
      </c>
      <c r="BT9" s="17"/>
      <c r="BU9" s="17">
        <v>2.37451639622435E-2</v>
      </c>
      <c r="BV9" s="17">
        <v>5.3213758296984999E-2</v>
      </c>
      <c r="BW9" s="17"/>
      <c r="BX9" s="17">
        <v>9.4882147303186198E-2</v>
      </c>
      <c r="BY9" s="17">
        <v>7.7986605321139602E-2</v>
      </c>
      <c r="BZ9" s="17">
        <v>7.1037947397556103E-2</v>
      </c>
      <c r="CA9" s="17">
        <v>6.99020134578026E-2</v>
      </c>
    </row>
    <row r="10" spans="2:79" ht="57.6" x14ac:dyDescent="0.3">
      <c r="B10" s="18" t="s">
        <v>389</v>
      </c>
      <c r="C10" s="17">
        <v>0.22611329122870399</v>
      </c>
      <c r="D10" s="17">
        <v>0.19172933570880801</v>
      </c>
      <c r="E10" s="17">
        <v>0.25673792914573601</v>
      </c>
      <c r="F10" s="17"/>
      <c r="G10" s="17">
        <v>0.31685750406851299</v>
      </c>
      <c r="H10" s="17">
        <v>0.33848671077754</v>
      </c>
      <c r="I10" s="17">
        <v>0.25318763922268001</v>
      </c>
      <c r="J10" s="17">
        <v>0.207212731107286</v>
      </c>
      <c r="K10" s="17">
        <v>0.14064673272811301</v>
      </c>
      <c r="L10" s="17">
        <v>0.12544713646010899</v>
      </c>
      <c r="M10" s="17"/>
      <c r="N10" s="17">
        <v>0.25587248728455803</v>
      </c>
      <c r="O10" s="17">
        <v>0.19378445346127901</v>
      </c>
      <c r="P10" s="17">
        <v>0.24843272330442001</v>
      </c>
      <c r="Q10" s="17">
        <v>0.214301298289126</v>
      </c>
      <c r="R10" s="17"/>
      <c r="S10" s="17">
        <v>0.288703367020896</v>
      </c>
      <c r="T10" s="17">
        <v>0.22563035782839</v>
      </c>
      <c r="U10" s="17">
        <v>0.17782661859061399</v>
      </c>
      <c r="V10" s="17">
        <v>0.189129465115317</v>
      </c>
      <c r="W10" s="17">
        <v>0.23243220403153</v>
      </c>
      <c r="X10" s="17">
        <v>0.23077882256187501</v>
      </c>
      <c r="Y10" s="17">
        <v>0.226127156438482</v>
      </c>
      <c r="Z10" s="17">
        <v>0.23776554243156101</v>
      </c>
      <c r="AA10" s="17">
        <v>0.24593546028377999</v>
      </c>
      <c r="AB10" s="17">
        <v>0.191582107661597</v>
      </c>
      <c r="AC10" s="17">
        <v>0.197336999650327</v>
      </c>
      <c r="AD10" s="17">
        <v>0.211341036205169</v>
      </c>
      <c r="AE10" s="17"/>
      <c r="AF10" s="17">
        <v>0.29451126841243902</v>
      </c>
      <c r="AG10" s="17">
        <v>0.20043769006800299</v>
      </c>
      <c r="AH10" s="17">
        <v>0.19570943455637199</v>
      </c>
      <c r="AI10" s="17">
        <v>0.18987047943650601</v>
      </c>
      <c r="AJ10" s="17">
        <v>0.18838883758200001</v>
      </c>
      <c r="AK10" s="17">
        <v>0.32471579694904901</v>
      </c>
      <c r="AL10" s="17"/>
      <c r="AM10" s="17">
        <v>0.19558536801058901</v>
      </c>
      <c r="AN10" s="17">
        <v>0.21953200685287799</v>
      </c>
      <c r="AO10" s="17">
        <v>0.23337699015600999</v>
      </c>
      <c r="AP10" s="17">
        <v>0.30619939354654102</v>
      </c>
      <c r="AQ10" s="17">
        <v>0.38249248645616402</v>
      </c>
      <c r="AR10" s="17"/>
      <c r="AS10" s="17">
        <v>0.23829846956491599</v>
      </c>
      <c r="AT10" s="17">
        <v>0.231215025338883</v>
      </c>
      <c r="AU10" s="17"/>
      <c r="AV10" s="17">
        <v>0.20560098206525801</v>
      </c>
      <c r="AW10" s="17">
        <v>0.37150765044593298</v>
      </c>
      <c r="AX10" s="17"/>
      <c r="AY10" s="17">
        <v>0.26441631962735002</v>
      </c>
      <c r="AZ10" s="17">
        <v>0.21756354613002801</v>
      </c>
      <c r="BA10" s="17">
        <v>0.16245138351142799</v>
      </c>
      <c r="BB10" s="17"/>
      <c r="BC10" s="17">
        <v>0.20729527588553801</v>
      </c>
      <c r="BD10" s="17">
        <v>0.21658226561923499</v>
      </c>
      <c r="BE10" s="17">
        <v>0.29077068329376299</v>
      </c>
      <c r="BF10" s="17"/>
      <c r="BG10" s="17">
        <v>0.23784742557241001</v>
      </c>
      <c r="BH10" s="17">
        <v>0.22297226565671099</v>
      </c>
      <c r="BI10" s="17"/>
      <c r="BJ10" s="17">
        <v>0.29347213321894999</v>
      </c>
      <c r="BK10" s="17">
        <v>0.206703779571352</v>
      </c>
      <c r="BL10" s="17"/>
      <c r="BM10" s="17">
        <v>0.26101053760896498</v>
      </c>
      <c r="BN10" s="17">
        <v>0.24318691919840499</v>
      </c>
      <c r="BO10" s="17">
        <v>0.22286657211640801</v>
      </c>
      <c r="BP10" s="17">
        <v>0.26867062256623497</v>
      </c>
      <c r="BQ10" s="17">
        <v>0.31213586945035299</v>
      </c>
      <c r="BR10" s="17">
        <v>0.119597982457293</v>
      </c>
      <c r="BS10" s="17">
        <v>0.20358455783760701</v>
      </c>
      <c r="BT10" s="17"/>
      <c r="BU10" s="17">
        <v>0.216199165868842</v>
      </c>
      <c r="BV10" s="17">
        <v>0.31626290362127202</v>
      </c>
      <c r="BW10" s="17"/>
      <c r="BX10" s="17">
        <v>0.26421631111018401</v>
      </c>
      <c r="BY10" s="17">
        <v>0.25576637253663997</v>
      </c>
      <c r="BZ10" s="17">
        <v>0.26425013082818499</v>
      </c>
      <c r="CA10" s="17">
        <v>0.225576063734784</v>
      </c>
    </row>
    <row r="11" spans="2:79" ht="43.2" x14ac:dyDescent="0.3">
      <c r="B11" s="18" t="s">
        <v>390</v>
      </c>
      <c r="C11" s="17">
        <v>0.42425399928824797</v>
      </c>
      <c r="D11" s="17">
        <v>0.42649774632741499</v>
      </c>
      <c r="E11" s="17">
        <v>0.42325714323415498</v>
      </c>
      <c r="F11" s="17"/>
      <c r="G11" s="17">
        <v>0.41975453010407299</v>
      </c>
      <c r="H11" s="17">
        <v>0.44502498333680701</v>
      </c>
      <c r="I11" s="17">
        <v>0.453740131883827</v>
      </c>
      <c r="J11" s="17">
        <v>0.44657478164379799</v>
      </c>
      <c r="K11" s="17">
        <v>0.41462963796790298</v>
      </c>
      <c r="L11" s="17">
        <v>0.37489913726558499</v>
      </c>
      <c r="M11" s="17"/>
      <c r="N11" s="17">
        <v>0.44270635457281998</v>
      </c>
      <c r="O11" s="17">
        <v>0.46829219457517102</v>
      </c>
      <c r="P11" s="17">
        <v>0.400366220368856</v>
      </c>
      <c r="Q11" s="17">
        <v>0.376169863831399</v>
      </c>
      <c r="R11" s="17"/>
      <c r="S11" s="17">
        <v>0.40059764362977401</v>
      </c>
      <c r="T11" s="17">
        <v>0.44272841896926601</v>
      </c>
      <c r="U11" s="17">
        <v>0.41847630677689501</v>
      </c>
      <c r="V11" s="17">
        <v>0.41505879146942198</v>
      </c>
      <c r="W11" s="17">
        <v>0.44301529241195697</v>
      </c>
      <c r="X11" s="17">
        <v>0.37017591857688598</v>
      </c>
      <c r="Y11" s="17">
        <v>0.40881452480777603</v>
      </c>
      <c r="Z11" s="17">
        <v>0.438626264579212</v>
      </c>
      <c r="AA11" s="17">
        <v>0.461058262743818</v>
      </c>
      <c r="AB11" s="17">
        <v>0.45871341205772997</v>
      </c>
      <c r="AC11" s="17">
        <v>0.40364269486452498</v>
      </c>
      <c r="AD11" s="17">
        <v>0.43440252803893697</v>
      </c>
      <c r="AE11" s="17"/>
      <c r="AF11" s="17">
        <v>0.42807243231280701</v>
      </c>
      <c r="AG11" s="17">
        <v>0.43606696122604199</v>
      </c>
      <c r="AH11" s="17">
        <v>0.43442922043632298</v>
      </c>
      <c r="AI11" s="17">
        <v>0.42971518648828</v>
      </c>
      <c r="AJ11" s="17">
        <v>0.41116284499378902</v>
      </c>
      <c r="AK11" s="17">
        <v>0.322568869037413</v>
      </c>
      <c r="AL11" s="17"/>
      <c r="AM11" s="17">
        <v>0.41401323995429301</v>
      </c>
      <c r="AN11" s="17">
        <v>0.42665332981973397</v>
      </c>
      <c r="AO11" s="17">
        <v>0.46773223662962599</v>
      </c>
      <c r="AP11" s="17">
        <v>0.42364608865786602</v>
      </c>
      <c r="AQ11" s="17">
        <v>0.325605028411385</v>
      </c>
      <c r="AR11" s="17"/>
      <c r="AS11" s="17">
        <v>0.42143041740193699</v>
      </c>
      <c r="AT11" s="17">
        <v>0.42830232857489903</v>
      </c>
      <c r="AU11" s="17"/>
      <c r="AV11" s="17">
        <v>0.41075249587066698</v>
      </c>
      <c r="AW11" s="17">
        <v>0.41097774945246501</v>
      </c>
      <c r="AX11" s="17"/>
      <c r="AY11" s="17">
        <v>0.39821500651104003</v>
      </c>
      <c r="AZ11" s="17">
        <v>0.43312024882691502</v>
      </c>
      <c r="BA11" s="17">
        <v>0.43673488569994601</v>
      </c>
      <c r="BB11" s="17"/>
      <c r="BC11" s="17">
        <v>0.42643373916737498</v>
      </c>
      <c r="BD11" s="17">
        <v>0.41066197341140198</v>
      </c>
      <c r="BE11" s="17">
        <v>0.429845983443983</v>
      </c>
      <c r="BF11" s="17"/>
      <c r="BG11" s="17">
        <v>0.415319185970558</v>
      </c>
      <c r="BH11" s="17">
        <v>0.42985061479784797</v>
      </c>
      <c r="BI11" s="17"/>
      <c r="BJ11" s="17">
        <v>0.42481238559145401</v>
      </c>
      <c r="BK11" s="17">
        <v>0.42714645155301501</v>
      </c>
      <c r="BL11" s="17"/>
      <c r="BM11" s="17">
        <v>0.44019280677051498</v>
      </c>
      <c r="BN11" s="17">
        <v>0.44129534523612801</v>
      </c>
      <c r="BO11" s="17">
        <v>0.48019317788470001</v>
      </c>
      <c r="BP11" s="17">
        <v>0.349871688804132</v>
      </c>
      <c r="BQ11" s="17">
        <v>0.39463253088968497</v>
      </c>
      <c r="BR11" s="17">
        <v>0.36926529181378498</v>
      </c>
      <c r="BS11" s="17">
        <v>0.484261800806223</v>
      </c>
      <c r="BT11" s="17"/>
      <c r="BU11" s="17">
        <v>0.489507239993965</v>
      </c>
      <c r="BV11" s="17">
        <v>0.43840452045911998</v>
      </c>
      <c r="BW11" s="17"/>
      <c r="BX11" s="17">
        <v>0.42727371855492202</v>
      </c>
      <c r="BY11" s="17">
        <v>0.40237199870798301</v>
      </c>
      <c r="BZ11" s="17">
        <v>0.45389650318364699</v>
      </c>
      <c r="CA11" s="17">
        <v>0.41347586078259901</v>
      </c>
    </row>
    <row r="12" spans="2:79" ht="57.6" x14ac:dyDescent="0.3">
      <c r="B12" s="18" t="s">
        <v>391</v>
      </c>
      <c r="C12" s="17">
        <v>0.19952941553971101</v>
      </c>
      <c r="D12" s="17">
        <v>0.22885537106258499</v>
      </c>
      <c r="E12" s="17">
        <v>0.17190745971799101</v>
      </c>
      <c r="F12" s="17"/>
      <c r="G12" s="17">
        <v>0.20047031356381501</v>
      </c>
      <c r="H12" s="17">
        <v>0.107221349550218</v>
      </c>
      <c r="I12" s="17">
        <v>0.182614134446028</v>
      </c>
      <c r="J12" s="17">
        <v>0.16072046838989101</v>
      </c>
      <c r="K12" s="17">
        <v>0.23606848263713501</v>
      </c>
      <c r="L12" s="17">
        <v>0.29431000257599399</v>
      </c>
      <c r="M12" s="17"/>
      <c r="N12" s="17">
        <v>0.191289704633931</v>
      </c>
      <c r="O12" s="17">
        <v>0.21171236023152001</v>
      </c>
      <c r="P12" s="17">
        <v>0.19029519242960799</v>
      </c>
      <c r="Q12" s="17">
        <v>0.20205036502410301</v>
      </c>
      <c r="R12" s="17"/>
      <c r="S12" s="17">
        <v>0.17231866244509</v>
      </c>
      <c r="T12" s="17">
        <v>0.178238813405761</v>
      </c>
      <c r="U12" s="17">
        <v>0.241755746014615</v>
      </c>
      <c r="V12" s="17">
        <v>0.20921162620085601</v>
      </c>
      <c r="W12" s="17">
        <v>0.19168074122958501</v>
      </c>
      <c r="X12" s="17">
        <v>0.211426426460807</v>
      </c>
      <c r="Y12" s="17">
        <v>0.18766618595208101</v>
      </c>
      <c r="Z12" s="17">
        <v>0.22309885618164299</v>
      </c>
      <c r="AA12" s="17">
        <v>0.17808823860463699</v>
      </c>
      <c r="AB12" s="17">
        <v>0.20894526671003699</v>
      </c>
      <c r="AC12" s="17">
        <v>0.24772637702724401</v>
      </c>
      <c r="AD12" s="17">
        <v>0.229459887436227</v>
      </c>
      <c r="AE12" s="17"/>
      <c r="AF12" s="17">
        <v>0.16909439024727099</v>
      </c>
      <c r="AG12" s="17">
        <v>0.19988838988097099</v>
      </c>
      <c r="AH12" s="17">
        <v>0.20451981500774799</v>
      </c>
      <c r="AI12" s="17">
        <v>0.23041470870549499</v>
      </c>
      <c r="AJ12" s="17">
        <v>0.199790761911846</v>
      </c>
      <c r="AK12" s="17">
        <v>0.22007443469277099</v>
      </c>
      <c r="AL12" s="17"/>
      <c r="AM12" s="17">
        <v>0.21263851286527599</v>
      </c>
      <c r="AN12" s="17">
        <v>0.18932695575432101</v>
      </c>
      <c r="AO12" s="17">
        <v>0.18479836932528401</v>
      </c>
      <c r="AP12" s="17">
        <v>0.17406901688222401</v>
      </c>
      <c r="AQ12" s="17">
        <v>0.15077246482871401</v>
      </c>
      <c r="AR12" s="17"/>
      <c r="AS12" s="17">
        <v>0.205047943022173</v>
      </c>
      <c r="AT12" s="17">
        <v>0.180134289900759</v>
      </c>
      <c r="AU12" s="17"/>
      <c r="AV12" s="17">
        <v>0.21916748753089599</v>
      </c>
      <c r="AW12" s="17">
        <v>0.13339459831289899</v>
      </c>
      <c r="AX12" s="17"/>
      <c r="AY12" s="17">
        <v>0.166489067635228</v>
      </c>
      <c r="AZ12" s="17">
        <v>0.21050830841853799</v>
      </c>
      <c r="BA12" s="17">
        <v>0.23124793369445901</v>
      </c>
      <c r="BB12" s="17"/>
      <c r="BC12" s="17">
        <v>0.20661826752281001</v>
      </c>
      <c r="BD12" s="17">
        <v>0.20771993362501101</v>
      </c>
      <c r="BE12" s="17">
        <v>0.17858818566006801</v>
      </c>
      <c r="BF12" s="17"/>
      <c r="BG12" s="17">
        <v>0.20696718062616701</v>
      </c>
      <c r="BH12" s="17">
        <v>0.19845961845516999</v>
      </c>
      <c r="BI12" s="17"/>
      <c r="BJ12" s="17">
        <v>0.16655397428936899</v>
      </c>
      <c r="BK12" s="17">
        <v>0.20761421865093599</v>
      </c>
      <c r="BL12" s="17"/>
      <c r="BM12" s="17">
        <v>0.18596561290703501</v>
      </c>
      <c r="BN12" s="17">
        <v>0.16668017968409701</v>
      </c>
      <c r="BO12" s="17">
        <v>0.13662443910589001</v>
      </c>
      <c r="BP12" s="17">
        <v>0.186188338714743</v>
      </c>
      <c r="BQ12" s="17">
        <v>0.19451713311900101</v>
      </c>
      <c r="BR12" s="17">
        <v>0.29355372145741798</v>
      </c>
      <c r="BS12" s="17">
        <v>0.12603524191881399</v>
      </c>
      <c r="BT12" s="17"/>
      <c r="BU12" s="17">
        <v>0.21893151265593899</v>
      </c>
      <c r="BV12" s="17">
        <v>0.16703594701357499</v>
      </c>
      <c r="BW12" s="17"/>
      <c r="BX12" s="17">
        <v>0.17186577472373199</v>
      </c>
      <c r="BY12" s="17">
        <v>0.20496269407012399</v>
      </c>
      <c r="BZ12" s="17">
        <v>0.19446044757157399</v>
      </c>
      <c r="CA12" s="17">
        <v>0.24503180625045001</v>
      </c>
    </row>
    <row r="13" spans="2:79" ht="57.6" x14ac:dyDescent="0.3">
      <c r="B13" s="18" t="s">
        <v>392</v>
      </c>
      <c r="C13" s="19">
        <v>4.1604909842909099E-2</v>
      </c>
      <c r="D13" s="19">
        <v>4.90821463393026E-2</v>
      </c>
      <c r="E13" s="19">
        <v>3.4516495479911001E-2</v>
      </c>
      <c r="F13" s="19"/>
      <c r="G13" s="19">
        <v>2.2603012887739801E-2</v>
      </c>
      <c r="H13" s="19">
        <v>3.0204387794422902E-2</v>
      </c>
      <c r="I13" s="19">
        <v>1.79559463116249E-2</v>
      </c>
      <c r="J13" s="19">
        <v>4.6816506152226101E-2</v>
      </c>
      <c r="K13" s="19">
        <v>6.3243952184962093E-2</v>
      </c>
      <c r="L13" s="19">
        <v>6.3910258803315106E-2</v>
      </c>
      <c r="M13" s="19"/>
      <c r="N13" s="19">
        <v>2.90444302114732E-2</v>
      </c>
      <c r="O13" s="19">
        <v>3.7047357796160502E-2</v>
      </c>
      <c r="P13" s="19">
        <v>5.4701436525041197E-2</v>
      </c>
      <c r="Q13" s="19">
        <v>4.7866281974061398E-2</v>
      </c>
      <c r="R13" s="19"/>
      <c r="S13" s="19">
        <v>3.4452549810117902E-2</v>
      </c>
      <c r="T13" s="19">
        <v>4.2984193429484598E-2</v>
      </c>
      <c r="U13" s="19">
        <v>2.86592409408668E-2</v>
      </c>
      <c r="V13" s="19">
        <v>6.04503478622649E-2</v>
      </c>
      <c r="W13" s="19">
        <v>4.4484682304269899E-2</v>
      </c>
      <c r="X13" s="19">
        <v>3.9136668981524202E-2</v>
      </c>
      <c r="Y13" s="19">
        <v>4.4682947259659003E-2</v>
      </c>
      <c r="Z13" s="19">
        <v>3.4442622111534801E-2</v>
      </c>
      <c r="AA13" s="19">
        <v>2.7351875859206801E-2</v>
      </c>
      <c r="AB13" s="19">
        <v>4.9447340227629102E-2</v>
      </c>
      <c r="AC13" s="19">
        <v>7.5426522925498493E-2</v>
      </c>
      <c r="AD13" s="19">
        <v>2.0862296219361198E-2</v>
      </c>
      <c r="AE13" s="19"/>
      <c r="AF13" s="19">
        <v>2.9007194517196699E-2</v>
      </c>
      <c r="AG13" s="19">
        <v>6.0028484305759203E-2</v>
      </c>
      <c r="AH13" s="19">
        <v>3.9606869189853802E-2</v>
      </c>
      <c r="AI13" s="19">
        <v>3.5488074469604697E-2</v>
      </c>
      <c r="AJ13" s="19">
        <v>4.4791840559374997E-2</v>
      </c>
      <c r="AK13" s="19">
        <v>2.4419948849439401E-2</v>
      </c>
      <c r="AL13" s="19"/>
      <c r="AM13" s="19">
        <v>4.7191710041644103E-2</v>
      </c>
      <c r="AN13" s="19">
        <v>4.1439732154175499E-2</v>
      </c>
      <c r="AO13" s="19">
        <v>3.1143098974452402E-2</v>
      </c>
      <c r="AP13" s="19">
        <v>3.4972127798730199E-2</v>
      </c>
      <c r="AQ13" s="19">
        <v>8.1592116592993896E-2</v>
      </c>
      <c r="AR13" s="19"/>
      <c r="AS13" s="19">
        <v>3.6211140914482499E-2</v>
      </c>
      <c r="AT13" s="19">
        <v>3.6065178670534902E-2</v>
      </c>
      <c r="AU13" s="19"/>
      <c r="AV13" s="19">
        <v>4.6244633641556301E-2</v>
      </c>
      <c r="AW13" s="19">
        <v>1.3448576829392701E-2</v>
      </c>
      <c r="AX13" s="19"/>
      <c r="AY13" s="19">
        <v>3.7267343356651599E-2</v>
      </c>
      <c r="AZ13" s="19">
        <v>4.1976669972802298E-2</v>
      </c>
      <c r="BA13" s="19">
        <v>5.52815605550371E-2</v>
      </c>
      <c r="BB13" s="19"/>
      <c r="BC13" s="19">
        <v>3.7944304154786702E-2</v>
      </c>
      <c r="BD13" s="19">
        <v>6.1523562357116403E-2</v>
      </c>
      <c r="BE13" s="19">
        <v>2.9853555011852301E-2</v>
      </c>
      <c r="BF13" s="19"/>
      <c r="BG13" s="19">
        <v>2.4520040315953499E-2</v>
      </c>
      <c r="BH13" s="19">
        <v>4.69341361799318E-2</v>
      </c>
      <c r="BI13" s="19"/>
      <c r="BJ13" s="19">
        <v>3.3787292993984301E-2</v>
      </c>
      <c r="BK13" s="19">
        <v>4.4512129477647398E-2</v>
      </c>
      <c r="BL13" s="19"/>
      <c r="BM13" s="19">
        <v>3.4736639560661899E-2</v>
      </c>
      <c r="BN13" s="19">
        <v>4.4434994032500903E-2</v>
      </c>
      <c r="BO13" s="19">
        <v>7.19224870449654E-2</v>
      </c>
      <c r="BP13" s="19">
        <v>1.11850502905817E-2</v>
      </c>
      <c r="BQ13" s="19">
        <v>2.0250370396024401E-2</v>
      </c>
      <c r="BR13" s="19">
        <v>6.5602155120174893E-2</v>
      </c>
      <c r="BS13" s="19">
        <v>2.0148639047392301E-2</v>
      </c>
      <c r="BT13" s="19"/>
      <c r="BU13" s="19">
        <v>5.1616917519011103E-2</v>
      </c>
      <c r="BV13" s="19">
        <v>2.5082870609048302E-2</v>
      </c>
      <c r="BW13" s="19"/>
      <c r="BX13" s="19">
        <v>4.1762048307976501E-2</v>
      </c>
      <c r="BY13" s="19">
        <v>5.8912329364113301E-2</v>
      </c>
      <c r="BZ13" s="19">
        <v>1.6354971019037799E-2</v>
      </c>
      <c r="CA13" s="19">
        <v>4.6014255774364403E-2</v>
      </c>
    </row>
    <row r="14" spans="2:79" x14ac:dyDescent="0.3">
      <c r="B14" s="16"/>
      <c r="C14" s="2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20.6640625" customWidth="1"/>
  </cols>
  <sheetData>
    <row r="2" spans="2:5" ht="40.049999999999997" customHeight="1" x14ac:dyDescent="0.3">
      <c r="D2" s="35" t="s">
        <v>353</v>
      </c>
      <c r="E2" s="31"/>
    </row>
    <row r="6" spans="2:5" ht="49.95" customHeight="1" x14ac:dyDescent="0.3">
      <c r="B6" s="20" t="s">
        <v>15</v>
      </c>
      <c r="C6" s="20" t="s">
        <v>394</v>
      </c>
      <c r="D6" s="20" t="s">
        <v>395</v>
      </c>
    </row>
    <row r="7" spans="2:5" x14ac:dyDescent="0.3">
      <c r="B7" s="18" t="s">
        <v>292</v>
      </c>
      <c r="C7" s="17">
        <v>0.25769005555059599</v>
      </c>
      <c r="D7" s="17">
        <v>0.267212517782419</v>
      </c>
    </row>
    <row r="8" spans="2:5" x14ac:dyDescent="0.3">
      <c r="B8" s="18" t="s">
        <v>293</v>
      </c>
      <c r="C8" s="17">
        <v>0.45718208752461797</v>
      </c>
      <c r="D8" s="17">
        <v>0.44143692084173702</v>
      </c>
    </row>
    <row r="9" spans="2:5" x14ac:dyDescent="0.3">
      <c r="B9" s="18" t="s">
        <v>294</v>
      </c>
      <c r="C9" s="17">
        <v>0.182481150083803</v>
      </c>
      <c r="D9" s="17">
        <v>0.186279051279791</v>
      </c>
    </row>
    <row r="10" spans="2:5" x14ac:dyDescent="0.3">
      <c r="B10" s="18" t="s">
        <v>295</v>
      </c>
      <c r="C10" s="17">
        <v>4.5398070095560003E-2</v>
      </c>
      <c r="D10" s="17">
        <v>4.8751039352838303E-2</v>
      </c>
    </row>
    <row r="11" spans="2:5" x14ac:dyDescent="0.3">
      <c r="B11" s="18" t="s">
        <v>296</v>
      </c>
      <c r="C11" s="17">
        <v>1.28698152472721E-2</v>
      </c>
      <c r="D11" s="17">
        <v>1.71856598147298E-2</v>
      </c>
    </row>
    <row r="12" spans="2:5" x14ac:dyDescent="0.3">
      <c r="B12" s="18" t="s">
        <v>101</v>
      </c>
      <c r="C12" s="17">
        <v>4.43788214981502E-2</v>
      </c>
      <c r="D12" s="17">
        <v>3.9134810928484899E-2</v>
      </c>
    </row>
    <row r="13" spans="2:5" x14ac:dyDescent="0.3">
      <c r="B13" s="23" t="s">
        <v>297</v>
      </c>
      <c r="C13" s="21">
        <v>0.71487214307521496</v>
      </c>
      <c r="D13" s="21">
        <v>0.70864943862415597</v>
      </c>
    </row>
    <row r="14" spans="2:5" x14ac:dyDescent="0.3">
      <c r="B14" s="23" t="s">
        <v>298</v>
      </c>
      <c r="C14" s="21">
        <v>5.8267885342832101E-2</v>
      </c>
      <c r="D14" s="21">
        <v>6.5936699167568003E-2</v>
      </c>
    </row>
    <row r="15" spans="2:5" hidden="1" x14ac:dyDescent="0.3">
      <c r="B15" s="23" t="s">
        <v>299</v>
      </c>
      <c r="C15" s="22">
        <v>0.65660425773238196</v>
      </c>
      <c r="D15" s="22">
        <v>0.64271273945658802</v>
      </c>
    </row>
    <row r="16" spans="2:5" x14ac:dyDescent="0.3">
      <c r="B16" s="16"/>
      <c r="C16" s="16"/>
      <c r="D16" s="16"/>
    </row>
    <row r="17" spans="2:2" x14ac:dyDescent="0.3">
      <c r="B17" t="s">
        <v>99</v>
      </c>
    </row>
    <row r="18" spans="2:2" x14ac:dyDescent="0.3">
      <c r="B18" t="s">
        <v>100</v>
      </c>
    </row>
    <row r="22" spans="2:2" x14ac:dyDescent="0.3">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396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0.267212517782419</v>
      </c>
      <c r="D9" s="17">
        <v>0.231134699919435</v>
      </c>
      <c r="E9" s="17">
        <v>0.30164894446658702</v>
      </c>
      <c r="F9" s="17"/>
      <c r="G9" s="17">
        <v>0.345315674056554</v>
      </c>
      <c r="H9" s="17">
        <v>0.35519350008888101</v>
      </c>
      <c r="I9" s="17">
        <v>0.29126545359612599</v>
      </c>
      <c r="J9" s="17">
        <v>0.26414506025871998</v>
      </c>
      <c r="K9" s="17">
        <v>0.220354312065276</v>
      </c>
      <c r="L9" s="17">
        <v>0.15845602223244101</v>
      </c>
      <c r="M9" s="17"/>
      <c r="N9" s="17">
        <v>0.28821254135530699</v>
      </c>
      <c r="O9" s="17">
        <v>0.241740264229935</v>
      </c>
      <c r="P9" s="17">
        <v>0.26444901014448402</v>
      </c>
      <c r="Q9" s="17">
        <v>0.27412903677574602</v>
      </c>
      <c r="R9" s="17"/>
      <c r="S9" s="17">
        <v>0.29805827293402898</v>
      </c>
      <c r="T9" s="17">
        <v>0.254557213411645</v>
      </c>
      <c r="U9" s="17">
        <v>0.23194078430569001</v>
      </c>
      <c r="V9" s="17">
        <v>0.20757996224761099</v>
      </c>
      <c r="W9" s="17">
        <v>0.198648328451769</v>
      </c>
      <c r="X9" s="17">
        <v>0.263398193543667</v>
      </c>
      <c r="Y9" s="17">
        <v>0.28521316901051003</v>
      </c>
      <c r="Z9" s="17">
        <v>0.34370469497184097</v>
      </c>
      <c r="AA9" s="17">
        <v>0.325648317857616</v>
      </c>
      <c r="AB9" s="17">
        <v>0.241169731342152</v>
      </c>
      <c r="AC9" s="17">
        <v>0.26094734828632998</v>
      </c>
      <c r="AD9" s="17">
        <v>0.34854530133161499</v>
      </c>
      <c r="AE9" s="17"/>
      <c r="AF9" s="17">
        <v>0.364631189913452</v>
      </c>
      <c r="AG9" s="17">
        <v>0.2195425132846</v>
      </c>
      <c r="AH9" s="17">
        <v>0.26323368754568799</v>
      </c>
      <c r="AI9" s="17">
        <v>0.22860529748899</v>
      </c>
      <c r="AJ9" s="17">
        <v>0.24712994056047599</v>
      </c>
      <c r="AK9" s="17">
        <v>0.24241643852856401</v>
      </c>
      <c r="AL9" s="17"/>
      <c r="AM9" s="17">
        <v>0.215155982398442</v>
      </c>
      <c r="AN9" s="17">
        <v>0.27772006344803002</v>
      </c>
      <c r="AO9" s="17">
        <v>0.304192855527678</v>
      </c>
      <c r="AP9" s="17">
        <v>0.32145220332389801</v>
      </c>
      <c r="AQ9" s="17">
        <v>0.47094637832486103</v>
      </c>
      <c r="AR9" s="17"/>
      <c r="AS9" s="17">
        <v>0.27160577800984997</v>
      </c>
      <c r="AT9" s="17">
        <v>0.29223250444717103</v>
      </c>
      <c r="AU9" s="17"/>
      <c r="AV9" s="17">
        <v>0.25799218846638999</v>
      </c>
      <c r="AW9" s="17">
        <v>0.321489949992949</v>
      </c>
      <c r="AX9" s="17"/>
      <c r="AY9" s="17">
        <v>0.35075164709057999</v>
      </c>
      <c r="AZ9" s="17">
        <v>0.242009803217826</v>
      </c>
      <c r="BA9" s="17">
        <v>0.198207066383977</v>
      </c>
      <c r="BB9" s="17"/>
      <c r="BC9" s="17">
        <v>0.26951148084100301</v>
      </c>
      <c r="BD9" s="17">
        <v>0.217818049813887</v>
      </c>
      <c r="BE9" s="17">
        <v>0.31536547313432201</v>
      </c>
      <c r="BF9" s="17"/>
      <c r="BG9" s="17">
        <v>0.29991080503885198</v>
      </c>
      <c r="BH9" s="17">
        <v>0.25536107455031298</v>
      </c>
      <c r="BI9" s="17"/>
      <c r="BJ9" s="17">
        <v>0.30927094598064803</v>
      </c>
      <c r="BK9" s="17">
        <v>0.25772561467555299</v>
      </c>
      <c r="BL9" s="17"/>
      <c r="BM9" s="17">
        <v>0.29852445279415901</v>
      </c>
      <c r="BN9" s="17">
        <v>0.300213490302151</v>
      </c>
      <c r="BO9" s="17">
        <v>0.21881473799517501</v>
      </c>
      <c r="BP9" s="17">
        <v>0.317308281681633</v>
      </c>
      <c r="BQ9" s="17">
        <v>0.34861093971171497</v>
      </c>
      <c r="BR9" s="17">
        <v>0.155683329965803</v>
      </c>
      <c r="BS9" s="17">
        <v>0.278582473302946</v>
      </c>
      <c r="BT9" s="17"/>
      <c r="BU9" s="17">
        <v>0.27702498225973998</v>
      </c>
      <c r="BV9" s="17">
        <v>0.39133542911125102</v>
      </c>
      <c r="BW9" s="17"/>
      <c r="BX9" s="17">
        <v>0.28534702850371502</v>
      </c>
      <c r="BY9" s="17">
        <v>0.25609314961055202</v>
      </c>
      <c r="BZ9" s="17">
        <v>0.34800017052994098</v>
      </c>
      <c r="CA9" s="17">
        <v>0.239517951100437</v>
      </c>
    </row>
    <row r="10" spans="2:79" x14ac:dyDescent="0.3">
      <c r="B10" s="18" t="s">
        <v>293</v>
      </c>
      <c r="C10" s="17">
        <v>0.44143692084173702</v>
      </c>
      <c r="D10" s="17">
        <v>0.43506091364598298</v>
      </c>
      <c r="E10" s="17">
        <v>0.44697520108011202</v>
      </c>
      <c r="F10" s="17"/>
      <c r="G10" s="17">
        <v>0.47494292019587803</v>
      </c>
      <c r="H10" s="17">
        <v>0.460243220031752</v>
      </c>
      <c r="I10" s="17">
        <v>0.42190224086169997</v>
      </c>
      <c r="J10" s="17">
        <v>0.46140213370730598</v>
      </c>
      <c r="K10" s="17">
        <v>0.43890641544672099</v>
      </c>
      <c r="L10" s="17">
        <v>0.40535013819901</v>
      </c>
      <c r="M10" s="17"/>
      <c r="N10" s="17">
        <v>0.44714696843051799</v>
      </c>
      <c r="O10" s="17">
        <v>0.46864646105975</v>
      </c>
      <c r="P10" s="17">
        <v>0.43173826941826998</v>
      </c>
      <c r="Q10" s="17">
        <v>0.41887088083239798</v>
      </c>
      <c r="R10" s="17"/>
      <c r="S10" s="17">
        <v>0.43664421150011301</v>
      </c>
      <c r="T10" s="17">
        <v>0.433546405415078</v>
      </c>
      <c r="U10" s="17">
        <v>0.39850613292099102</v>
      </c>
      <c r="V10" s="17">
        <v>0.494576961101172</v>
      </c>
      <c r="W10" s="17">
        <v>0.51031351135419001</v>
      </c>
      <c r="X10" s="17">
        <v>0.46645605481826302</v>
      </c>
      <c r="Y10" s="17">
        <v>0.425045221717815</v>
      </c>
      <c r="Z10" s="17">
        <v>0.39385324933504701</v>
      </c>
      <c r="AA10" s="17">
        <v>0.37633848658685798</v>
      </c>
      <c r="AB10" s="17">
        <v>0.45183057838947399</v>
      </c>
      <c r="AC10" s="17">
        <v>0.49263275927078098</v>
      </c>
      <c r="AD10" s="17">
        <v>0.44544691777128498</v>
      </c>
      <c r="AE10" s="17"/>
      <c r="AF10" s="17">
        <v>0.44442923516537403</v>
      </c>
      <c r="AG10" s="17">
        <v>0.47454452260407198</v>
      </c>
      <c r="AH10" s="17">
        <v>0.42461333359663</v>
      </c>
      <c r="AI10" s="17">
        <v>0.42715497790491302</v>
      </c>
      <c r="AJ10" s="17">
        <v>0.40327834274871099</v>
      </c>
      <c r="AK10" s="17">
        <v>0.43021627569201598</v>
      </c>
      <c r="AL10" s="17"/>
      <c r="AM10" s="17">
        <v>0.43639780789227101</v>
      </c>
      <c r="AN10" s="17">
        <v>0.42271781523767799</v>
      </c>
      <c r="AO10" s="17">
        <v>0.46885644486976302</v>
      </c>
      <c r="AP10" s="17">
        <v>0.45562852866838399</v>
      </c>
      <c r="AQ10" s="17">
        <v>0.40520197580871098</v>
      </c>
      <c r="AR10" s="17"/>
      <c r="AS10" s="17">
        <v>0.444371064345219</v>
      </c>
      <c r="AT10" s="17">
        <v>0.43702230545980603</v>
      </c>
      <c r="AU10" s="17"/>
      <c r="AV10" s="17">
        <v>0.43890760520010003</v>
      </c>
      <c r="AW10" s="17">
        <v>0.44141731901814601</v>
      </c>
      <c r="AX10" s="17"/>
      <c r="AY10" s="17">
        <v>0.37981125763339801</v>
      </c>
      <c r="AZ10" s="17">
        <v>0.47393702933391202</v>
      </c>
      <c r="BA10" s="17">
        <v>0.40778227342270201</v>
      </c>
      <c r="BB10" s="17"/>
      <c r="BC10" s="17">
        <v>0.42600895762005198</v>
      </c>
      <c r="BD10" s="17">
        <v>0.43736596615560203</v>
      </c>
      <c r="BE10" s="17">
        <v>0.48267214209536302</v>
      </c>
      <c r="BF10" s="17"/>
      <c r="BG10" s="17">
        <v>0.42440487073023397</v>
      </c>
      <c r="BH10" s="17">
        <v>0.45455600286175002</v>
      </c>
      <c r="BI10" s="17"/>
      <c r="BJ10" s="17">
        <v>0.47945137434523699</v>
      </c>
      <c r="BK10" s="17">
        <v>0.43206364028611999</v>
      </c>
      <c r="BL10" s="17"/>
      <c r="BM10" s="17">
        <v>0.45898900324122199</v>
      </c>
      <c r="BN10" s="17">
        <v>0.45057892904450902</v>
      </c>
      <c r="BO10" s="17">
        <v>0.50225926266922105</v>
      </c>
      <c r="BP10" s="17">
        <v>0.38846452440425899</v>
      </c>
      <c r="BQ10" s="17">
        <v>0.48092195567165402</v>
      </c>
      <c r="BR10" s="17">
        <v>0.408332477097479</v>
      </c>
      <c r="BS10" s="17">
        <v>0.37677523780188299</v>
      </c>
      <c r="BT10" s="17"/>
      <c r="BU10" s="17">
        <v>0.49197285991476303</v>
      </c>
      <c r="BV10" s="17">
        <v>0.41445377404522399</v>
      </c>
      <c r="BW10" s="17"/>
      <c r="BX10" s="17">
        <v>0.459223563378931</v>
      </c>
      <c r="BY10" s="17">
        <v>0.426660801646987</v>
      </c>
      <c r="BZ10" s="17">
        <v>0.47446102416764602</v>
      </c>
      <c r="CA10" s="17">
        <v>0.43522856418560302</v>
      </c>
    </row>
    <row r="11" spans="2:79" x14ac:dyDescent="0.3">
      <c r="B11" s="18" t="s">
        <v>294</v>
      </c>
      <c r="C11" s="17">
        <v>0.186279051279791</v>
      </c>
      <c r="D11" s="17">
        <v>0.21428873698843701</v>
      </c>
      <c r="E11" s="17">
        <v>0.15987573326102</v>
      </c>
      <c r="F11" s="17"/>
      <c r="G11" s="17">
        <v>0.106414720939997</v>
      </c>
      <c r="H11" s="17">
        <v>0.115707168116731</v>
      </c>
      <c r="I11" s="17">
        <v>0.18583038060621701</v>
      </c>
      <c r="J11" s="17">
        <v>0.164040026876142</v>
      </c>
      <c r="K11" s="17">
        <v>0.22251459340198401</v>
      </c>
      <c r="L11" s="17">
        <v>0.290534770045212</v>
      </c>
      <c r="M11" s="17"/>
      <c r="N11" s="17">
        <v>0.15997113502395999</v>
      </c>
      <c r="O11" s="17">
        <v>0.190011776373117</v>
      </c>
      <c r="P11" s="17">
        <v>0.206619355844013</v>
      </c>
      <c r="Q11" s="17">
        <v>0.19129262557440299</v>
      </c>
      <c r="R11" s="17"/>
      <c r="S11" s="17">
        <v>0.185342946631639</v>
      </c>
      <c r="T11" s="17">
        <v>0.17917792613311201</v>
      </c>
      <c r="U11" s="17">
        <v>0.26776425985025298</v>
      </c>
      <c r="V11" s="17">
        <v>0.200417464130797</v>
      </c>
      <c r="W11" s="17">
        <v>0.196324725990628</v>
      </c>
      <c r="X11" s="17">
        <v>0.150175791928503</v>
      </c>
      <c r="Y11" s="17">
        <v>0.183338652097602</v>
      </c>
      <c r="Z11" s="17">
        <v>0.14393062670569901</v>
      </c>
      <c r="AA11" s="17">
        <v>0.172204576193139</v>
      </c>
      <c r="AB11" s="17">
        <v>0.21055609764086999</v>
      </c>
      <c r="AC11" s="17">
        <v>0.14081870832923901</v>
      </c>
      <c r="AD11" s="17">
        <v>0.165035731471043</v>
      </c>
      <c r="AE11" s="17"/>
      <c r="AF11" s="17">
        <v>0.121775355744052</v>
      </c>
      <c r="AG11" s="17">
        <v>0.198309421858653</v>
      </c>
      <c r="AH11" s="17">
        <v>0.18079101587157601</v>
      </c>
      <c r="AI11" s="17">
        <v>0.21464616686771701</v>
      </c>
      <c r="AJ11" s="17">
        <v>0.231750232649448</v>
      </c>
      <c r="AK11" s="17">
        <v>0.246723432209733</v>
      </c>
      <c r="AL11" s="17"/>
      <c r="AM11" s="17">
        <v>0.22451912280060901</v>
      </c>
      <c r="AN11" s="17">
        <v>0.18040930200074601</v>
      </c>
      <c r="AO11" s="17">
        <v>0.14431198432631001</v>
      </c>
      <c r="AP11" s="17">
        <v>0.15422335802850101</v>
      </c>
      <c r="AQ11" s="17">
        <v>2.7257221265529E-2</v>
      </c>
      <c r="AR11" s="17"/>
      <c r="AS11" s="17">
        <v>0.18446477931639799</v>
      </c>
      <c r="AT11" s="17">
        <v>0.151785033251292</v>
      </c>
      <c r="AU11" s="17"/>
      <c r="AV11" s="17">
        <v>0.190884073114932</v>
      </c>
      <c r="AW11" s="17">
        <v>0.163960437535321</v>
      </c>
      <c r="AX11" s="17"/>
      <c r="AY11" s="17">
        <v>0.159743344710126</v>
      </c>
      <c r="AZ11" s="17">
        <v>0.18674460045081201</v>
      </c>
      <c r="BA11" s="17">
        <v>0.25939410990376899</v>
      </c>
      <c r="BB11" s="17"/>
      <c r="BC11" s="17">
        <v>0.19578298156219201</v>
      </c>
      <c r="BD11" s="17">
        <v>0.21455971064906801</v>
      </c>
      <c r="BE11" s="17">
        <v>0.13345088407179201</v>
      </c>
      <c r="BF11" s="17"/>
      <c r="BG11" s="17">
        <v>0.164653039347335</v>
      </c>
      <c r="BH11" s="17">
        <v>0.19203143686794799</v>
      </c>
      <c r="BI11" s="17"/>
      <c r="BJ11" s="17">
        <v>0.13699772986491901</v>
      </c>
      <c r="BK11" s="17">
        <v>0.19822706234750501</v>
      </c>
      <c r="BL11" s="17"/>
      <c r="BM11" s="17">
        <v>0.154299103804069</v>
      </c>
      <c r="BN11" s="17">
        <v>0.16243469660646601</v>
      </c>
      <c r="BO11" s="17">
        <v>0.17141644621154001</v>
      </c>
      <c r="BP11" s="17">
        <v>0.16459195866211601</v>
      </c>
      <c r="BQ11" s="17">
        <v>9.9181596982021294E-2</v>
      </c>
      <c r="BR11" s="17">
        <v>0.291653117816639</v>
      </c>
      <c r="BS11" s="17">
        <v>0.20412680861552099</v>
      </c>
      <c r="BT11" s="17"/>
      <c r="BU11" s="17">
        <v>0.12451775521710499</v>
      </c>
      <c r="BV11" s="17">
        <v>0.132833730916119</v>
      </c>
      <c r="BW11" s="17"/>
      <c r="BX11" s="17">
        <v>0.15912582766079</v>
      </c>
      <c r="BY11" s="17">
        <v>0.18693247095812099</v>
      </c>
      <c r="BZ11" s="17">
        <v>0.12858323949008299</v>
      </c>
      <c r="CA11" s="17">
        <v>0.20739293241013801</v>
      </c>
    </row>
    <row r="12" spans="2:79" x14ac:dyDescent="0.3">
      <c r="B12" s="18" t="s">
        <v>295</v>
      </c>
      <c r="C12" s="17">
        <v>4.8751039352838303E-2</v>
      </c>
      <c r="D12" s="17">
        <v>6.1033268565884299E-2</v>
      </c>
      <c r="E12" s="17">
        <v>3.70110234886687E-2</v>
      </c>
      <c r="F12" s="17"/>
      <c r="G12" s="17">
        <v>3.1725913961830797E-2</v>
      </c>
      <c r="H12" s="17">
        <v>2.8199611738750598E-2</v>
      </c>
      <c r="I12" s="17">
        <v>2.8032319195907901E-2</v>
      </c>
      <c r="J12" s="17">
        <v>4.04412511318809E-2</v>
      </c>
      <c r="K12" s="17">
        <v>7.3553426075895906E-2</v>
      </c>
      <c r="L12" s="17">
        <v>8.3594474232104504E-2</v>
      </c>
      <c r="M12" s="17"/>
      <c r="N12" s="17">
        <v>5.4513090967853998E-2</v>
      </c>
      <c r="O12" s="17">
        <v>4.89339496386769E-2</v>
      </c>
      <c r="P12" s="17">
        <v>4.9175629372079498E-2</v>
      </c>
      <c r="Q12" s="17">
        <v>3.9656275701453102E-2</v>
      </c>
      <c r="R12" s="17"/>
      <c r="S12" s="17">
        <v>4.1818615738858603E-2</v>
      </c>
      <c r="T12" s="17">
        <v>8.6308911732061094E-2</v>
      </c>
      <c r="U12" s="17">
        <v>4.8576199839447998E-2</v>
      </c>
      <c r="V12" s="17">
        <v>5.5673095787129298E-2</v>
      </c>
      <c r="W12" s="17">
        <v>2.8017915338103001E-2</v>
      </c>
      <c r="X12" s="17">
        <v>4.5285596534042703E-2</v>
      </c>
      <c r="Y12" s="17">
        <v>3.2352681013044102E-2</v>
      </c>
      <c r="Z12" s="17">
        <v>5.16261485469343E-2</v>
      </c>
      <c r="AA12" s="17">
        <v>5.1979736982659203E-2</v>
      </c>
      <c r="AB12" s="17">
        <v>3.5936005767880697E-2</v>
      </c>
      <c r="AC12" s="17">
        <v>6.2741741903796097E-2</v>
      </c>
      <c r="AD12" s="17">
        <v>0</v>
      </c>
      <c r="AE12" s="17"/>
      <c r="AF12" s="17">
        <v>3.4775648363421202E-2</v>
      </c>
      <c r="AG12" s="17">
        <v>5.5976239706716197E-2</v>
      </c>
      <c r="AH12" s="17">
        <v>4.6747610659653799E-2</v>
      </c>
      <c r="AI12" s="17">
        <v>7.0750125955959198E-2</v>
      </c>
      <c r="AJ12" s="17">
        <v>4.3722628214440402E-2</v>
      </c>
      <c r="AK12" s="17">
        <v>1.6251349152330299E-2</v>
      </c>
      <c r="AL12" s="17"/>
      <c r="AM12" s="17">
        <v>5.4018283344154698E-2</v>
      </c>
      <c r="AN12" s="17">
        <v>5.7075936730841201E-2</v>
      </c>
      <c r="AO12" s="17">
        <v>3.6485222306787302E-2</v>
      </c>
      <c r="AP12" s="17">
        <v>3.50044141670156E-2</v>
      </c>
      <c r="AQ12" s="17">
        <v>3.7418752059688601E-2</v>
      </c>
      <c r="AR12" s="17"/>
      <c r="AS12" s="17">
        <v>5.0476028528997498E-2</v>
      </c>
      <c r="AT12" s="17">
        <v>4.9798762260676602E-2</v>
      </c>
      <c r="AU12" s="17"/>
      <c r="AV12" s="17">
        <v>5.6919340089993699E-2</v>
      </c>
      <c r="AW12" s="17">
        <v>2.8586960667291099E-2</v>
      </c>
      <c r="AX12" s="17"/>
      <c r="AY12" s="17">
        <v>4.0406870104755299E-2</v>
      </c>
      <c r="AZ12" s="17">
        <v>4.6282917945948299E-2</v>
      </c>
      <c r="BA12" s="17">
        <v>8.3949886929509998E-2</v>
      </c>
      <c r="BB12" s="17"/>
      <c r="BC12" s="17">
        <v>4.9201418321781099E-2</v>
      </c>
      <c r="BD12" s="17">
        <v>5.99605303514111E-2</v>
      </c>
      <c r="BE12" s="17">
        <v>3.7596762533555601E-2</v>
      </c>
      <c r="BF12" s="17"/>
      <c r="BG12" s="17">
        <v>5.1195889011658502E-2</v>
      </c>
      <c r="BH12" s="17">
        <v>4.6320498118086001E-2</v>
      </c>
      <c r="BI12" s="17"/>
      <c r="BJ12" s="17">
        <v>3.0184920400727101E-2</v>
      </c>
      <c r="BK12" s="17">
        <v>5.5179657859643599E-2</v>
      </c>
      <c r="BL12" s="17"/>
      <c r="BM12" s="17">
        <v>4.0375428852846902E-2</v>
      </c>
      <c r="BN12" s="17">
        <v>3.7051478475723897E-2</v>
      </c>
      <c r="BO12" s="17">
        <v>3.1696356632525402E-2</v>
      </c>
      <c r="BP12" s="17">
        <v>5.8057243054026798E-2</v>
      </c>
      <c r="BQ12" s="17">
        <v>3.0389334150594499E-2</v>
      </c>
      <c r="BR12" s="17">
        <v>9.0579658382833203E-2</v>
      </c>
      <c r="BS12" s="17">
        <v>1.9997600922343099E-2</v>
      </c>
      <c r="BT12" s="17"/>
      <c r="BU12" s="17">
        <v>5.87243162967458E-2</v>
      </c>
      <c r="BV12" s="17">
        <v>3.9899444068686903E-2</v>
      </c>
      <c r="BW12" s="17"/>
      <c r="BX12" s="17">
        <v>4.29627963927212E-2</v>
      </c>
      <c r="BY12" s="17">
        <v>7.9300530543180398E-2</v>
      </c>
      <c r="BZ12" s="17">
        <v>2.1406563079047401E-2</v>
      </c>
      <c r="CA12" s="17">
        <v>7.4918340694624705E-2</v>
      </c>
    </row>
    <row r="13" spans="2:79" x14ac:dyDescent="0.3">
      <c r="B13" s="18" t="s">
        <v>296</v>
      </c>
      <c r="C13" s="17">
        <v>1.71856598147298E-2</v>
      </c>
      <c r="D13" s="17">
        <v>2.3490539507884201E-2</v>
      </c>
      <c r="E13" s="17">
        <v>1.11205081353494E-2</v>
      </c>
      <c r="F13" s="17"/>
      <c r="G13" s="17">
        <v>1.21261542871534E-2</v>
      </c>
      <c r="H13" s="17">
        <v>1.12297889395136E-2</v>
      </c>
      <c r="I13" s="17">
        <v>2.2154948345444601E-2</v>
      </c>
      <c r="J13" s="17">
        <v>1.35978745416573E-2</v>
      </c>
      <c r="K13" s="17">
        <v>1.4610177441339099E-2</v>
      </c>
      <c r="L13" s="17">
        <v>2.59703742066093E-2</v>
      </c>
      <c r="M13" s="17"/>
      <c r="N13" s="17">
        <v>1.8443497903897599E-2</v>
      </c>
      <c r="O13" s="17">
        <v>2.0112403763856701E-2</v>
      </c>
      <c r="P13" s="17">
        <v>9.0138581730315904E-3</v>
      </c>
      <c r="Q13" s="17">
        <v>1.87626707444838E-2</v>
      </c>
      <c r="R13" s="17"/>
      <c r="S13" s="17">
        <v>7.2511630476138102E-3</v>
      </c>
      <c r="T13" s="17">
        <v>6.87494024084626E-3</v>
      </c>
      <c r="U13" s="17">
        <v>2.94647173754219E-2</v>
      </c>
      <c r="V13" s="17">
        <v>0</v>
      </c>
      <c r="W13" s="17">
        <v>6.2555719936933599E-3</v>
      </c>
      <c r="X13" s="17">
        <v>2.73672963880718E-2</v>
      </c>
      <c r="Y13" s="17">
        <v>3.8993798479002403E-2</v>
      </c>
      <c r="Z13" s="17">
        <v>3.0629539258286501E-2</v>
      </c>
      <c r="AA13" s="17">
        <v>1.6125119420358401E-2</v>
      </c>
      <c r="AB13" s="17">
        <v>3.0357413149441601E-2</v>
      </c>
      <c r="AC13" s="17">
        <v>1.08215244989783E-2</v>
      </c>
      <c r="AD13" s="17">
        <v>2.0862296219361198E-2</v>
      </c>
      <c r="AE13" s="17"/>
      <c r="AF13" s="17">
        <v>8.3134272076770908E-3</v>
      </c>
      <c r="AG13" s="17">
        <v>1.6837852563465899E-2</v>
      </c>
      <c r="AH13" s="17">
        <v>2.4237059083193999E-2</v>
      </c>
      <c r="AI13" s="17">
        <v>2.0642385608188599E-2</v>
      </c>
      <c r="AJ13" s="17">
        <v>2.85476777196625E-2</v>
      </c>
      <c r="AK13" s="17">
        <v>6.9993244393851796E-3</v>
      </c>
      <c r="AL13" s="17"/>
      <c r="AM13" s="17">
        <v>1.8977615723845799E-2</v>
      </c>
      <c r="AN13" s="17">
        <v>1.9723636604069599E-2</v>
      </c>
      <c r="AO13" s="17">
        <v>1.5533872708518E-2</v>
      </c>
      <c r="AP13" s="17">
        <v>1.7986985293056E-2</v>
      </c>
      <c r="AQ13" s="17">
        <v>2.1500122264362001E-2</v>
      </c>
      <c r="AR13" s="17"/>
      <c r="AS13" s="17">
        <v>1.2470798691805901E-2</v>
      </c>
      <c r="AT13" s="17">
        <v>3.10359881175446E-2</v>
      </c>
      <c r="AU13" s="17"/>
      <c r="AV13" s="17">
        <v>1.6284984957952501E-2</v>
      </c>
      <c r="AW13" s="17">
        <v>1.0671701316815101E-2</v>
      </c>
      <c r="AX13" s="17"/>
      <c r="AY13" s="17">
        <v>1.12752728440283E-2</v>
      </c>
      <c r="AZ13" s="17">
        <v>1.81315941120067E-2</v>
      </c>
      <c r="BA13" s="17">
        <v>2.5624610208029499E-2</v>
      </c>
      <c r="BB13" s="17"/>
      <c r="BC13" s="17">
        <v>1.46129235926184E-2</v>
      </c>
      <c r="BD13" s="17">
        <v>2.4592097809191499E-2</v>
      </c>
      <c r="BE13" s="17">
        <v>1.6987477360562098E-2</v>
      </c>
      <c r="BF13" s="17"/>
      <c r="BG13" s="17">
        <v>1.4291970072066E-2</v>
      </c>
      <c r="BH13" s="17">
        <v>1.8931875168894999E-2</v>
      </c>
      <c r="BI13" s="17"/>
      <c r="BJ13" s="17">
        <v>1.6811088345700401E-2</v>
      </c>
      <c r="BK13" s="17">
        <v>1.6609480619818599E-2</v>
      </c>
      <c r="BL13" s="17"/>
      <c r="BM13" s="17">
        <v>1.7949907606904202E-2</v>
      </c>
      <c r="BN13" s="17">
        <v>1.7290115909002701E-2</v>
      </c>
      <c r="BO13" s="17">
        <v>2.8531875830407501E-2</v>
      </c>
      <c r="BP13" s="17">
        <v>1.0925578299063401E-2</v>
      </c>
      <c r="BQ13" s="17">
        <v>0</v>
      </c>
      <c r="BR13" s="17">
        <v>2.1446517106925401E-2</v>
      </c>
      <c r="BS13" s="17">
        <v>6.78122175809979E-3</v>
      </c>
      <c r="BT13" s="17"/>
      <c r="BU13" s="17">
        <v>1.7744510348284701E-2</v>
      </c>
      <c r="BV13" s="17">
        <v>4.5739264518966502E-3</v>
      </c>
      <c r="BW13" s="17"/>
      <c r="BX13" s="17">
        <v>1.52762563677606E-2</v>
      </c>
      <c r="BY13" s="17">
        <v>3.2172672806581003E-2</v>
      </c>
      <c r="BZ13" s="17">
        <v>8.0227314105730998E-3</v>
      </c>
      <c r="CA13" s="17">
        <v>1.9245059187412299E-2</v>
      </c>
    </row>
    <row r="14" spans="2:79" x14ac:dyDescent="0.3">
      <c r="B14" s="18" t="s">
        <v>101</v>
      </c>
      <c r="C14" s="17">
        <v>3.9134810928484899E-2</v>
      </c>
      <c r="D14" s="17">
        <v>3.4991841372376403E-2</v>
      </c>
      <c r="E14" s="17">
        <v>4.3368589568262901E-2</v>
      </c>
      <c r="F14" s="17"/>
      <c r="G14" s="17">
        <v>2.9474616558587099E-2</v>
      </c>
      <c r="H14" s="17">
        <v>2.94267110843714E-2</v>
      </c>
      <c r="I14" s="17">
        <v>5.0814657394605403E-2</v>
      </c>
      <c r="J14" s="17">
        <v>5.6373653484293303E-2</v>
      </c>
      <c r="K14" s="17">
        <v>3.00610755687836E-2</v>
      </c>
      <c r="L14" s="17">
        <v>3.60942210846232E-2</v>
      </c>
      <c r="M14" s="17"/>
      <c r="N14" s="17">
        <v>3.1712766318463002E-2</v>
      </c>
      <c r="O14" s="17">
        <v>3.0555144934664099E-2</v>
      </c>
      <c r="P14" s="17">
        <v>3.9003877048121999E-2</v>
      </c>
      <c r="Q14" s="17">
        <v>5.7288510371516797E-2</v>
      </c>
      <c r="R14" s="17"/>
      <c r="S14" s="17">
        <v>3.08847901477474E-2</v>
      </c>
      <c r="T14" s="17">
        <v>3.9534603067258298E-2</v>
      </c>
      <c r="U14" s="17">
        <v>2.3747905708195901E-2</v>
      </c>
      <c r="V14" s="17">
        <v>4.1752516733290598E-2</v>
      </c>
      <c r="W14" s="17">
        <v>6.0439946871617398E-2</v>
      </c>
      <c r="X14" s="17">
        <v>4.7317066787452303E-2</v>
      </c>
      <c r="Y14" s="17">
        <v>3.50564776820265E-2</v>
      </c>
      <c r="Z14" s="17">
        <v>3.62557411821917E-2</v>
      </c>
      <c r="AA14" s="17">
        <v>5.77037629593697E-2</v>
      </c>
      <c r="AB14" s="17">
        <v>3.01501737101811E-2</v>
      </c>
      <c r="AC14" s="17">
        <v>3.2037917710876003E-2</v>
      </c>
      <c r="AD14" s="17">
        <v>2.01097532066958E-2</v>
      </c>
      <c r="AE14" s="17"/>
      <c r="AF14" s="17">
        <v>2.6075143606023199E-2</v>
      </c>
      <c r="AG14" s="17">
        <v>3.4789449982493101E-2</v>
      </c>
      <c r="AH14" s="17">
        <v>6.0377293243258898E-2</v>
      </c>
      <c r="AI14" s="17">
        <v>3.8201046174231201E-2</v>
      </c>
      <c r="AJ14" s="17">
        <v>4.5571178107262203E-2</v>
      </c>
      <c r="AK14" s="17">
        <v>5.73931799779724E-2</v>
      </c>
      <c r="AL14" s="17"/>
      <c r="AM14" s="17">
        <v>5.0931187840677898E-2</v>
      </c>
      <c r="AN14" s="17">
        <v>4.2353245978635302E-2</v>
      </c>
      <c r="AO14" s="17">
        <v>3.0619620260943201E-2</v>
      </c>
      <c r="AP14" s="17">
        <v>1.5704510519144801E-2</v>
      </c>
      <c r="AQ14" s="17">
        <v>3.7675550276847998E-2</v>
      </c>
      <c r="AR14" s="17"/>
      <c r="AS14" s="17">
        <v>3.6611551107729498E-2</v>
      </c>
      <c r="AT14" s="17">
        <v>3.8125406463509398E-2</v>
      </c>
      <c r="AU14" s="17"/>
      <c r="AV14" s="17">
        <v>3.90118081706314E-2</v>
      </c>
      <c r="AW14" s="17">
        <v>3.3873631469477097E-2</v>
      </c>
      <c r="AX14" s="17"/>
      <c r="AY14" s="17">
        <v>5.8011607617112597E-2</v>
      </c>
      <c r="AZ14" s="17">
        <v>3.2894054939494197E-2</v>
      </c>
      <c r="BA14" s="17">
        <v>2.50420531520123E-2</v>
      </c>
      <c r="BB14" s="17"/>
      <c r="BC14" s="17">
        <v>4.4882238062352503E-2</v>
      </c>
      <c r="BD14" s="17">
        <v>4.5703645220840403E-2</v>
      </c>
      <c r="BE14" s="17">
        <v>1.39272608044045E-2</v>
      </c>
      <c r="BF14" s="17"/>
      <c r="BG14" s="17">
        <v>4.5543425799854001E-2</v>
      </c>
      <c r="BH14" s="17">
        <v>3.27991124330081E-2</v>
      </c>
      <c r="BI14" s="17"/>
      <c r="BJ14" s="17">
        <v>2.7283941062769299E-2</v>
      </c>
      <c r="BK14" s="17">
        <v>4.0194544211360803E-2</v>
      </c>
      <c r="BL14" s="17"/>
      <c r="BM14" s="17">
        <v>2.9862103700798899E-2</v>
      </c>
      <c r="BN14" s="17">
        <v>3.2431289662147499E-2</v>
      </c>
      <c r="BO14" s="17">
        <v>4.7281320661130798E-2</v>
      </c>
      <c r="BP14" s="17">
        <v>6.0652413898902399E-2</v>
      </c>
      <c r="BQ14" s="17">
        <v>4.0896173484015703E-2</v>
      </c>
      <c r="BR14" s="17">
        <v>3.2304899630320398E-2</v>
      </c>
      <c r="BS14" s="17">
        <v>0.11373665759920799</v>
      </c>
      <c r="BT14" s="17"/>
      <c r="BU14" s="17">
        <v>3.0015575963361098E-2</v>
      </c>
      <c r="BV14" s="17">
        <v>1.69036954068226E-2</v>
      </c>
      <c r="BW14" s="17"/>
      <c r="BX14" s="17">
        <v>3.8064527696082401E-2</v>
      </c>
      <c r="BY14" s="17">
        <v>1.8840374434578099E-2</v>
      </c>
      <c r="BZ14" s="17">
        <v>1.9526271322708798E-2</v>
      </c>
      <c r="CA14" s="17">
        <v>2.3697152421783899E-2</v>
      </c>
    </row>
    <row r="15" spans="2:79" x14ac:dyDescent="0.3">
      <c r="B15" s="18" t="s">
        <v>297</v>
      </c>
      <c r="C15" s="21">
        <v>0.70864943862415597</v>
      </c>
      <c r="D15" s="21">
        <v>0.66619561356541801</v>
      </c>
      <c r="E15" s="21">
        <v>0.74862414554669898</v>
      </c>
      <c r="F15" s="21"/>
      <c r="G15" s="21">
        <v>0.82025859425243197</v>
      </c>
      <c r="H15" s="21">
        <v>0.81543672012063395</v>
      </c>
      <c r="I15" s="21">
        <v>0.71316769445782502</v>
      </c>
      <c r="J15" s="21">
        <v>0.72554719396602696</v>
      </c>
      <c r="K15" s="21">
        <v>0.65926072751199705</v>
      </c>
      <c r="L15" s="21">
        <v>0.56380616043145104</v>
      </c>
      <c r="M15" s="21"/>
      <c r="N15" s="21">
        <v>0.73535950978582498</v>
      </c>
      <c r="O15" s="21">
        <v>0.71038672528968505</v>
      </c>
      <c r="P15" s="21">
        <v>0.69618727956275395</v>
      </c>
      <c r="Q15" s="21">
        <v>0.69299991760814394</v>
      </c>
      <c r="R15" s="21"/>
      <c r="S15" s="21">
        <v>0.73470248443414099</v>
      </c>
      <c r="T15" s="21">
        <v>0.688103618826722</v>
      </c>
      <c r="U15" s="21">
        <v>0.630446917226682</v>
      </c>
      <c r="V15" s="21">
        <v>0.70215692334878299</v>
      </c>
      <c r="W15" s="21">
        <v>0.70896183980595895</v>
      </c>
      <c r="X15" s="21">
        <v>0.72985424836193002</v>
      </c>
      <c r="Y15" s="21">
        <v>0.71025839072832497</v>
      </c>
      <c r="Z15" s="21">
        <v>0.73755794430688804</v>
      </c>
      <c r="AA15" s="21">
        <v>0.70198680444447403</v>
      </c>
      <c r="AB15" s="21">
        <v>0.69300030973162696</v>
      </c>
      <c r="AC15" s="21">
        <v>0.75358010755711102</v>
      </c>
      <c r="AD15" s="21">
        <v>0.79399221910289997</v>
      </c>
      <c r="AE15" s="21"/>
      <c r="AF15" s="21">
        <v>0.80906042507882603</v>
      </c>
      <c r="AG15" s="21">
        <v>0.69408703588867204</v>
      </c>
      <c r="AH15" s="21">
        <v>0.68784702114231799</v>
      </c>
      <c r="AI15" s="21">
        <v>0.65576027539390402</v>
      </c>
      <c r="AJ15" s="21">
        <v>0.65040828330918699</v>
      </c>
      <c r="AK15" s="21">
        <v>0.67263271422057902</v>
      </c>
      <c r="AL15" s="21"/>
      <c r="AM15" s="21">
        <v>0.65155379029071203</v>
      </c>
      <c r="AN15" s="21">
        <v>0.70043787868570795</v>
      </c>
      <c r="AO15" s="21">
        <v>0.77304930039744202</v>
      </c>
      <c r="AP15" s="21">
        <v>0.777080731992282</v>
      </c>
      <c r="AQ15" s="21">
        <v>0.87614835413357195</v>
      </c>
      <c r="AR15" s="21"/>
      <c r="AS15" s="21">
        <v>0.71597684235506898</v>
      </c>
      <c r="AT15" s="21">
        <v>0.729254809906977</v>
      </c>
      <c r="AU15" s="21"/>
      <c r="AV15" s="21">
        <v>0.69689979366649002</v>
      </c>
      <c r="AW15" s="21">
        <v>0.76290726901109496</v>
      </c>
      <c r="AX15" s="21"/>
      <c r="AY15" s="21">
        <v>0.730562904723978</v>
      </c>
      <c r="AZ15" s="21">
        <v>0.71594683255173897</v>
      </c>
      <c r="BA15" s="21">
        <v>0.60598933980667902</v>
      </c>
      <c r="BB15" s="21"/>
      <c r="BC15" s="21">
        <v>0.69552043846105505</v>
      </c>
      <c r="BD15" s="21">
        <v>0.65518401596948905</v>
      </c>
      <c r="BE15" s="21">
        <v>0.79803761522968497</v>
      </c>
      <c r="BF15" s="21"/>
      <c r="BG15" s="21">
        <v>0.72431567576908595</v>
      </c>
      <c r="BH15" s="21">
        <v>0.709917077412063</v>
      </c>
      <c r="BI15" s="21"/>
      <c r="BJ15" s="21">
        <v>0.78872232032588396</v>
      </c>
      <c r="BK15" s="21">
        <v>0.68978925496167198</v>
      </c>
      <c r="BL15" s="21"/>
      <c r="BM15" s="21">
        <v>0.757513456035382</v>
      </c>
      <c r="BN15" s="21">
        <v>0.75079241934665997</v>
      </c>
      <c r="BO15" s="21">
        <v>0.72107400066439598</v>
      </c>
      <c r="BP15" s="21">
        <v>0.70577280608589099</v>
      </c>
      <c r="BQ15" s="21">
        <v>0.82953289538336805</v>
      </c>
      <c r="BR15" s="21">
        <v>0.56401580706328203</v>
      </c>
      <c r="BS15" s="21">
        <v>0.65535771110482899</v>
      </c>
      <c r="BT15" s="21"/>
      <c r="BU15" s="21">
        <v>0.76899784217450295</v>
      </c>
      <c r="BV15" s="21">
        <v>0.80578920315647495</v>
      </c>
      <c r="BW15" s="21"/>
      <c r="BX15" s="21">
        <v>0.74457059188264596</v>
      </c>
      <c r="BY15" s="21">
        <v>0.68275395125753902</v>
      </c>
      <c r="BZ15" s="21">
        <v>0.82246119469758705</v>
      </c>
      <c r="CA15" s="21">
        <v>0.67474651528604102</v>
      </c>
    </row>
    <row r="16" spans="2:79" x14ac:dyDescent="0.3">
      <c r="B16" s="18" t="s">
        <v>298</v>
      </c>
      <c r="C16" s="21">
        <v>6.5936699167568003E-2</v>
      </c>
      <c r="D16" s="21">
        <v>8.4523808073768497E-2</v>
      </c>
      <c r="E16" s="21">
        <v>4.8131531624018099E-2</v>
      </c>
      <c r="F16" s="21"/>
      <c r="G16" s="21">
        <v>4.3852068248984098E-2</v>
      </c>
      <c r="H16" s="21">
        <v>3.9429400678264198E-2</v>
      </c>
      <c r="I16" s="21">
        <v>5.0187267541352602E-2</v>
      </c>
      <c r="J16" s="21">
        <v>5.4039125673538198E-2</v>
      </c>
      <c r="K16" s="21">
        <v>8.8163603517235095E-2</v>
      </c>
      <c r="L16" s="21">
        <v>0.109564848438714</v>
      </c>
      <c r="M16" s="21"/>
      <c r="N16" s="21">
        <v>7.2956588871751604E-2</v>
      </c>
      <c r="O16" s="21">
        <v>6.9046353402533595E-2</v>
      </c>
      <c r="P16" s="21">
        <v>5.81894875451111E-2</v>
      </c>
      <c r="Q16" s="21">
        <v>5.8418946445936801E-2</v>
      </c>
      <c r="R16" s="21"/>
      <c r="S16" s="21">
        <v>4.90697787864725E-2</v>
      </c>
      <c r="T16" s="21">
        <v>9.3183851972907406E-2</v>
      </c>
      <c r="U16" s="21">
        <v>7.8040917214869901E-2</v>
      </c>
      <c r="V16" s="21">
        <v>5.5673095787129298E-2</v>
      </c>
      <c r="W16" s="21">
        <v>3.4273487331796297E-2</v>
      </c>
      <c r="X16" s="21">
        <v>7.2652892922114506E-2</v>
      </c>
      <c r="Y16" s="21">
        <v>7.1346479492046505E-2</v>
      </c>
      <c r="Z16" s="21">
        <v>8.2255687805220801E-2</v>
      </c>
      <c r="AA16" s="21">
        <v>6.8104856403017597E-2</v>
      </c>
      <c r="AB16" s="21">
        <v>6.6293418917322294E-2</v>
      </c>
      <c r="AC16" s="21">
        <v>7.3563266402774399E-2</v>
      </c>
      <c r="AD16" s="21">
        <v>2.0862296219361198E-2</v>
      </c>
      <c r="AE16" s="21"/>
      <c r="AF16" s="21">
        <v>4.3089075571098298E-2</v>
      </c>
      <c r="AG16" s="21">
        <v>7.2814092270182096E-2</v>
      </c>
      <c r="AH16" s="21">
        <v>7.0984669742847797E-2</v>
      </c>
      <c r="AI16" s="21">
        <v>9.1392511564147794E-2</v>
      </c>
      <c r="AJ16" s="21">
        <v>7.2270305934102802E-2</v>
      </c>
      <c r="AK16" s="21">
        <v>2.3250673591715499E-2</v>
      </c>
      <c r="AL16" s="21"/>
      <c r="AM16" s="21">
        <v>7.2995899068000594E-2</v>
      </c>
      <c r="AN16" s="21">
        <v>7.6799573334910901E-2</v>
      </c>
      <c r="AO16" s="21">
        <v>5.20190950153053E-2</v>
      </c>
      <c r="AP16" s="21">
        <v>5.29913994600716E-2</v>
      </c>
      <c r="AQ16" s="21">
        <v>5.8918874324050699E-2</v>
      </c>
      <c r="AR16" s="21"/>
      <c r="AS16" s="21">
        <v>6.29468272208034E-2</v>
      </c>
      <c r="AT16" s="21">
        <v>8.0834750378221201E-2</v>
      </c>
      <c r="AU16" s="21"/>
      <c r="AV16" s="21">
        <v>7.3204325047946106E-2</v>
      </c>
      <c r="AW16" s="21">
        <v>3.92586619841062E-2</v>
      </c>
      <c r="AX16" s="21"/>
      <c r="AY16" s="21">
        <v>5.1682142948783601E-2</v>
      </c>
      <c r="AZ16" s="21">
        <v>6.4414512057954995E-2</v>
      </c>
      <c r="BA16" s="21">
        <v>0.10957449713754</v>
      </c>
      <c r="BB16" s="21"/>
      <c r="BC16" s="21">
        <v>6.3814341914399497E-2</v>
      </c>
      <c r="BD16" s="21">
        <v>8.4552628160602494E-2</v>
      </c>
      <c r="BE16" s="21">
        <v>5.4584239894117703E-2</v>
      </c>
      <c r="BF16" s="21"/>
      <c r="BG16" s="21">
        <v>6.5487859083724495E-2</v>
      </c>
      <c r="BH16" s="21">
        <v>6.5252373286980997E-2</v>
      </c>
      <c r="BI16" s="21"/>
      <c r="BJ16" s="21">
        <v>4.6996008746427502E-2</v>
      </c>
      <c r="BK16" s="21">
        <v>7.1789138479462195E-2</v>
      </c>
      <c r="BL16" s="21"/>
      <c r="BM16" s="21">
        <v>5.8325336459751097E-2</v>
      </c>
      <c r="BN16" s="21">
        <v>5.4341594384726598E-2</v>
      </c>
      <c r="BO16" s="21">
        <v>6.02282324629329E-2</v>
      </c>
      <c r="BP16" s="21">
        <v>6.8982821353090307E-2</v>
      </c>
      <c r="BQ16" s="21">
        <v>3.0389334150594499E-2</v>
      </c>
      <c r="BR16" s="21">
        <v>0.112026175489759</v>
      </c>
      <c r="BS16" s="21">
        <v>2.6778822680442901E-2</v>
      </c>
      <c r="BT16" s="21"/>
      <c r="BU16" s="21">
        <v>7.6468826645030505E-2</v>
      </c>
      <c r="BV16" s="21">
        <v>4.4473370520583498E-2</v>
      </c>
      <c r="BW16" s="21"/>
      <c r="BX16" s="21">
        <v>5.8239052760481802E-2</v>
      </c>
      <c r="BY16" s="21">
        <v>0.111473203349761</v>
      </c>
      <c r="BZ16" s="21">
        <v>2.9429294489620499E-2</v>
      </c>
      <c r="CA16" s="21">
        <v>9.4163399882037105E-2</v>
      </c>
    </row>
    <row r="17" spans="2:79" hidden="1" x14ac:dyDescent="0.3">
      <c r="B17" s="18" t="s">
        <v>299</v>
      </c>
      <c r="C17" s="22">
        <v>0.64271273945658802</v>
      </c>
      <c r="D17" s="22">
        <v>0.58167180549164998</v>
      </c>
      <c r="E17" s="22">
        <v>0.70049261392268103</v>
      </c>
      <c r="F17" s="22"/>
      <c r="G17" s="22">
        <v>0.77640652600344795</v>
      </c>
      <c r="H17" s="22">
        <v>0.776007319442369</v>
      </c>
      <c r="I17" s="22">
        <v>0.66298042691647296</v>
      </c>
      <c r="J17" s="22">
        <v>0.67150806829248899</v>
      </c>
      <c r="K17" s="22">
        <v>0.57109712399476198</v>
      </c>
      <c r="L17" s="22">
        <v>0.45424131199273698</v>
      </c>
      <c r="M17" s="22"/>
      <c r="N17" s="22">
        <v>0.66240292091407404</v>
      </c>
      <c r="O17" s="22">
        <v>0.64134037188715198</v>
      </c>
      <c r="P17" s="22">
        <v>0.63799779201764295</v>
      </c>
      <c r="Q17" s="22">
        <v>0.63458097116220702</v>
      </c>
      <c r="R17" s="22"/>
      <c r="S17" s="22">
        <v>0.68563270564766898</v>
      </c>
      <c r="T17" s="22">
        <v>0.59491976685381498</v>
      </c>
      <c r="U17" s="22">
        <v>0.55240600001181195</v>
      </c>
      <c r="V17" s="22">
        <v>0.64648382756165401</v>
      </c>
      <c r="W17" s="22">
        <v>0.67468835247416203</v>
      </c>
      <c r="X17" s="22">
        <v>0.65720135543981595</v>
      </c>
      <c r="Y17" s="22">
        <v>0.638911911236278</v>
      </c>
      <c r="Z17" s="22">
        <v>0.65530225650166696</v>
      </c>
      <c r="AA17" s="22">
        <v>0.63388194804145603</v>
      </c>
      <c r="AB17" s="22">
        <v>0.62670689081430397</v>
      </c>
      <c r="AC17" s="22">
        <v>0.68001684115433603</v>
      </c>
      <c r="AD17" s="22">
        <v>0.77312992288353799</v>
      </c>
      <c r="AE17" s="22"/>
      <c r="AF17" s="22">
        <v>0.76597134950772805</v>
      </c>
      <c r="AG17" s="22">
        <v>0.62127294361848995</v>
      </c>
      <c r="AH17" s="22">
        <v>0.61686235139946999</v>
      </c>
      <c r="AI17" s="22">
        <v>0.56436776382975595</v>
      </c>
      <c r="AJ17" s="22">
        <v>0.57813797737508499</v>
      </c>
      <c r="AK17" s="22">
        <v>0.64938204062886395</v>
      </c>
      <c r="AL17" s="22"/>
      <c r="AM17" s="22">
        <v>0.57855789122271195</v>
      </c>
      <c r="AN17" s="22">
        <v>0.62363830535079701</v>
      </c>
      <c r="AO17" s="22">
        <v>0.72103020538213702</v>
      </c>
      <c r="AP17" s="22">
        <v>0.72408933253221097</v>
      </c>
      <c r="AQ17" s="22">
        <v>0.81722947980952199</v>
      </c>
      <c r="AR17" s="22"/>
      <c r="AS17" s="22">
        <v>0.65303001513426595</v>
      </c>
      <c r="AT17" s="22">
        <v>0.64842005952875603</v>
      </c>
      <c r="AU17" s="22"/>
      <c r="AV17" s="22">
        <v>0.62369546861854397</v>
      </c>
      <c r="AW17" s="22">
        <v>0.72364860702698897</v>
      </c>
      <c r="AX17" s="22"/>
      <c r="AY17" s="22">
        <v>0.67888076177519396</v>
      </c>
      <c r="AZ17" s="22">
        <v>0.65153232049378396</v>
      </c>
      <c r="BA17" s="22">
        <v>0.49641484266913899</v>
      </c>
      <c r="BB17" s="22"/>
      <c r="BC17" s="22">
        <v>0.63170609654665599</v>
      </c>
      <c r="BD17" s="22">
        <v>0.570631387808887</v>
      </c>
      <c r="BE17" s="22">
        <v>0.74345337533556799</v>
      </c>
      <c r="BF17" s="22"/>
      <c r="BG17" s="22">
        <v>0.65882781668536206</v>
      </c>
      <c r="BH17" s="22">
        <v>0.64466470412508203</v>
      </c>
      <c r="BI17" s="22"/>
      <c r="BJ17" s="22">
        <v>0.74172631157945701</v>
      </c>
      <c r="BK17" s="22">
        <v>0.61800011648220998</v>
      </c>
      <c r="BL17" s="22"/>
      <c r="BM17" s="22">
        <v>0.69918811957562998</v>
      </c>
      <c r="BN17" s="22">
        <v>0.696450824961933</v>
      </c>
      <c r="BO17" s="22">
        <v>0.66084576820146301</v>
      </c>
      <c r="BP17" s="22">
        <v>0.63678998473280102</v>
      </c>
      <c r="BQ17" s="22">
        <v>0.79914356123277397</v>
      </c>
      <c r="BR17" s="22">
        <v>0.45198963157352401</v>
      </c>
      <c r="BS17" s="22">
        <v>0.62857888842438603</v>
      </c>
      <c r="BT17" s="22"/>
      <c r="BU17" s="22">
        <v>0.69252901552947199</v>
      </c>
      <c r="BV17" s="22">
        <v>0.76131583263589198</v>
      </c>
      <c r="BW17" s="22"/>
      <c r="BX17" s="22">
        <v>0.68633153912216405</v>
      </c>
      <c r="BY17" s="22">
        <v>0.57128074790777805</v>
      </c>
      <c r="BZ17" s="22">
        <v>0.79303190020796699</v>
      </c>
      <c r="CA17" s="22">
        <v>0.58058311540400398</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397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0.25769005555059599</v>
      </c>
      <c r="D9" s="17">
        <v>0.23408132119928199</v>
      </c>
      <c r="E9" s="17">
        <v>0.27706245418179598</v>
      </c>
      <c r="F9" s="17"/>
      <c r="G9" s="17">
        <v>0.29796282535887503</v>
      </c>
      <c r="H9" s="17">
        <v>0.33842082371507198</v>
      </c>
      <c r="I9" s="17">
        <v>0.29187473622069998</v>
      </c>
      <c r="J9" s="17">
        <v>0.239867635442858</v>
      </c>
      <c r="K9" s="17">
        <v>0.230884055471309</v>
      </c>
      <c r="L9" s="17">
        <v>0.170181912165353</v>
      </c>
      <c r="M9" s="17"/>
      <c r="N9" s="17">
        <v>0.28538640863176301</v>
      </c>
      <c r="O9" s="17">
        <v>0.24140588513788699</v>
      </c>
      <c r="P9" s="17">
        <v>0.24575077547537399</v>
      </c>
      <c r="Q9" s="17">
        <v>0.253905902367492</v>
      </c>
      <c r="R9" s="17"/>
      <c r="S9" s="17">
        <v>0.31996202296530502</v>
      </c>
      <c r="T9" s="17">
        <v>0.242448765641882</v>
      </c>
      <c r="U9" s="17">
        <v>0.200342147120143</v>
      </c>
      <c r="V9" s="17">
        <v>0.21796759935707399</v>
      </c>
      <c r="W9" s="17">
        <v>0.208038299822772</v>
      </c>
      <c r="X9" s="17">
        <v>0.24746054517226199</v>
      </c>
      <c r="Y9" s="17">
        <v>0.26737316668280903</v>
      </c>
      <c r="Z9" s="17">
        <v>0.256381781770605</v>
      </c>
      <c r="AA9" s="17">
        <v>0.33556611781275603</v>
      </c>
      <c r="AB9" s="17">
        <v>0.196924647026438</v>
      </c>
      <c r="AC9" s="17">
        <v>0.21689777920404099</v>
      </c>
      <c r="AD9" s="17">
        <v>0.394497997105203</v>
      </c>
      <c r="AE9" s="17"/>
      <c r="AF9" s="17">
        <v>0.34034135929304399</v>
      </c>
      <c r="AG9" s="17">
        <v>0.23955499040932601</v>
      </c>
      <c r="AH9" s="17">
        <v>0.23673712216491</v>
      </c>
      <c r="AI9" s="17">
        <v>0.21127004268417299</v>
      </c>
      <c r="AJ9" s="17">
        <v>0.211701764601123</v>
      </c>
      <c r="AK9" s="17">
        <v>0.27990617278611302</v>
      </c>
      <c r="AL9" s="17"/>
      <c r="AM9" s="17">
        <v>0.20717329093921499</v>
      </c>
      <c r="AN9" s="17">
        <v>0.24690506854827901</v>
      </c>
      <c r="AO9" s="17">
        <v>0.30208402524344402</v>
      </c>
      <c r="AP9" s="17">
        <v>0.31425894785500602</v>
      </c>
      <c r="AQ9" s="17">
        <v>0.42047225096604701</v>
      </c>
      <c r="AR9" s="17"/>
      <c r="AS9" s="17">
        <v>0.261342533867988</v>
      </c>
      <c r="AT9" s="17">
        <v>0.31732522857673101</v>
      </c>
      <c r="AU9" s="17"/>
      <c r="AV9" s="17">
        <v>0.25474916875613102</v>
      </c>
      <c r="AW9" s="17">
        <v>0.301161280387167</v>
      </c>
      <c r="AX9" s="17"/>
      <c r="AY9" s="17">
        <v>0.29198727165921001</v>
      </c>
      <c r="AZ9" s="17">
        <v>0.24776838525897801</v>
      </c>
      <c r="BA9" s="17">
        <v>0.21262062561745401</v>
      </c>
      <c r="BB9" s="17"/>
      <c r="BC9" s="17">
        <v>0.24429402475626</v>
      </c>
      <c r="BD9" s="17">
        <v>0.247465178446861</v>
      </c>
      <c r="BE9" s="17">
        <v>0.30026154548193501</v>
      </c>
      <c r="BF9" s="17"/>
      <c r="BG9" s="17">
        <v>0.31568676096854598</v>
      </c>
      <c r="BH9" s="17">
        <v>0.23766984437859001</v>
      </c>
      <c r="BI9" s="17"/>
      <c r="BJ9" s="17">
        <v>0.316926415045159</v>
      </c>
      <c r="BK9" s="17">
        <v>0.239239126673361</v>
      </c>
      <c r="BL9" s="17"/>
      <c r="BM9" s="17">
        <v>0.30083225488460502</v>
      </c>
      <c r="BN9" s="17">
        <v>0.232606459414512</v>
      </c>
      <c r="BO9" s="17">
        <v>0.238901656386626</v>
      </c>
      <c r="BP9" s="17">
        <v>0.36577452290056001</v>
      </c>
      <c r="BQ9" s="17">
        <v>0.256186439902295</v>
      </c>
      <c r="BR9" s="17">
        <v>0.159842326882456</v>
      </c>
      <c r="BS9" s="17">
        <v>0.27501602980977802</v>
      </c>
      <c r="BT9" s="17"/>
      <c r="BU9" s="17">
        <v>0.35049801361223798</v>
      </c>
      <c r="BV9" s="17">
        <v>0.360587913090819</v>
      </c>
      <c r="BW9" s="17"/>
      <c r="BX9" s="17">
        <v>0.29625354444174001</v>
      </c>
      <c r="BY9" s="17">
        <v>0.25439815119056802</v>
      </c>
      <c r="BZ9" s="17">
        <v>0.31568369010825997</v>
      </c>
      <c r="CA9" s="17">
        <v>0.254143948618402</v>
      </c>
    </row>
    <row r="10" spans="2:79" x14ac:dyDescent="0.3">
      <c r="B10" s="18" t="s">
        <v>293</v>
      </c>
      <c r="C10" s="17">
        <v>0.45718208752461797</v>
      </c>
      <c r="D10" s="17">
        <v>0.44135186514957803</v>
      </c>
      <c r="E10" s="17">
        <v>0.47487433541530999</v>
      </c>
      <c r="F10" s="17"/>
      <c r="G10" s="17">
        <v>0.42005557463222198</v>
      </c>
      <c r="H10" s="17">
        <v>0.415122915428765</v>
      </c>
      <c r="I10" s="17">
        <v>0.45238105908978399</v>
      </c>
      <c r="J10" s="17">
        <v>0.48254288476125601</v>
      </c>
      <c r="K10" s="17">
        <v>0.43608218935083098</v>
      </c>
      <c r="L10" s="17">
        <v>0.51346921863096295</v>
      </c>
      <c r="M10" s="17"/>
      <c r="N10" s="17">
        <v>0.46583088646221299</v>
      </c>
      <c r="O10" s="17">
        <v>0.48463378032190901</v>
      </c>
      <c r="P10" s="17">
        <v>0.43513241224049098</v>
      </c>
      <c r="Q10" s="17">
        <v>0.446090948785481</v>
      </c>
      <c r="R10" s="17"/>
      <c r="S10" s="17">
        <v>0.42639433386638698</v>
      </c>
      <c r="T10" s="17">
        <v>0.42710534081510199</v>
      </c>
      <c r="U10" s="17">
        <v>0.50821127783500397</v>
      </c>
      <c r="V10" s="17">
        <v>0.44907152741454998</v>
      </c>
      <c r="W10" s="17">
        <v>0.55659609594235404</v>
      </c>
      <c r="X10" s="17">
        <v>0.42896720119940501</v>
      </c>
      <c r="Y10" s="17">
        <v>0.416405429105345</v>
      </c>
      <c r="Z10" s="17">
        <v>0.44390933395041698</v>
      </c>
      <c r="AA10" s="17">
        <v>0.423384481427721</v>
      </c>
      <c r="AB10" s="17">
        <v>0.54568703687128695</v>
      </c>
      <c r="AC10" s="17">
        <v>0.49009996156836799</v>
      </c>
      <c r="AD10" s="17">
        <v>0.40042365757260301</v>
      </c>
      <c r="AE10" s="17"/>
      <c r="AF10" s="17">
        <v>0.448431048900302</v>
      </c>
      <c r="AG10" s="17">
        <v>0.47408902495806199</v>
      </c>
      <c r="AH10" s="17">
        <v>0.44221468504012401</v>
      </c>
      <c r="AI10" s="17">
        <v>0.47061690987895699</v>
      </c>
      <c r="AJ10" s="17">
        <v>0.44820031552860201</v>
      </c>
      <c r="AK10" s="17">
        <v>0.415866034157236</v>
      </c>
      <c r="AL10" s="17"/>
      <c r="AM10" s="17">
        <v>0.46914075425537299</v>
      </c>
      <c r="AN10" s="17">
        <v>0.419240992214439</v>
      </c>
      <c r="AO10" s="17">
        <v>0.44118398618165799</v>
      </c>
      <c r="AP10" s="17">
        <v>0.52637512467270298</v>
      </c>
      <c r="AQ10" s="17">
        <v>0.42601646713047697</v>
      </c>
      <c r="AR10" s="17"/>
      <c r="AS10" s="17">
        <v>0.47716047737918599</v>
      </c>
      <c r="AT10" s="17">
        <v>0.40170109638233498</v>
      </c>
      <c r="AU10" s="17"/>
      <c r="AV10" s="17">
        <v>0.46417115147332999</v>
      </c>
      <c r="AW10" s="17">
        <v>0.42954434311739698</v>
      </c>
      <c r="AX10" s="17"/>
      <c r="AY10" s="17">
        <v>0.39743842519684502</v>
      </c>
      <c r="AZ10" s="17">
        <v>0.48662123680755698</v>
      </c>
      <c r="BA10" s="17">
        <v>0.44542377208547101</v>
      </c>
      <c r="BB10" s="17"/>
      <c r="BC10" s="17">
        <v>0.44737410868555</v>
      </c>
      <c r="BD10" s="17">
        <v>0.45241142929573602</v>
      </c>
      <c r="BE10" s="17">
        <v>0.49151974200056803</v>
      </c>
      <c r="BF10" s="17"/>
      <c r="BG10" s="17">
        <v>0.429197983776341</v>
      </c>
      <c r="BH10" s="17">
        <v>0.473791065001609</v>
      </c>
      <c r="BI10" s="17"/>
      <c r="BJ10" s="17">
        <v>0.45927310532722498</v>
      </c>
      <c r="BK10" s="17">
        <v>0.46154621823220698</v>
      </c>
      <c r="BL10" s="17"/>
      <c r="BM10" s="17">
        <v>0.44956887420585401</v>
      </c>
      <c r="BN10" s="17">
        <v>0.49216100461659801</v>
      </c>
      <c r="BO10" s="17">
        <v>0.44696862894503098</v>
      </c>
      <c r="BP10" s="17">
        <v>0.30410587431918201</v>
      </c>
      <c r="BQ10" s="17">
        <v>0.42126929525020002</v>
      </c>
      <c r="BR10" s="17">
        <v>0.49939200629457903</v>
      </c>
      <c r="BS10" s="17">
        <v>0.43230826319854798</v>
      </c>
      <c r="BT10" s="17"/>
      <c r="BU10" s="17">
        <v>0.43834680222303801</v>
      </c>
      <c r="BV10" s="17">
        <v>0.413841901768222</v>
      </c>
      <c r="BW10" s="17"/>
      <c r="BX10" s="17">
        <v>0.43806591451124799</v>
      </c>
      <c r="BY10" s="17">
        <v>0.40804035202564798</v>
      </c>
      <c r="BZ10" s="17">
        <v>0.497257686750818</v>
      </c>
      <c r="CA10" s="17">
        <v>0.462859167211221</v>
      </c>
    </row>
    <row r="11" spans="2:79" x14ac:dyDescent="0.3">
      <c r="B11" s="18" t="s">
        <v>294</v>
      </c>
      <c r="C11" s="17">
        <v>0.182481150083803</v>
      </c>
      <c r="D11" s="17">
        <v>0.207057282016054</v>
      </c>
      <c r="E11" s="17">
        <v>0.15940821972532099</v>
      </c>
      <c r="F11" s="17"/>
      <c r="G11" s="17">
        <v>0.19946524794079101</v>
      </c>
      <c r="H11" s="17">
        <v>0.15775796718198701</v>
      </c>
      <c r="I11" s="17">
        <v>0.151710420080793</v>
      </c>
      <c r="J11" s="17">
        <v>0.15693677038319201</v>
      </c>
      <c r="K11" s="17">
        <v>0.22113200169979899</v>
      </c>
      <c r="L11" s="17">
        <v>0.21092431550982699</v>
      </c>
      <c r="M11" s="17"/>
      <c r="N11" s="17">
        <v>0.17917082575264701</v>
      </c>
      <c r="O11" s="17">
        <v>0.16106743229200099</v>
      </c>
      <c r="P11" s="17">
        <v>0.21643137077601701</v>
      </c>
      <c r="Q11" s="17">
        <v>0.17677495823984901</v>
      </c>
      <c r="R11" s="17"/>
      <c r="S11" s="17">
        <v>0.145078100365402</v>
      </c>
      <c r="T11" s="17">
        <v>0.220807130909906</v>
      </c>
      <c r="U11" s="17">
        <v>0.19854335861056099</v>
      </c>
      <c r="V11" s="17">
        <v>0.21367005298307201</v>
      </c>
      <c r="W11" s="17">
        <v>0.168380864734331</v>
      </c>
      <c r="X11" s="17">
        <v>0.21458193111406401</v>
      </c>
      <c r="Y11" s="17">
        <v>0.218711926456193</v>
      </c>
      <c r="Z11" s="17">
        <v>0.177666173846067</v>
      </c>
      <c r="AA11" s="17">
        <v>0.141559634151804</v>
      </c>
      <c r="AB11" s="17">
        <v>0.14260786964046701</v>
      </c>
      <c r="AC11" s="17">
        <v>0.19780932021655501</v>
      </c>
      <c r="AD11" s="17">
        <v>0.14446906177127999</v>
      </c>
      <c r="AE11" s="17"/>
      <c r="AF11" s="17">
        <v>0.128434973202952</v>
      </c>
      <c r="AG11" s="17">
        <v>0.175100307888232</v>
      </c>
      <c r="AH11" s="17">
        <v>0.219841904899782</v>
      </c>
      <c r="AI11" s="17">
        <v>0.21146478795214599</v>
      </c>
      <c r="AJ11" s="17">
        <v>0.22088181154599301</v>
      </c>
      <c r="AK11" s="17">
        <v>0.197460707840869</v>
      </c>
      <c r="AL11" s="17"/>
      <c r="AM11" s="17">
        <v>0.216030087582751</v>
      </c>
      <c r="AN11" s="17">
        <v>0.200992283753374</v>
      </c>
      <c r="AO11" s="17">
        <v>0.17393335569891699</v>
      </c>
      <c r="AP11" s="17">
        <v>0.110039757720544</v>
      </c>
      <c r="AQ11" s="17">
        <v>7.9356859987094103E-2</v>
      </c>
      <c r="AR11" s="17"/>
      <c r="AS11" s="17">
        <v>0.17091080881172799</v>
      </c>
      <c r="AT11" s="17">
        <v>0.120438054396084</v>
      </c>
      <c r="AU11" s="17"/>
      <c r="AV11" s="17">
        <v>0.177832473682739</v>
      </c>
      <c r="AW11" s="17">
        <v>0.171167647066751</v>
      </c>
      <c r="AX11" s="17"/>
      <c r="AY11" s="17">
        <v>0.19622555509956599</v>
      </c>
      <c r="AZ11" s="17">
        <v>0.179236724228403</v>
      </c>
      <c r="BA11" s="17">
        <v>0.16696923259400201</v>
      </c>
      <c r="BB11" s="17"/>
      <c r="BC11" s="17">
        <v>0.19936064819899901</v>
      </c>
      <c r="BD11" s="17">
        <v>0.17972822337443101</v>
      </c>
      <c r="BE11" s="17">
        <v>0.13960141440741899</v>
      </c>
      <c r="BF11" s="17"/>
      <c r="BG11" s="17">
        <v>0.15555316642627801</v>
      </c>
      <c r="BH11" s="17">
        <v>0.188787248635468</v>
      </c>
      <c r="BI11" s="17"/>
      <c r="BJ11" s="17">
        <v>0.14657278003893401</v>
      </c>
      <c r="BK11" s="17">
        <v>0.18886354884156401</v>
      </c>
      <c r="BL11" s="17"/>
      <c r="BM11" s="17">
        <v>0.155312568385609</v>
      </c>
      <c r="BN11" s="17">
        <v>0.183268306232726</v>
      </c>
      <c r="BO11" s="17">
        <v>0.20419904742570499</v>
      </c>
      <c r="BP11" s="17">
        <v>0.20469186193827099</v>
      </c>
      <c r="BQ11" s="17">
        <v>0.186375405491149</v>
      </c>
      <c r="BR11" s="17">
        <v>0.232372084518252</v>
      </c>
      <c r="BS11" s="17">
        <v>0.172282694380785</v>
      </c>
      <c r="BT11" s="17"/>
      <c r="BU11" s="17">
        <v>0.129747149059322</v>
      </c>
      <c r="BV11" s="17">
        <v>0.154373476622019</v>
      </c>
      <c r="BW11" s="17"/>
      <c r="BX11" s="17">
        <v>0.155851492555762</v>
      </c>
      <c r="BY11" s="17">
        <v>0.219033144908718</v>
      </c>
      <c r="BZ11" s="17">
        <v>0.12658981962358901</v>
      </c>
      <c r="CA11" s="17">
        <v>0.19914076013962401</v>
      </c>
    </row>
    <row r="12" spans="2:79" x14ac:dyDescent="0.3">
      <c r="B12" s="18" t="s">
        <v>295</v>
      </c>
      <c r="C12" s="17">
        <v>4.5398070095560003E-2</v>
      </c>
      <c r="D12" s="17">
        <v>5.2840827764228597E-2</v>
      </c>
      <c r="E12" s="17">
        <v>3.8361966192850899E-2</v>
      </c>
      <c r="F12" s="17"/>
      <c r="G12" s="17">
        <v>2.5369020361587499E-2</v>
      </c>
      <c r="H12" s="17">
        <v>5.22874876010554E-2</v>
      </c>
      <c r="I12" s="17">
        <v>3.9809069608722401E-2</v>
      </c>
      <c r="J12" s="17">
        <v>5.2158385365045697E-2</v>
      </c>
      <c r="K12" s="17">
        <v>4.6954577428334698E-2</v>
      </c>
      <c r="L12" s="17">
        <v>5.1133347555898601E-2</v>
      </c>
      <c r="M12" s="17"/>
      <c r="N12" s="17">
        <v>3.0063274661795598E-2</v>
      </c>
      <c r="O12" s="17">
        <v>5.7015153260379703E-2</v>
      </c>
      <c r="P12" s="17">
        <v>5.0106332540565797E-2</v>
      </c>
      <c r="Q12" s="17">
        <v>4.14122695422591E-2</v>
      </c>
      <c r="R12" s="17"/>
      <c r="S12" s="17">
        <v>5.4907354750497503E-2</v>
      </c>
      <c r="T12" s="17">
        <v>7.7681205122974301E-2</v>
      </c>
      <c r="U12" s="17">
        <v>4.8092799697466597E-2</v>
      </c>
      <c r="V12" s="17">
        <v>6.1273655450023001E-2</v>
      </c>
      <c r="W12" s="17">
        <v>1.46413036052405E-2</v>
      </c>
      <c r="X12" s="17">
        <v>3.3945610240153197E-2</v>
      </c>
      <c r="Y12" s="17">
        <v>4.00817742727448E-2</v>
      </c>
      <c r="Z12" s="17">
        <v>5.3526177615216303E-2</v>
      </c>
      <c r="AA12" s="17">
        <v>3.66636480205896E-2</v>
      </c>
      <c r="AB12" s="17">
        <v>2.90455699425313E-2</v>
      </c>
      <c r="AC12" s="17">
        <v>3.1996653803319799E-2</v>
      </c>
      <c r="AD12" s="17">
        <v>1.96372341248582E-2</v>
      </c>
      <c r="AE12" s="17"/>
      <c r="AF12" s="17">
        <v>4.0870855340296698E-2</v>
      </c>
      <c r="AG12" s="17">
        <v>4.7696694310245501E-2</v>
      </c>
      <c r="AH12" s="17">
        <v>3.7067246672202701E-2</v>
      </c>
      <c r="AI12" s="17">
        <v>4.3547585182475798E-2</v>
      </c>
      <c r="AJ12" s="17">
        <v>5.6585154030274198E-2</v>
      </c>
      <c r="AK12" s="17">
        <v>5.9768060006260303E-2</v>
      </c>
      <c r="AL12" s="17"/>
      <c r="AM12" s="17">
        <v>4.4427516611708399E-2</v>
      </c>
      <c r="AN12" s="17">
        <v>5.5920368314269601E-2</v>
      </c>
      <c r="AO12" s="17">
        <v>5.0234366045836802E-2</v>
      </c>
      <c r="AP12" s="17">
        <v>1.17249870640618E-2</v>
      </c>
      <c r="AQ12" s="17">
        <v>1.8163272442165299E-2</v>
      </c>
      <c r="AR12" s="17"/>
      <c r="AS12" s="17">
        <v>4.7962293419076603E-2</v>
      </c>
      <c r="AT12" s="17">
        <v>6.1192713672108302E-2</v>
      </c>
      <c r="AU12" s="17"/>
      <c r="AV12" s="17">
        <v>5.3161073357433503E-2</v>
      </c>
      <c r="AW12" s="17">
        <v>2.7440174144503199E-2</v>
      </c>
      <c r="AX12" s="17"/>
      <c r="AY12" s="17">
        <v>4.62618837381134E-2</v>
      </c>
      <c r="AZ12" s="17">
        <v>3.9578729167362298E-2</v>
      </c>
      <c r="BA12" s="17">
        <v>8.5302467836461796E-2</v>
      </c>
      <c r="BB12" s="17"/>
      <c r="BC12" s="17">
        <v>4.7253113135623803E-2</v>
      </c>
      <c r="BD12" s="17">
        <v>4.6898292801220397E-2</v>
      </c>
      <c r="BE12" s="17">
        <v>4.0360970663261102E-2</v>
      </c>
      <c r="BF12" s="17"/>
      <c r="BG12" s="17">
        <v>3.0900141324477499E-2</v>
      </c>
      <c r="BH12" s="17">
        <v>5.20919337606651E-2</v>
      </c>
      <c r="BI12" s="17"/>
      <c r="BJ12" s="17">
        <v>3.3211562522474501E-2</v>
      </c>
      <c r="BK12" s="17">
        <v>5.0458251167658098E-2</v>
      </c>
      <c r="BL12" s="17"/>
      <c r="BM12" s="17">
        <v>5.2342150226292503E-2</v>
      </c>
      <c r="BN12" s="17">
        <v>3.2498549028344197E-2</v>
      </c>
      <c r="BO12" s="17">
        <v>3.0453234696639301E-2</v>
      </c>
      <c r="BP12" s="17">
        <v>2.05345389123744E-2</v>
      </c>
      <c r="BQ12" s="17">
        <v>3.8598448141421299E-2</v>
      </c>
      <c r="BR12" s="17">
        <v>5.6492730779896999E-2</v>
      </c>
      <c r="BS12" s="17">
        <v>2.7851880693985701E-2</v>
      </c>
      <c r="BT12" s="17"/>
      <c r="BU12" s="17">
        <v>3.8710532214096899E-2</v>
      </c>
      <c r="BV12" s="17">
        <v>2.84155807684091E-2</v>
      </c>
      <c r="BW12" s="17"/>
      <c r="BX12" s="17">
        <v>3.0604908113172999E-2</v>
      </c>
      <c r="BY12" s="17">
        <v>7.3295454277648497E-2</v>
      </c>
      <c r="BZ12" s="17">
        <v>2.85163029288369E-2</v>
      </c>
      <c r="CA12" s="17">
        <v>4.77563738684166E-2</v>
      </c>
    </row>
    <row r="13" spans="2:79" x14ac:dyDescent="0.3">
      <c r="B13" s="18" t="s">
        <v>296</v>
      </c>
      <c r="C13" s="17">
        <v>1.28698152472721E-2</v>
      </c>
      <c r="D13" s="17">
        <v>1.82790595999484E-2</v>
      </c>
      <c r="E13" s="17">
        <v>7.6570131187446303E-3</v>
      </c>
      <c r="F13" s="17"/>
      <c r="G13" s="17">
        <v>2.6560953670291002E-2</v>
      </c>
      <c r="H13" s="17">
        <v>5.9928939655490097E-3</v>
      </c>
      <c r="I13" s="17">
        <v>1.2247963839288599E-2</v>
      </c>
      <c r="J13" s="17">
        <v>6.2654800265039296E-3</v>
      </c>
      <c r="K13" s="17">
        <v>1.0107957597358099E-2</v>
      </c>
      <c r="L13" s="17">
        <v>1.7052197366447901E-2</v>
      </c>
      <c r="M13" s="17"/>
      <c r="N13" s="17">
        <v>1.2818010760553E-2</v>
      </c>
      <c r="O13" s="17">
        <v>1.50751850156288E-2</v>
      </c>
      <c r="P13" s="17">
        <v>6.6138104457031197E-3</v>
      </c>
      <c r="Q13" s="17">
        <v>1.48052107691334E-2</v>
      </c>
      <c r="R13" s="17"/>
      <c r="S13" s="17">
        <v>1.0089943673784201E-2</v>
      </c>
      <c r="T13" s="17">
        <v>9.9043736270758402E-3</v>
      </c>
      <c r="U13" s="17">
        <v>1.1173964990454701E-2</v>
      </c>
      <c r="V13" s="17">
        <v>1.0816600700970101E-2</v>
      </c>
      <c r="W13" s="17">
        <v>6.2555719936933599E-3</v>
      </c>
      <c r="X13" s="17">
        <v>1.6286894767083299E-2</v>
      </c>
      <c r="Y13" s="17">
        <v>1.14786880969111E-2</v>
      </c>
      <c r="Z13" s="17">
        <v>2.1727541067634401E-2</v>
      </c>
      <c r="AA13" s="17">
        <v>1.7046998051217999E-2</v>
      </c>
      <c r="AB13" s="17">
        <v>2.45371280606199E-2</v>
      </c>
      <c r="AC13" s="17">
        <v>1.0555316902357E-2</v>
      </c>
      <c r="AD13" s="17">
        <v>0</v>
      </c>
      <c r="AE13" s="17"/>
      <c r="AF13" s="17">
        <v>9.5444378643608305E-3</v>
      </c>
      <c r="AG13" s="17">
        <v>9.1495504744300606E-3</v>
      </c>
      <c r="AH13" s="17">
        <v>1.7512752356051299E-2</v>
      </c>
      <c r="AI13" s="17">
        <v>1.76573417820769E-2</v>
      </c>
      <c r="AJ13" s="17">
        <v>2.2372129659607699E-2</v>
      </c>
      <c r="AK13" s="17">
        <v>0</v>
      </c>
      <c r="AL13" s="17"/>
      <c r="AM13" s="17">
        <v>1.4082574555519501E-2</v>
      </c>
      <c r="AN13" s="17">
        <v>1.94541631242219E-2</v>
      </c>
      <c r="AO13" s="17">
        <v>2.0235094638406301E-3</v>
      </c>
      <c r="AP13" s="17">
        <v>9.4281988892713792E-3</v>
      </c>
      <c r="AQ13" s="17">
        <v>3.6478871639533401E-2</v>
      </c>
      <c r="AR13" s="17"/>
      <c r="AS13" s="17">
        <v>9.7257791057694908E-3</v>
      </c>
      <c r="AT13" s="17">
        <v>3.5393383839557202E-2</v>
      </c>
      <c r="AU13" s="17"/>
      <c r="AV13" s="17">
        <v>9.4256869760346706E-3</v>
      </c>
      <c r="AW13" s="17">
        <v>1.4849994169124499E-2</v>
      </c>
      <c r="AX13" s="17"/>
      <c r="AY13" s="17">
        <v>1.61246547310494E-2</v>
      </c>
      <c r="AZ13" s="17">
        <v>8.9359336965482705E-3</v>
      </c>
      <c r="BA13" s="17">
        <v>3.06275851911724E-2</v>
      </c>
      <c r="BB13" s="17"/>
      <c r="BC13" s="17">
        <v>1.0006739770481599E-2</v>
      </c>
      <c r="BD13" s="17">
        <v>2.8136986772379202E-2</v>
      </c>
      <c r="BE13" s="17">
        <v>5.2374377165435798E-3</v>
      </c>
      <c r="BF13" s="17"/>
      <c r="BG13" s="17">
        <v>1.45405893897981E-2</v>
      </c>
      <c r="BH13" s="17">
        <v>1.2582866322144899E-2</v>
      </c>
      <c r="BI13" s="17"/>
      <c r="BJ13" s="17">
        <v>8.5057705765954807E-3</v>
      </c>
      <c r="BK13" s="17">
        <v>1.34301097497273E-2</v>
      </c>
      <c r="BL13" s="17"/>
      <c r="BM13" s="17">
        <v>9.2656434063215203E-3</v>
      </c>
      <c r="BN13" s="17">
        <v>9.8855444679824891E-3</v>
      </c>
      <c r="BO13" s="17">
        <v>2.8531875830407501E-2</v>
      </c>
      <c r="BP13" s="17">
        <v>2.2656522011665799E-2</v>
      </c>
      <c r="BQ13" s="17">
        <v>3.0389334150594499E-2</v>
      </c>
      <c r="BR13" s="17">
        <v>1.4930117134833399E-2</v>
      </c>
      <c r="BS13" s="17">
        <v>6.8738431401901903E-3</v>
      </c>
      <c r="BT13" s="17"/>
      <c r="BU13" s="17">
        <v>0</v>
      </c>
      <c r="BV13" s="17">
        <v>6.56180956842528E-3</v>
      </c>
      <c r="BW13" s="17"/>
      <c r="BX13" s="17">
        <v>7.7438904512428901E-3</v>
      </c>
      <c r="BY13" s="17">
        <v>1.8277231357105302E-2</v>
      </c>
      <c r="BZ13" s="17">
        <v>9.9646639061236105E-3</v>
      </c>
      <c r="CA13" s="17">
        <v>1.15749586848633E-2</v>
      </c>
    </row>
    <row r="14" spans="2:79" x14ac:dyDescent="0.3">
      <c r="B14" s="18" t="s">
        <v>101</v>
      </c>
      <c r="C14" s="17">
        <v>4.43788214981502E-2</v>
      </c>
      <c r="D14" s="17">
        <v>4.6389644270909101E-2</v>
      </c>
      <c r="E14" s="17">
        <v>4.2636011365976702E-2</v>
      </c>
      <c r="F14" s="17"/>
      <c r="G14" s="17">
        <v>3.0586378036233899E-2</v>
      </c>
      <c r="H14" s="17">
        <v>3.0417912107570801E-2</v>
      </c>
      <c r="I14" s="17">
        <v>5.1976751160712299E-2</v>
      </c>
      <c r="J14" s="17">
        <v>6.22288440211448E-2</v>
      </c>
      <c r="K14" s="17">
        <v>5.4839218452368402E-2</v>
      </c>
      <c r="L14" s="17">
        <v>3.72390087715102E-2</v>
      </c>
      <c r="M14" s="17"/>
      <c r="N14" s="17">
        <v>2.6730593731028599E-2</v>
      </c>
      <c r="O14" s="17">
        <v>4.0802563972194797E-2</v>
      </c>
      <c r="P14" s="17">
        <v>4.5965298521848698E-2</v>
      </c>
      <c r="Q14" s="17">
        <v>6.7010710295785397E-2</v>
      </c>
      <c r="R14" s="17"/>
      <c r="S14" s="17">
        <v>4.3568244378623798E-2</v>
      </c>
      <c r="T14" s="17">
        <v>2.20531838830594E-2</v>
      </c>
      <c r="U14" s="17">
        <v>3.3636451746370699E-2</v>
      </c>
      <c r="V14" s="17">
        <v>4.7200564094309998E-2</v>
      </c>
      <c r="W14" s="17">
        <v>4.6087863901609002E-2</v>
      </c>
      <c r="X14" s="17">
        <v>5.8757817507032899E-2</v>
      </c>
      <c r="Y14" s="17">
        <v>4.5949015385997903E-2</v>
      </c>
      <c r="Z14" s="17">
        <v>4.6788991750059898E-2</v>
      </c>
      <c r="AA14" s="17">
        <v>4.5779120535912099E-2</v>
      </c>
      <c r="AB14" s="17">
        <v>6.1197748458657102E-2</v>
      </c>
      <c r="AC14" s="17">
        <v>5.2640968305358797E-2</v>
      </c>
      <c r="AD14" s="17">
        <v>4.0972049426056999E-2</v>
      </c>
      <c r="AE14" s="17"/>
      <c r="AF14" s="17">
        <v>3.2377325399044199E-2</v>
      </c>
      <c r="AG14" s="17">
        <v>5.4409431959704199E-2</v>
      </c>
      <c r="AH14" s="17">
        <v>4.6626288866929898E-2</v>
      </c>
      <c r="AI14" s="17">
        <v>4.5443332520170902E-2</v>
      </c>
      <c r="AJ14" s="17">
        <v>4.0258824634399601E-2</v>
      </c>
      <c r="AK14" s="17">
        <v>4.6999025209521997E-2</v>
      </c>
      <c r="AL14" s="17"/>
      <c r="AM14" s="17">
        <v>4.9145776055432203E-2</v>
      </c>
      <c r="AN14" s="17">
        <v>5.7487124045416199E-2</v>
      </c>
      <c r="AO14" s="17">
        <v>3.0540757366303999E-2</v>
      </c>
      <c r="AP14" s="17">
        <v>2.8172983798413601E-2</v>
      </c>
      <c r="AQ14" s="17">
        <v>1.9512277834682699E-2</v>
      </c>
      <c r="AR14" s="17"/>
      <c r="AS14" s="17">
        <v>3.2898107416252098E-2</v>
      </c>
      <c r="AT14" s="17">
        <v>6.3949523133184E-2</v>
      </c>
      <c r="AU14" s="17"/>
      <c r="AV14" s="17">
        <v>4.0660445754332301E-2</v>
      </c>
      <c r="AW14" s="17">
        <v>5.5836561115056797E-2</v>
      </c>
      <c r="AX14" s="17"/>
      <c r="AY14" s="17">
        <v>5.19622095752168E-2</v>
      </c>
      <c r="AZ14" s="17">
        <v>3.7858990841152303E-2</v>
      </c>
      <c r="BA14" s="17">
        <v>5.9056316675439598E-2</v>
      </c>
      <c r="BB14" s="17"/>
      <c r="BC14" s="17">
        <v>5.1711365453085197E-2</v>
      </c>
      <c r="BD14" s="17">
        <v>4.5359889309372597E-2</v>
      </c>
      <c r="BE14" s="17">
        <v>2.3018889730273901E-2</v>
      </c>
      <c r="BF14" s="17"/>
      <c r="BG14" s="17">
        <v>5.4121358114558503E-2</v>
      </c>
      <c r="BH14" s="17">
        <v>3.5077041901522298E-2</v>
      </c>
      <c r="BI14" s="17"/>
      <c r="BJ14" s="17">
        <v>3.55103664896129E-2</v>
      </c>
      <c r="BK14" s="17">
        <v>4.6462745335482301E-2</v>
      </c>
      <c r="BL14" s="17"/>
      <c r="BM14" s="17">
        <v>3.2678508891319E-2</v>
      </c>
      <c r="BN14" s="17">
        <v>4.9580136239837598E-2</v>
      </c>
      <c r="BO14" s="17">
        <v>5.0945556715591499E-2</v>
      </c>
      <c r="BP14" s="17">
        <v>8.2236679917947003E-2</v>
      </c>
      <c r="BQ14" s="17">
        <v>6.7181077064339706E-2</v>
      </c>
      <c r="BR14" s="17">
        <v>3.6970734389983502E-2</v>
      </c>
      <c r="BS14" s="17">
        <v>8.5667288776713701E-2</v>
      </c>
      <c r="BT14" s="17"/>
      <c r="BU14" s="17">
        <v>4.2697502891305202E-2</v>
      </c>
      <c r="BV14" s="17">
        <v>3.6219318182104498E-2</v>
      </c>
      <c r="BW14" s="17"/>
      <c r="BX14" s="17">
        <v>7.1480249926834702E-2</v>
      </c>
      <c r="BY14" s="17">
        <v>2.6955666240312499E-2</v>
      </c>
      <c r="BZ14" s="17">
        <v>2.1987836682371802E-2</v>
      </c>
      <c r="CA14" s="17">
        <v>2.4524791477473499E-2</v>
      </c>
    </row>
    <row r="15" spans="2:79" x14ac:dyDescent="0.3">
      <c r="B15" s="18" t="s">
        <v>297</v>
      </c>
      <c r="C15" s="21">
        <v>0.71487214307521496</v>
      </c>
      <c r="D15" s="21">
        <v>0.67543318634885996</v>
      </c>
      <c r="E15" s="21">
        <v>0.75193678959710697</v>
      </c>
      <c r="F15" s="21"/>
      <c r="G15" s="21">
        <v>0.71801839999109596</v>
      </c>
      <c r="H15" s="21">
        <v>0.75354373914383799</v>
      </c>
      <c r="I15" s="21">
        <v>0.74425579531048403</v>
      </c>
      <c r="J15" s="21">
        <v>0.722410520204113</v>
      </c>
      <c r="K15" s="21">
        <v>0.66696624482213995</v>
      </c>
      <c r="L15" s="21">
        <v>0.68365113079631601</v>
      </c>
      <c r="M15" s="21"/>
      <c r="N15" s="21">
        <v>0.75121729509397595</v>
      </c>
      <c r="O15" s="21">
        <v>0.72603966545979504</v>
      </c>
      <c r="P15" s="21">
        <v>0.68088318771586498</v>
      </c>
      <c r="Q15" s="21">
        <v>0.69999685115297305</v>
      </c>
      <c r="R15" s="21"/>
      <c r="S15" s="21">
        <v>0.74635635683169299</v>
      </c>
      <c r="T15" s="21">
        <v>0.66955410645698399</v>
      </c>
      <c r="U15" s="21">
        <v>0.70855342495514695</v>
      </c>
      <c r="V15" s="21">
        <v>0.66703912677162402</v>
      </c>
      <c r="W15" s="21">
        <v>0.76463439576512604</v>
      </c>
      <c r="X15" s="21">
        <v>0.67642774637166603</v>
      </c>
      <c r="Y15" s="21">
        <v>0.68377859578815403</v>
      </c>
      <c r="Z15" s="21">
        <v>0.70029111572102298</v>
      </c>
      <c r="AA15" s="21">
        <v>0.75895059924047603</v>
      </c>
      <c r="AB15" s="21">
        <v>0.74261168389772503</v>
      </c>
      <c r="AC15" s="21">
        <v>0.70699774077240896</v>
      </c>
      <c r="AD15" s="21">
        <v>0.79492165467780496</v>
      </c>
      <c r="AE15" s="21"/>
      <c r="AF15" s="21">
        <v>0.78877240819334604</v>
      </c>
      <c r="AG15" s="21">
        <v>0.71364401536738797</v>
      </c>
      <c r="AH15" s="21">
        <v>0.67895180720503401</v>
      </c>
      <c r="AI15" s="21">
        <v>0.68188695256313003</v>
      </c>
      <c r="AJ15" s="21">
        <v>0.65990208012972495</v>
      </c>
      <c r="AK15" s="21">
        <v>0.69577220694334896</v>
      </c>
      <c r="AL15" s="21"/>
      <c r="AM15" s="21">
        <v>0.67631404519458904</v>
      </c>
      <c r="AN15" s="21">
        <v>0.66614606076271798</v>
      </c>
      <c r="AO15" s="21">
        <v>0.74326801142510102</v>
      </c>
      <c r="AP15" s="21">
        <v>0.84063407252770905</v>
      </c>
      <c r="AQ15" s="21">
        <v>0.84648871809652404</v>
      </c>
      <c r="AR15" s="21"/>
      <c r="AS15" s="21">
        <v>0.73850301124717399</v>
      </c>
      <c r="AT15" s="21">
        <v>0.71902632495906604</v>
      </c>
      <c r="AU15" s="21"/>
      <c r="AV15" s="21">
        <v>0.71892032022945995</v>
      </c>
      <c r="AW15" s="21">
        <v>0.73070562350456403</v>
      </c>
      <c r="AX15" s="21"/>
      <c r="AY15" s="21">
        <v>0.68942569685605504</v>
      </c>
      <c r="AZ15" s="21">
        <v>0.73438962206653502</v>
      </c>
      <c r="BA15" s="21">
        <v>0.658044397702924</v>
      </c>
      <c r="BB15" s="21"/>
      <c r="BC15" s="21">
        <v>0.69166813344181099</v>
      </c>
      <c r="BD15" s="21">
        <v>0.69987660774259697</v>
      </c>
      <c r="BE15" s="21">
        <v>0.79178128748250298</v>
      </c>
      <c r="BF15" s="21"/>
      <c r="BG15" s="21">
        <v>0.74488474474488697</v>
      </c>
      <c r="BH15" s="21">
        <v>0.71146090938019901</v>
      </c>
      <c r="BI15" s="21"/>
      <c r="BJ15" s="21">
        <v>0.77619952037238304</v>
      </c>
      <c r="BK15" s="21">
        <v>0.70078534490556799</v>
      </c>
      <c r="BL15" s="21"/>
      <c r="BM15" s="21">
        <v>0.75040112909045797</v>
      </c>
      <c r="BN15" s="21">
        <v>0.72476746403111003</v>
      </c>
      <c r="BO15" s="21">
        <v>0.68587028533165695</v>
      </c>
      <c r="BP15" s="21">
        <v>0.66988039721974202</v>
      </c>
      <c r="BQ15" s="21">
        <v>0.67745573515249602</v>
      </c>
      <c r="BR15" s="21">
        <v>0.65923433317703495</v>
      </c>
      <c r="BS15" s="21">
        <v>0.707324293008325</v>
      </c>
      <c r="BT15" s="21"/>
      <c r="BU15" s="21">
        <v>0.78884481583527599</v>
      </c>
      <c r="BV15" s="21">
        <v>0.77442981485904205</v>
      </c>
      <c r="BW15" s="21"/>
      <c r="BX15" s="21">
        <v>0.734319458952988</v>
      </c>
      <c r="BY15" s="21">
        <v>0.662438503216216</v>
      </c>
      <c r="BZ15" s="21">
        <v>0.81294137685907897</v>
      </c>
      <c r="CA15" s="21">
        <v>0.71700311582962295</v>
      </c>
    </row>
    <row r="16" spans="2:79" x14ac:dyDescent="0.3">
      <c r="B16" s="18" t="s">
        <v>298</v>
      </c>
      <c r="C16" s="21">
        <v>5.8267885342832101E-2</v>
      </c>
      <c r="D16" s="21">
        <v>7.1119887364177001E-2</v>
      </c>
      <c r="E16" s="21">
        <v>4.6018979311595501E-2</v>
      </c>
      <c r="F16" s="21"/>
      <c r="G16" s="21">
        <v>5.1929974031878497E-2</v>
      </c>
      <c r="H16" s="21">
        <v>5.8280381566604401E-2</v>
      </c>
      <c r="I16" s="21">
        <v>5.2057033448011103E-2</v>
      </c>
      <c r="J16" s="21">
        <v>5.8423865391549597E-2</v>
      </c>
      <c r="K16" s="21">
        <v>5.7062535025692897E-2</v>
      </c>
      <c r="L16" s="21">
        <v>6.8185544922346505E-2</v>
      </c>
      <c r="M16" s="21"/>
      <c r="N16" s="21">
        <v>4.2881285422348599E-2</v>
      </c>
      <c r="O16" s="21">
        <v>7.2090338276008498E-2</v>
      </c>
      <c r="P16" s="21">
        <v>5.6720142986268901E-2</v>
      </c>
      <c r="Q16" s="21">
        <v>5.6217480311392502E-2</v>
      </c>
      <c r="R16" s="21"/>
      <c r="S16" s="21">
        <v>6.4997298424281702E-2</v>
      </c>
      <c r="T16" s="21">
        <v>8.75855787500502E-2</v>
      </c>
      <c r="U16" s="21">
        <v>5.9266764687921303E-2</v>
      </c>
      <c r="V16" s="21">
        <v>7.2090256150993196E-2</v>
      </c>
      <c r="W16" s="21">
        <v>2.0896875598933901E-2</v>
      </c>
      <c r="X16" s="21">
        <v>5.02325050072365E-2</v>
      </c>
      <c r="Y16" s="21">
        <v>5.1560462369655898E-2</v>
      </c>
      <c r="Z16" s="21">
        <v>7.5253718682850801E-2</v>
      </c>
      <c r="AA16" s="21">
        <v>5.3710646071807602E-2</v>
      </c>
      <c r="AB16" s="21">
        <v>5.35826980031512E-2</v>
      </c>
      <c r="AC16" s="21">
        <v>4.25519707056769E-2</v>
      </c>
      <c r="AD16" s="21">
        <v>1.96372341248582E-2</v>
      </c>
      <c r="AE16" s="21"/>
      <c r="AF16" s="21">
        <v>5.0415293204657499E-2</v>
      </c>
      <c r="AG16" s="21">
        <v>5.6846244784675502E-2</v>
      </c>
      <c r="AH16" s="21">
        <v>5.4579999028254E-2</v>
      </c>
      <c r="AI16" s="21">
        <v>6.1204926964552799E-2</v>
      </c>
      <c r="AJ16" s="21">
        <v>7.8957283689881794E-2</v>
      </c>
      <c r="AK16" s="21">
        <v>5.9768060006260303E-2</v>
      </c>
      <c r="AL16" s="21"/>
      <c r="AM16" s="21">
        <v>5.8510091167227898E-2</v>
      </c>
      <c r="AN16" s="21">
        <v>7.5374531438491502E-2</v>
      </c>
      <c r="AO16" s="21">
        <v>5.22578755096774E-2</v>
      </c>
      <c r="AP16" s="21">
        <v>2.1153185953333199E-2</v>
      </c>
      <c r="AQ16" s="21">
        <v>5.4642144081698797E-2</v>
      </c>
      <c r="AR16" s="21"/>
      <c r="AS16" s="21">
        <v>5.7688072524846097E-2</v>
      </c>
      <c r="AT16" s="21">
        <v>9.6586097511665497E-2</v>
      </c>
      <c r="AU16" s="21"/>
      <c r="AV16" s="21">
        <v>6.2586760333468203E-2</v>
      </c>
      <c r="AW16" s="21">
        <v>4.22901683136278E-2</v>
      </c>
      <c r="AX16" s="21"/>
      <c r="AY16" s="21">
        <v>6.2386538469162797E-2</v>
      </c>
      <c r="AZ16" s="21">
        <v>4.8514662863910499E-2</v>
      </c>
      <c r="BA16" s="21">
        <v>0.115930053027634</v>
      </c>
      <c r="BB16" s="21"/>
      <c r="BC16" s="21">
        <v>5.7259852906105399E-2</v>
      </c>
      <c r="BD16" s="21">
        <v>7.5035279573599595E-2</v>
      </c>
      <c r="BE16" s="21">
        <v>4.5598408379804597E-2</v>
      </c>
      <c r="BF16" s="21"/>
      <c r="BG16" s="21">
        <v>4.54407307142757E-2</v>
      </c>
      <c r="BH16" s="21">
        <v>6.4674800082809999E-2</v>
      </c>
      <c r="BI16" s="21"/>
      <c r="BJ16" s="21">
        <v>4.1717333099069998E-2</v>
      </c>
      <c r="BK16" s="21">
        <v>6.3888360917385395E-2</v>
      </c>
      <c r="BL16" s="21"/>
      <c r="BM16" s="21">
        <v>6.1607793632613997E-2</v>
      </c>
      <c r="BN16" s="21">
        <v>4.23840934963267E-2</v>
      </c>
      <c r="BO16" s="21">
        <v>5.8985110527046802E-2</v>
      </c>
      <c r="BP16" s="21">
        <v>4.3191060924040098E-2</v>
      </c>
      <c r="BQ16" s="21">
        <v>6.8987782292015798E-2</v>
      </c>
      <c r="BR16" s="21">
        <v>7.14228479147304E-2</v>
      </c>
      <c r="BS16" s="21">
        <v>3.4725723834175902E-2</v>
      </c>
      <c r="BT16" s="21"/>
      <c r="BU16" s="21">
        <v>3.8710532214096899E-2</v>
      </c>
      <c r="BV16" s="21">
        <v>3.4977390336834398E-2</v>
      </c>
      <c r="BW16" s="21"/>
      <c r="BX16" s="21">
        <v>3.8348798564415899E-2</v>
      </c>
      <c r="BY16" s="21">
        <v>9.1572685634753806E-2</v>
      </c>
      <c r="BZ16" s="21">
        <v>3.8480966834960502E-2</v>
      </c>
      <c r="CA16" s="21">
        <v>5.9331332553279902E-2</v>
      </c>
    </row>
    <row r="17" spans="2:79" hidden="1" x14ac:dyDescent="0.3">
      <c r="B17" s="18" t="s">
        <v>299</v>
      </c>
      <c r="C17" s="22">
        <v>0.65660425773238196</v>
      </c>
      <c r="D17" s="22">
        <v>0.604313298984682</v>
      </c>
      <c r="E17" s="22">
        <v>0.70591781028551104</v>
      </c>
      <c r="F17" s="22"/>
      <c r="G17" s="22">
        <v>0.66608842595921802</v>
      </c>
      <c r="H17" s="22">
        <v>0.69526335757723301</v>
      </c>
      <c r="I17" s="22">
        <v>0.69219876186247298</v>
      </c>
      <c r="J17" s="22">
        <v>0.66398665481256403</v>
      </c>
      <c r="K17" s="22">
        <v>0.60990370979644704</v>
      </c>
      <c r="L17" s="22">
        <v>0.61546558587396905</v>
      </c>
      <c r="M17" s="22"/>
      <c r="N17" s="22">
        <v>0.70833600967162702</v>
      </c>
      <c r="O17" s="22">
        <v>0.65394932718378695</v>
      </c>
      <c r="P17" s="22">
        <v>0.62416304472959605</v>
      </c>
      <c r="Q17" s="22">
        <v>0.64377937084158099</v>
      </c>
      <c r="R17" s="22"/>
      <c r="S17" s="22">
        <v>0.68135905840741096</v>
      </c>
      <c r="T17" s="22">
        <v>0.58196852770693397</v>
      </c>
      <c r="U17" s="22">
        <v>0.64928666026722603</v>
      </c>
      <c r="V17" s="22">
        <v>0.59494887062063095</v>
      </c>
      <c r="W17" s="22">
        <v>0.74373752016619199</v>
      </c>
      <c r="X17" s="22">
        <v>0.62619524136443006</v>
      </c>
      <c r="Y17" s="22">
        <v>0.63221813341849797</v>
      </c>
      <c r="Z17" s="22">
        <v>0.62503739703817196</v>
      </c>
      <c r="AA17" s="22">
        <v>0.70523995316866905</v>
      </c>
      <c r="AB17" s="22">
        <v>0.68902898589457295</v>
      </c>
      <c r="AC17" s="22">
        <v>0.664445770066732</v>
      </c>
      <c r="AD17" s="22">
        <v>0.775284420552947</v>
      </c>
      <c r="AE17" s="22"/>
      <c r="AF17" s="22">
        <v>0.73835711498868895</v>
      </c>
      <c r="AG17" s="22">
        <v>0.65679777058271205</v>
      </c>
      <c r="AH17" s="22">
        <v>0.62437180817677995</v>
      </c>
      <c r="AI17" s="22">
        <v>0.62068202559857699</v>
      </c>
      <c r="AJ17" s="22">
        <v>0.58094479643984298</v>
      </c>
      <c r="AK17" s="22">
        <v>0.63600414693708796</v>
      </c>
      <c r="AL17" s="22"/>
      <c r="AM17" s="22">
        <v>0.61780395402736099</v>
      </c>
      <c r="AN17" s="22">
        <v>0.59077152932422705</v>
      </c>
      <c r="AO17" s="22">
        <v>0.69101013591542404</v>
      </c>
      <c r="AP17" s="22">
        <v>0.81948088657437601</v>
      </c>
      <c r="AQ17" s="22">
        <v>0.79184657401482605</v>
      </c>
      <c r="AR17" s="22"/>
      <c r="AS17" s="22">
        <v>0.68081493872232801</v>
      </c>
      <c r="AT17" s="22">
        <v>0.62244022744740102</v>
      </c>
      <c r="AU17" s="22"/>
      <c r="AV17" s="22">
        <v>0.65633355989599196</v>
      </c>
      <c r="AW17" s="22">
        <v>0.68841545519093605</v>
      </c>
      <c r="AX17" s="22"/>
      <c r="AY17" s="22">
        <v>0.62703915838689195</v>
      </c>
      <c r="AZ17" s="22">
        <v>0.68587495920262398</v>
      </c>
      <c r="BA17" s="22">
        <v>0.54211434467528996</v>
      </c>
      <c r="BB17" s="22"/>
      <c r="BC17" s="22">
        <v>0.63440828053570497</v>
      </c>
      <c r="BD17" s="22">
        <v>0.62484132816899796</v>
      </c>
      <c r="BE17" s="22">
        <v>0.74618287910269798</v>
      </c>
      <c r="BF17" s="22"/>
      <c r="BG17" s="22">
        <v>0.69944401403061196</v>
      </c>
      <c r="BH17" s="22">
        <v>0.646786109297389</v>
      </c>
      <c r="BI17" s="22"/>
      <c r="BJ17" s="22">
        <v>0.73448218727331305</v>
      </c>
      <c r="BK17" s="22">
        <v>0.63689698398818295</v>
      </c>
      <c r="BL17" s="22"/>
      <c r="BM17" s="22">
        <v>0.68879333545784405</v>
      </c>
      <c r="BN17" s="22">
        <v>0.68238337053478304</v>
      </c>
      <c r="BO17" s="22">
        <v>0.62688517480461003</v>
      </c>
      <c r="BP17" s="22">
        <v>0.626689336295702</v>
      </c>
      <c r="BQ17" s="22">
        <v>0.60846795286048005</v>
      </c>
      <c r="BR17" s="22">
        <v>0.58781148526230398</v>
      </c>
      <c r="BS17" s="22">
        <v>0.67259856917414895</v>
      </c>
      <c r="BT17" s="22"/>
      <c r="BU17" s="22">
        <v>0.75013428362117895</v>
      </c>
      <c r="BV17" s="22">
        <v>0.73945242452220705</v>
      </c>
      <c r="BW17" s="22"/>
      <c r="BX17" s="22">
        <v>0.69597066038857203</v>
      </c>
      <c r="BY17" s="22">
        <v>0.57086581758146204</v>
      </c>
      <c r="BZ17" s="22">
        <v>0.77446041002411803</v>
      </c>
      <c r="CA17" s="22">
        <v>0.65767178327634301</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402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398</v>
      </c>
      <c r="C9" s="17">
        <v>0.30897290052595799</v>
      </c>
      <c r="D9" s="17">
        <v>0.290192792032541</v>
      </c>
      <c r="E9" s="17">
        <v>0.32478558517765099</v>
      </c>
      <c r="F9" s="17"/>
      <c r="G9" s="17">
        <v>0.363658070531857</v>
      </c>
      <c r="H9" s="17">
        <v>0.44190127141427799</v>
      </c>
      <c r="I9" s="17">
        <v>0.34417702402401901</v>
      </c>
      <c r="J9" s="17">
        <v>0.29514164343969801</v>
      </c>
      <c r="K9" s="17">
        <v>0.21620857327764001</v>
      </c>
      <c r="L9" s="17">
        <v>0.209787098340007</v>
      </c>
      <c r="M9" s="17"/>
      <c r="N9" s="17">
        <v>0.39202859467106599</v>
      </c>
      <c r="O9" s="17">
        <v>0.28236658374728602</v>
      </c>
      <c r="P9" s="17">
        <v>0.258530073685319</v>
      </c>
      <c r="Q9" s="17">
        <v>0.29312997239363298</v>
      </c>
      <c r="R9" s="17"/>
      <c r="S9" s="17">
        <v>0.34643201236076998</v>
      </c>
      <c r="T9" s="17">
        <v>0.274748936228286</v>
      </c>
      <c r="U9" s="17">
        <v>0.28328380523183999</v>
      </c>
      <c r="V9" s="17">
        <v>0.21253535079196201</v>
      </c>
      <c r="W9" s="17">
        <v>0.34868267689555199</v>
      </c>
      <c r="X9" s="17">
        <v>0.30714899603917201</v>
      </c>
      <c r="Y9" s="17">
        <v>0.33367382362895998</v>
      </c>
      <c r="Z9" s="17">
        <v>0.32253886595451298</v>
      </c>
      <c r="AA9" s="17">
        <v>0.352889359059675</v>
      </c>
      <c r="AB9" s="17">
        <v>0.29944321226753201</v>
      </c>
      <c r="AC9" s="17">
        <v>0.26264197217540203</v>
      </c>
      <c r="AD9" s="17">
        <v>0.41506060386872301</v>
      </c>
      <c r="AE9" s="17"/>
      <c r="AF9" s="17">
        <v>0.41749743199246597</v>
      </c>
      <c r="AG9" s="17">
        <v>0.26446617227124902</v>
      </c>
      <c r="AH9" s="17">
        <v>0.26109265217607402</v>
      </c>
      <c r="AI9" s="17">
        <v>0.27120586550138498</v>
      </c>
      <c r="AJ9" s="17">
        <v>0.28777864729454899</v>
      </c>
      <c r="AK9" s="17">
        <v>0.329163469086177</v>
      </c>
      <c r="AL9" s="17"/>
      <c r="AM9" s="17">
        <v>0.24206087371812701</v>
      </c>
      <c r="AN9" s="17">
        <v>0.26659207813420899</v>
      </c>
      <c r="AO9" s="17">
        <v>0.36994386169115001</v>
      </c>
      <c r="AP9" s="17">
        <v>0.452680038446508</v>
      </c>
      <c r="AQ9" s="17">
        <v>0.44763635990427397</v>
      </c>
      <c r="AR9" s="17"/>
      <c r="AS9" s="17">
        <v>0.32588963998727</v>
      </c>
      <c r="AT9" s="17">
        <v>0.325740066469973</v>
      </c>
      <c r="AU9" s="17"/>
      <c r="AV9" s="17">
        <v>0.32829643707822698</v>
      </c>
      <c r="AW9" s="17">
        <v>0.33335520909941102</v>
      </c>
      <c r="AX9" s="17"/>
      <c r="AY9" s="17">
        <v>0.35302689056169101</v>
      </c>
      <c r="AZ9" s="17">
        <v>0.29628429531320799</v>
      </c>
      <c r="BA9" s="17">
        <v>0.25282313992338501</v>
      </c>
      <c r="BB9" s="17"/>
      <c r="BC9" s="17">
        <v>0.29515822064953501</v>
      </c>
      <c r="BD9" s="17">
        <v>0.288543156124694</v>
      </c>
      <c r="BE9" s="17">
        <v>0.36478138927825898</v>
      </c>
      <c r="BF9" s="17"/>
      <c r="BG9" s="17">
        <v>0.32851673470980203</v>
      </c>
      <c r="BH9" s="17">
        <v>0.303136453379801</v>
      </c>
      <c r="BI9" s="17"/>
      <c r="BJ9" s="17">
        <v>0.40521004509381298</v>
      </c>
      <c r="BK9" s="17">
        <v>0.28146819077067797</v>
      </c>
      <c r="BL9" s="17"/>
      <c r="BM9" s="17">
        <v>0.365324300917025</v>
      </c>
      <c r="BN9" s="17">
        <v>0.30525087530505901</v>
      </c>
      <c r="BO9" s="17">
        <v>0.235021558406522</v>
      </c>
      <c r="BP9" s="17">
        <v>0.31057403706676601</v>
      </c>
      <c r="BQ9" s="17">
        <v>0.327778420802394</v>
      </c>
      <c r="BR9" s="17">
        <v>0.21313935215587301</v>
      </c>
      <c r="BS9" s="17">
        <v>0.28591044024787798</v>
      </c>
      <c r="BT9" s="17"/>
      <c r="BU9" s="17">
        <v>0.34052055014009203</v>
      </c>
      <c r="BV9" s="17">
        <v>0.43862243931827</v>
      </c>
      <c r="BW9" s="17"/>
      <c r="BX9" s="17">
        <v>0.33328164410917899</v>
      </c>
      <c r="BY9" s="17">
        <v>0.29956572697100498</v>
      </c>
      <c r="BZ9" s="17">
        <v>0.39506411836841998</v>
      </c>
      <c r="CA9" s="17">
        <v>0.27419130478831399</v>
      </c>
    </row>
    <row r="10" spans="2:79" x14ac:dyDescent="0.3">
      <c r="B10" s="18" t="s">
        <v>399</v>
      </c>
      <c r="C10" s="17">
        <v>0.45691947538611699</v>
      </c>
      <c r="D10" s="17">
        <v>0.45834875282033799</v>
      </c>
      <c r="E10" s="17">
        <v>0.456877917883242</v>
      </c>
      <c r="F10" s="17"/>
      <c r="G10" s="17">
        <v>0.43202167475192399</v>
      </c>
      <c r="H10" s="17">
        <v>0.39434406486499801</v>
      </c>
      <c r="I10" s="17">
        <v>0.47719014615636801</v>
      </c>
      <c r="J10" s="17">
        <v>0.44669044838446398</v>
      </c>
      <c r="K10" s="17">
        <v>0.47828704501390701</v>
      </c>
      <c r="L10" s="17">
        <v>0.50166326505367997</v>
      </c>
      <c r="M10" s="17"/>
      <c r="N10" s="17">
        <v>0.45632243041607801</v>
      </c>
      <c r="O10" s="17">
        <v>0.486079891852637</v>
      </c>
      <c r="P10" s="17">
        <v>0.44293527093197699</v>
      </c>
      <c r="Q10" s="17">
        <v>0.44156488698947999</v>
      </c>
      <c r="R10" s="17"/>
      <c r="S10" s="17">
        <v>0.45256176414745503</v>
      </c>
      <c r="T10" s="17">
        <v>0.44129674890797899</v>
      </c>
      <c r="U10" s="17">
        <v>0.45784401467986602</v>
      </c>
      <c r="V10" s="17">
        <v>0.522163834795485</v>
      </c>
      <c r="W10" s="17">
        <v>0.44744117704540998</v>
      </c>
      <c r="X10" s="17">
        <v>0.41562326351297302</v>
      </c>
      <c r="Y10" s="17">
        <v>0.41867354886755598</v>
      </c>
      <c r="Z10" s="17">
        <v>0.387209214585024</v>
      </c>
      <c r="AA10" s="17">
        <v>0.45345521887883999</v>
      </c>
      <c r="AB10" s="17">
        <v>0.47947117956914098</v>
      </c>
      <c r="AC10" s="17">
        <v>0.53373244454171398</v>
      </c>
      <c r="AD10" s="17">
        <v>0.50382020413506201</v>
      </c>
      <c r="AE10" s="17"/>
      <c r="AF10" s="17">
        <v>0.40743180143681901</v>
      </c>
      <c r="AG10" s="17">
        <v>0.49027894480470202</v>
      </c>
      <c r="AH10" s="17">
        <v>0.49337885540317</v>
      </c>
      <c r="AI10" s="17">
        <v>0.46685057623533799</v>
      </c>
      <c r="AJ10" s="17">
        <v>0.43523184768571299</v>
      </c>
      <c r="AK10" s="17">
        <v>0.43245541858627401</v>
      </c>
      <c r="AL10" s="17"/>
      <c r="AM10" s="17">
        <v>0.47378249266366401</v>
      </c>
      <c r="AN10" s="17">
        <v>0.46477538957225401</v>
      </c>
      <c r="AO10" s="17">
        <v>0.44206212104980702</v>
      </c>
      <c r="AP10" s="17">
        <v>0.42862964636133599</v>
      </c>
      <c r="AQ10" s="17">
        <v>0.40893394096058</v>
      </c>
      <c r="AR10" s="17"/>
      <c r="AS10" s="17">
        <v>0.47215915181242402</v>
      </c>
      <c r="AT10" s="17">
        <v>0.40316494608145698</v>
      </c>
      <c r="AU10" s="17"/>
      <c r="AV10" s="17">
        <v>0.44572431404778201</v>
      </c>
      <c r="AW10" s="17">
        <v>0.44448728803130899</v>
      </c>
      <c r="AX10" s="17"/>
      <c r="AY10" s="17">
        <v>0.39722476721690902</v>
      </c>
      <c r="AZ10" s="17">
        <v>0.48731926633449602</v>
      </c>
      <c r="BA10" s="17">
        <v>0.444064308324018</v>
      </c>
      <c r="BB10" s="17"/>
      <c r="BC10" s="17">
        <v>0.469322578965223</v>
      </c>
      <c r="BD10" s="17">
        <v>0.46416133331491499</v>
      </c>
      <c r="BE10" s="17">
        <v>0.42202744899282602</v>
      </c>
      <c r="BF10" s="17"/>
      <c r="BG10" s="17">
        <v>0.43280333713240798</v>
      </c>
      <c r="BH10" s="17">
        <v>0.47046004234928801</v>
      </c>
      <c r="BI10" s="17"/>
      <c r="BJ10" s="17">
        <v>0.41651534003070101</v>
      </c>
      <c r="BK10" s="17">
        <v>0.47078417946448697</v>
      </c>
      <c r="BL10" s="17"/>
      <c r="BM10" s="17">
        <v>0.44306674122151801</v>
      </c>
      <c r="BN10" s="17">
        <v>0.43355231356753898</v>
      </c>
      <c r="BO10" s="17">
        <v>0.53430714762421905</v>
      </c>
      <c r="BP10" s="17">
        <v>0.411863279619474</v>
      </c>
      <c r="BQ10" s="17">
        <v>0.48386200848975902</v>
      </c>
      <c r="BR10" s="17">
        <v>0.476920735639627</v>
      </c>
      <c r="BS10" s="17">
        <v>0.49116259108645399</v>
      </c>
      <c r="BT10" s="17"/>
      <c r="BU10" s="17">
        <v>0.50655642787383903</v>
      </c>
      <c r="BV10" s="17">
        <v>0.38582932444436302</v>
      </c>
      <c r="BW10" s="17"/>
      <c r="BX10" s="17">
        <v>0.45060870225699001</v>
      </c>
      <c r="BY10" s="17">
        <v>0.416109029844767</v>
      </c>
      <c r="BZ10" s="17">
        <v>0.46242123159690102</v>
      </c>
      <c r="CA10" s="17">
        <v>0.46772332881351902</v>
      </c>
    </row>
    <row r="11" spans="2:79" x14ac:dyDescent="0.3">
      <c r="B11" s="18" t="s">
        <v>400</v>
      </c>
      <c r="C11" s="17">
        <v>0.14143039623099601</v>
      </c>
      <c r="D11" s="17">
        <v>0.16431174838968099</v>
      </c>
      <c r="E11" s="17">
        <v>0.119808396831925</v>
      </c>
      <c r="F11" s="17"/>
      <c r="G11" s="17">
        <v>0.13455257350480901</v>
      </c>
      <c r="H11" s="17">
        <v>8.7409236235601498E-2</v>
      </c>
      <c r="I11" s="17">
        <v>9.4326277370953296E-2</v>
      </c>
      <c r="J11" s="17">
        <v>0.14517683452289201</v>
      </c>
      <c r="K11" s="17">
        <v>0.16868623711275901</v>
      </c>
      <c r="L11" s="17">
        <v>0.20667571704562099</v>
      </c>
      <c r="M11" s="17"/>
      <c r="N11" s="17">
        <v>0.115516049072186</v>
      </c>
      <c r="O11" s="17">
        <v>0.148672991333445</v>
      </c>
      <c r="P11" s="17">
        <v>0.17856606208789599</v>
      </c>
      <c r="Q11" s="17">
        <v>0.124462986344749</v>
      </c>
      <c r="R11" s="17"/>
      <c r="S11" s="17">
        <v>0.117143647737445</v>
      </c>
      <c r="T11" s="17">
        <v>0.21463696380959399</v>
      </c>
      <c r="U11" s="17">
        <v>0.18716256075965801</v>
      </c>
      <c r="V11" s="17">
        <v>0.17055222387261301</v>
      </c>
      <c r="W11" s="17">
        <v>0.11249625850242</v>
      </c>
      <c r="X11" s="17">
        <v>0.137282093356691</v>
      </c>
      <c r="Y11" s="17">
        <v>0.12876113940952</v>
      </c>
      <c r="Z11" s="17">
        <v>0.20213579970415799</v>
      </c>
      <c r="AA11" s="17">
        <v>8.6349290757553293E-2</v>
      </c>
      <c r="AB11" s="17">
        <v>0.117028863788747</v>
      </c>
      <c r="AC11" s="17">
        <v>0.13911478331931099</v>
      </c>
      <c r="AD11" s="17">
        <v>4.0147142570157397E-2</v>
      </c>
      <c r="AE11" s="17"/>
      <c r="AF11" s="17">
        <v>0.10692123681893401</v>
      </c>
      <c r="AG11" s="17">
        <v>0.144901454517743</v>
      </c>
      <c r="AH11" s="17">
        <v>0.16379878582291901</v>
      </c>
      <c r="AI11" s="17">
        <v>0.15868174382959499</v>
      </c>
      <c r="AJ11" s="17">
        <v>0.15964810531822901</v>
      </c>
      <c r="AK11" s="17">
        <v>0.129948728962235</v>
      </c>
      <c r="AL11" s="17"/>
      <c r="AM11" s="17">
        <v>0.16213354750007899</v>
      </c>
      <c r="AN11" s="17">
        <v>0.16207516572126701</v>
      </c>
      <c r="AO11" s="17">
        <v>0.12852617496037499</v>
      </c>
      <c r="AP11" s="17">
        <v>7.0011458630132903E-2</v>
      </c>
      <c r="AQ11" s="17">
        <v>6.4998546976412802E-2</v>
      </c>
      <c r="AR11" s="17"/>
      <c r="AS11" s="17">
        <v>0.126133138252779</v>
      </c>
      <c r="AT11" s="17">
        <v>0.15262402068545899</v>
      </c>
      <c r="AU11" s="17"/>
      <c r="AV11" s="17">
        <v>0.142850452566466</v>
      </c>
      <c r="AW11" s="17">
        <v>0.127034934253484</v>
      </c>
      <c r="AX11" s="17"/>
      <c r="AY11" s="17">
        <v>0.13756767637775</v>
      </c>
      <c r="AZ11" s="17">
        <v>0.13530247855138899</v>
      </c>
      <c r="BA11" s="17">
        <v>0.196486253206238</v>
      </c>
      <c r="BB11" s="17"/>
      <c r="BC11" s="17">
        <v>0.141256639552473</v>
      </c>
      <c r="BD11" s="17">
        <v>0.15317374494215699</v>
      </c>
      <c r="BE11" s="17">
        <v>0.127567865483037</v>
      </c>
      <c r="BF11" s="17"/>
      <c r="BG11" s="17">
        <v>0.13875112232057299</v>
      </c>
      <c r="BH11" s="17">
        <v>0.14090665704685601</v>
      </c>
      <c r="BI11" s="17"/>
      <c r="BJ11" s="17">
        <v>0.10720539886026401</v>
      </c>
      <c r="BK11" s="17">
        <v>0.15104382785128201</v>
      </c>
      <c r="BL11" s="17"/>
      <c r="BM11" s="17">
        <v>0.11391285041136701</v>
      </c>
      <c r="BN11" s="17">
        <v>0.16547562587239301</v>
      </c>
      <c r="BO11" s="17">
        <v>0.141594296148572</v>
      </c>
      <c r="BP11" s="17">
        <v>0.121444678015612</v>
      </c>
      <c r="BQ11" s="17">
        <v>0.117236332335904</v>
      </c>
      <c r="BR11" s="17">
        <v>0.222362231454235</v>
      </c>
      <c r="BS11" s="17">
        <v>4.97295590449576E-2</v>
      </c>
      <c r="BT11" s="17"/>
      <c r="BU11" s="17">
        <v>9.1672728282911398E-2</v>
      </c>
      <c r="BV11" s="17">
        <v>0.107748297782681</v>
      </c>
      <c r="BW11" s="17"/>
      <c r="BX11" s="17">
        <v>0.12475478977957</v>
      </c>
      <c r="BY11" s="17">
        <v>0.17345921382986099</v>
      </c>
      <c r="BZ11" s="17">
        <v>9.4874893490048601E-2</v>
      </c>
      <c r="CA11" s="17">
        <v>0.18640117496405501</v>
      </c>
    </row>
    <row r="12" spans="2:79" x14ac:dyDescent="0.3">
      <c r="B12" s="18" t="s">
        <v>401</v>
      </c>
      <c r="C12" s="17">
        <v>3.17459153493223E-2</v>
      </c>
      <c r="D12" s="17">
        <v>3.5251223468875097E-2</v>
      </c>
      <c r="E12" s="17">
        <v>2.84831711702258E-2</v>
      </c>
      <c r="F12" s="17"/>
      <c r="G12" s="17">
        <v>3.5524516282511201E-2</v>
      </c>
      <c r="H12" s="17">
        <v>3.8501896287924602E-2</v>
      </c>
      <c r="I12" s="17">
        <v>2.1339639589344098E-2</v>
      </c>
      <c r="J12" s="17">
        <v>3.0964780859492301E-2</v>
      </c>
      <c r="K12" s="17">
        <v>4.5041548754091901E-2</v>
      </c>
      <c r="L12" s="17">
        <v>2.3912451036573999E-2</v>
      </c>
      <c r="M12" s="17"/>
      <c r="N12" s="17">
        <v>1.32502618711412E-2</v>
      </c>
      <c r="O12" s="17">
        <v>3.24013749503827E-2</v>
      </c>
      <c r="P12" s="17">
        <v>3.4122754972355299E-2</v>
      </c>
      <c r="Q12" s="17">
        <v>4.8150418450849698E-2</v>
      </c>
      <c r="R12" s="17"/>
      <c r="S12" s="17">
        <v>4.1494359531661897E-2</v>
      </c>
      <c r="T12" s="17">
        <v>1.6266595538954799E-2</v>
      </c>
      <c r="U12" s="17">
        <v>5.3850535030167002E-3</v>
      </c>
      <c r="V12" s="17">
        <v>1.51608012649369E-2</v>
      </c>
      <c r="W12" s="17">
        <v>2.58879152346192E-2</v>
      </c>
      <c r="X12" s="17">
        <v>5.1308417637899097E-2</v>
      </c>
      <c r="Y12" s="17">
        <v>5.6408729648034499E-2</v>
      </c>
      <c r="Z12" s="17">
        <v>3.3671025094518803E-2</v>
      </c>
      <c r="AA12" s="17">
        <v>3.78075696189576E-2</v>
      </c>
      <c r="AB12" s="17">
        <v>3.7242360252805501E-2</v>
      </c>
      <c r="AC12" s="17">
        <v>3.19972234001576E-2</v>
      </c>
      <c r="AD12" s="17">
        <v>2.0862296219361198E-2</v>
      </c>
      <c r="AE12" s="17"/>
      <c r="AF12" s="17">
        <v>2.1739499457053502E-2</v>
      </c>
      <c r="AG12" s="17">
        <v>3.7827397507452301E-2</v>
      </c>
      <c r="AH12" s="17">
        <v>2.8948746153043901E-2</v>
      </c>
      <c r="AI12" s="17">
        <v>3.8605488950886002E-2</v>
      </c>
      <c r="AJ12" s="17">
        <v>3.8587818196574301E-2</v>
      </c>
      <c r="AK12" s="17">
        <v>1.6530383680409901E-2</v>
      </c>
      <c r="AL12" s="17"/>
      <c r="AM12" s="17">
        <v>3.3033765081353798E-2</v>
      </c>
      <c r="AN12" s="17">
        <v>3.52495603677545E-2</v>
      </c>
      <c r="AO12" s="17">
        <v>1.7799856553645001E-2</v>
      </c>
      <c r="AP12" s="17">
        <v>2.0912974069242699E-2</v>
      </c>
      <c r="AQ12" s="17">
        <v>5.8918874324050699E-2</v>
      </c>
      <c r="AR12" s="17"/>
      <c r="AS12" s="17">
        <v>2.5397046371786799E-2</v>
      </c>
      <c r="AT12" s="17">
        <v>4.8127148539661199E-2</v>
      </c>
      <c r="AU12" s="17"/>
      <c r="AV12" s="17">
        <v>2.55920447212169E-2</v>
      </c>
      <c r="AW12" s="17">
        <v>4.0874779225955102E-2</v>
      </c>
      <c r="AX12" s="17"/>
      <c r="AY12" s="17">
        <v>3.7845206909700002E-2</v>
      </c>
      <c r="AZ12" s="17">
        <v>2.8108193658119701E-2</v>
      </c>
      <c r="BA12" s="17">
        <v>4.1177853665405398E-2</v>
      </c>
      <c r="BB12" s="17"/>
      <c r="BC12" s="17">
        <v>3.0929491403813899E-2</v>
      </c>
      <c r="BD12" s="17">
        <v>4.09442196644643E-2</v>
      </c>
      <c r="BE12" s="17">
        <v>2.54908779699707E-2</v>
      </c>
      <c r="BF12" s="17"/>
      <c r="BG12" s="17">
        <v>2.3731018401668899E-2</v>
      </c>
      <c r="BH12" s="17">
        <v>3.1768847154493601E-2</v>
      </c>
      <c r="BI12" s="17"/>
      <c r="BJ12" s="17">
        <v>2.58802202709363E-2</v>
      </c>
      <c r="BK12" s="17">
        <v>3.22957061892018E-2</v>
      </c>
      <c r="BL12" s="17"/>
      <c r="BM12" s="17">
        <v>3.1364722364982098E-2</v>
      </c>
      <c r="BN12" s="17">
        <v>3.9298575833778902E-2</v>
      </c>
      <c r="BO12" s="17">
        <v>4.0911472763168998E-2</v>
      </c>
      <c r="BP12" s="17">
        <v>3.2091591292656103E-2</v>
      </c>
      <c r="BQ12" s="17">
        <v>2.8822092081287699E-2</v>
      </c>
      <c r="BR12" s="17">
        <v>2.1071061991945899E-2</v>
      </c>
      <c r="BS12" s="17">
        <v>4.5350620735798201E-2</v>
      </c>
      <c r="BT12" s="17"/>
      <c r="BU12" s="17">
        <v>3.0421771301020101E-2</v>
      </c>
      <c r="BV12" s="17">
        <v>3.1908303673024503E-2</v>
      </c>
      <c r="BW12" s="17"/>
      <c r="BX12" s="17">
        <v>4.42227379316949E-2</v>
      </c>
      <c r="BY12" s="17">
        <v>5.3034985932193003E-2</v>
      </c>
      <c r="BZ12" s="17">
        <v>1.46739957480991E-2</v>
      </c>
      <c r="CA12" s="17">
        <v>3.1609434061943602E-2</v>
      </c>
    </row>
    <row r="13" spans="2:79" x14ac:dyDescent="0.3">
      <c r="B13" s="18" t="s">
        <v>101</v>
      </c>
      <c r="C13" s="19">
        <v>6.0931312507606403E-2</v>
      </c>
      <c r="D13" s="19">
        <v>5.18954832885654E-2</v>
      </c>
      <c r="E13" s="19">
        <v>7.0044928936956394E-2</v>
      </c>
      <c r="F13" s="19"/>
      <c r="G13" s="19">
        <v>3.4243164928898402E-2</v>
      </c>
      <c r="H13" s="19">
        <v>3.7843531197197799E-2</v>
      </c>
      <c r="I13" s="19">
        <v>6.2966912859315299E-2</v>
      </c>
      <c r="J13" s="19">
        <v>8.20262927934539E-2</v>
      </c>
      <c r="K13" s="19">
        <v>9.1776595841601805E-2</v>
      </c>
      <c r="L13" s="19">
        <v>5.7961468524118001E-2</v>
      </c>
      <c r="M13" s="19"/>
      <c r="N13" s="19">
        <v>2.2882663969529E-2</v>
      </c>
      <c r="O13" s="19">
        <v>5.0479158116249298E-2</v>
      </c>
      <c r="P13" s="19">
        <v>8.5845838322453599E-2</v>
      </c>
      <c r="Q13" s="19">
        <v>9.2691735821287105E-2</v>
      </c>
      <c r="R13" s="19"/>
      <c r="S13" s="19">
        <v>4.2368216222667399E-2</v>
      </c>
      <c r="T13" s="19">
        <v>5.30507555151861E-2</v>
      </c>
      <c r="U13" s="19">
        <v>6.6324565825618895E-2</v>
      </c>
      <c r="V13" s="19">
        <v>7.9587789275002999E-2</v>
      </c>
      <c r="W13" s="19">
        <v>6.5491972321998201E-2</v>
      </c>
      <c r="X13" s="19">
        <v>8.8637229453265395E-2</v>
      </c>
      <c r="Y13" s="19">
        <v>6.2482758445930403E-2</v>
      </c>
      <c r="Z13" s="19">
        <v>5.4445094661786098E-2</v>
      </c>
      <c r="AA13" s="19">
        <v>6.9498561684974397E-2</v>
      </c>
      <c r="AB13" s="19">
        <v>6.6814384121774498E-2</v>
      </c>
      <c r="AC13" s="19">
        <v>3.2513576563415102E-2</v>
      </c>
      <c r="AD13" s="19">
        <v>2.01097532066958E-2</v>
      </c>
      <c r="AE13" s="19"/>
      <c r="AF13" s="19">
        <v>4.6410030294728101E-2</v>
      </c>
      <c r="AG13" s="19">
        <v>6.2526030898853696E-2</v>
      </c>
      <c r="AH13" s="19">
        <v>5.27809604447936E-2</v>
      </c>
      <c r="AI13" s="19">
        <v>6.4656325482796095E-2</v>
      </c>
      <c r="AJ13" s="19">
        <v>7.8753581504934306E-2</v>
      </c>
      <c r="AK13" s="19">
        <v>9.1901999684903701E-2</v>
      </c>
      <c r="AL13" s="19"/>
      <c r="AM13" s="19">
        <v>8.8989321036776203E-2</v>
      </c>
      <c r="AN13" s="19">
        <v>7.1307806204514601E-2</v>
      </c>
      <c r="AO13" s="19">
        <v>4.1667985745022798E-2</v>
      </c>
      <c r="AP13" s="19">
        <v>2.7765882492779899E-2</v>
      </c>
      <c r="AQ13" s="19">
        <v>1.9512277834682699E-2</v>
      </c>
      <c r="AR13" s="19"/>
      <c r="AS13" s="19">
        <v>5.0421023575739701E-2</v>
      </c>
      <c r="AT13" s="19">
        <v>7.03438182234499E-2</v>
      </c>
      <c r="AU13" s="19"/>
      <c r="AV13" s="19">
        <v>5.7536751586309401E-2</v>
      </c>
      <c r="AW13" s="19">
        <v>5.4247789389841802E-2</v>
      </c>
      <c r="AX13" s="19"/>
      <c r="AY13" s="19">
        <v>7.4335458933949994E-2</v>
      </c>
      <c r="AZ13" s="19">
        <v>5.2985766142787799E-2</v>
      </c>
      <c r="BA13" s="19">
        <v>6.54484448809525E-2</v>
      </c>
      <c r="BB13" s="19"/>
      <c r="BC13" s="19">
        <v>6.3333069428955599E-2</v>
      </c>
      <c r="BD13" s="19">
        <v>5.3177545953769001E-2</v>
      </c>
      <c r="BE13" s="19">
        <v>6.0132418275907297E-2</v>
      </c>
      <c r="BF13" s="19"/>
      <c r="BG13" s="19">
        <v>7.6197787435548697E-2</v>
      </c>
      <c r="BH13" s="19">
        <v>5.3728000069560897E-2</v>
      </c>
      <c r="BI13" s="19"/>
      <c r="BJ13" s="19">
        <v>4.51889957442854E-2</v>
      </c>
      <c r="BK13" s="19">
        <v>6.44080957243513E-2</v>
      </c>
      <c r="BL13" s="19"/>
      <c r="BM13" s="19">
        <v>4.6331385085108E-2</v>
      </c>
      <c r="BN13" s="19">
        <v>5.6422609421230001E-2</v>
      </c>
      <c r="BO13" s="19">
        <v>4.8165525057518303E-2</v>
      </c>
      <c r="BP13" s="19">
        <v>0.124026414005493</v>
      </c>
      <c r="BQ13" s="19">
        <v>4.2301146290655199E-2</v>
      </c>
      <c r="BR13" s="19">
        <v>6.6506618758318606E-2</v>
      </c>
      <c r="BS13" s="19">
        <v>0.12784678888491199</v>
      </c>
      <c r="BT13" s="19"/>
      <c r="BU13" s="19">
        <v>3.0828522402137199E-2</v>
      </c>
      <c r="BV13" s="19">
        <v>3.5891634781661699E-2</v>
      </c>
      <c r="BW13" s="19"/>
      <c r="BX13" s="19">
        <v>4.7132125922565403E-2</v>
      </c>
      <c r="BY13" s="19">
        <v>5.7831043422174502E-2</v>
      </c>
      <c r="BZ13" s="19">
        <v>3.2965760796531497E-2</v>
      </c>
      <c r="CA13" s="19">
        <v>4.0074757372168798E-2</v>
      </c>
    </row>
    <row r="14" spans="2:79" x14ac:dyDescent="0.3">
      <c r="B14" s="16"/>
    </row>
    <row r="15" spans="2:79" x14ac:dyDescent="0.3">
      <c r="B15" t="s">
        <v>99</v>
      </c>
    </row>
    <row r="16" spans="2:79" x14ac:dyDescent="0.3">
      <c r="B16" t="s">
        <v>100</v>
      </c>
    </row>
    <row r="18" spans="2:2" x14ac:dyDescent="0.3">
      <c r="B18"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35" t="s">
        <v>414</v>
      </c>
      <c r="E2" s="31"/>
      <c r="F2" s="31"/>
      <c r="G2" s="31"/>
    </row>
    <row r="6" spans="2:7" ht="49.95" customHeight="1" x14ac:dyDescent="0.3">
      <c r="B6" s="20" t="s">
        <v>15</v>
      </c>
      <c r="C6" s="20" t="s">
        <v>403</v>
      </c>
      <c r="D6" s="20" t="s">
        <v>404</v>
      </c>
      <c r="E6" s="20" t="s">
        <v>405</v>
      </c>
      <c r="F6" s="20" t="s">
        <v>406</v>
      </c>
    </row>
    <row r="7" spans="2:7" x14ac:dyDescent="0.3">
      <c r="B7" s="18" t="s">
        <v>407</v>
      </c>
      <c r="C7" s="17">
        <v>0.24040939403258299</v>
      </c>
      <c r="D7" s="17">
        <v>0.313941959008671</v>
      </c>
      <c r="E7" s="17">
        <v>0.265726081849531</v>
      </c>
      <c r="F7" s="17">
        <v>0.282939538823056</v>
      </c>
    </row>
    <row r="8" spans="2:7" x14ac:dyDescent="0.3">
      <c r="B8" s="18" t="s">
        <v>408</v>
      </c>
      <c r="C8" s="17">
        <v>0.39600738497101601</v>
      </c>
      <c r="D8" s="17">
        <v>0.37812253831478798</v>
      </c>
      <c r="E8" s="17">
        <v>0.362508129759405</v>
      </c>
      <c r="F8" s="17">
        <v>0.33041177073585498</v>
      </c>
    </row>
    <row r="9" spans="2:7" x14ac:dyDescent="0.3">
      <c r="B9" s="18" t="s">
        <v>409</v>
      </c>
      <c r="C9" s="17">
        <v>0.23054698288870701</v>
      </c>
      <c r="D9" s="17">
        <v>0.18856988630611099</v>
      </c>
      <c r="E9" s="17">
        <v>0.20163520668948201</v>
      </c>
      <c r="F9" s="17">
        <v>0.19740106783732</v>
      </c>
    </row>
    <row r="10" spans="2:7" x14ac:dyDescent="0.3">
      <c r="B10" s="18" t="s">
        <v>410</v>
      </c>
      <c r="C10" s="17">
        <v>4.1711752577728703E-2</v>
      </c>
      <c r="D10" s="17">
        <v>6.05069910058064E-2</v>
      </c>
      <c r="E10" s="17">
        <v>7.5023746421895604E-2</v>
      </c>
      <c r="F10" s="17">
        <v>9.7132337688346199E-2</v>
      </c>
    </row>
    <row r="11" spans="2:7" x14ac:dyDescent="0.3">
      <c r="B11" s="18" t="s">
        <v>411</v>
      </c>
      <c r="C11" s="17">
        <v>2.2986819073533098E-2</v>
      </c>
      <c r="D11" s="17">
        <v>2.4791621678867701E-2</v>
      </c>
      <c r="E11" s="17">
        <v>3.4609175461050197E-2</v>
      </c>
      <c r="F11" s="17">
        <v>5.1927884975836801E-2</v>
      </c>
    </row>
    <row r="12" spans="2:7" x14ac:dyDescent="0.3">
      <c r="B12" s="18" t="s">
        <v>101</v>
      </c>
      <c r="C12" s="17">
        <v>6.8337666456432897E-2</v>
      </c>
      <c r="D12" s="17">
        <v>3.4067003685756901E-2</v>
      </c>
      <c r="E12" s="17">
        <v>6.04976598186363E-2</v>
      </c>
      <c r="F12" s="17">
        <v>4.0187399939584902E-2</v>
      </c>
    </row>
    <row r="13" spans="2:7" x14ac:dyDescent="0.3">
      <c r="B13" s="23" t="s">
        <v>412</v>
      </c>
      <c r="C13" s="21">
        <v>0.63641677900359805</v>
      </c>
      <c r="D13" s="21">
        <v>0.69206449732345798</v>
      </c>
      <c r="E13" s="21">
        <v>0.628234211608936</v>
      </c>
      <c r="F13" s="21">
        <v>0.61335130955891204</v>
      </c>
    </row>
    <row r="14" spans="2:7" x14ac:dyDescent="0.3">
      <c r="B14" s="23" t="s">
        <v>413</v>
      </c>
      <c r="C14" s="21">
        <v>6.4698571651261805E-2</v>
      </c>
      <c r="D14" s="21">
        <v>8.5298612684674105E-2</v>
      </c>
      <c r="E14" s="21">
        <v>0.109632921882946</v>
      </c>
      <c r="F14" s="21">
        <v>0.14906022266418301</v>
      </c>
    </row>
    <row r="15" spans="2:7" hidden="1" x14ac:dyDescent="0.3">
      <c r="B15" s="23" t="s">
        <v>299</v>
      </c>
      <c r="C15" s="22">
        <v>0.57171820735233703</v>
      </c>
      <c r="D15" s="22">
        <v>0.606765884638784</v>
      </c>
      <c r="E15" s="22">
        <v>0.51860128972598996</v>
      </c>
      <c r="F15" s="22">
        <v>0.46429108689472898</v>
      </c>
    </row>
    <row r="16" spans="2:7" x14ac:dyDescent="0.3">
      <c r="B16" s="16"/>
      <c r="C16" s="16"/>
      <c r="D16" s="16"/>
      <c r="E16" s="16"/>
      <c r="F16" s="16"/>
    </row>
    <row r="17" spans="2:2" x14ac:dyDescent="0.3">
      <c r="B17" t="s">
        <v>99</v>
      </c>
    </row>
    <row r="18" spans="2:2" x14ac:dyDescent="0.3">
      <c r="B18" t="s">
        <v>100</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415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407</v>
      </c>
      <c r="C9" s="17">
        <v>0.282939538823056</v>
      </c>
      <c r="D9" s="17">
        <v>0.239299761872586</v>
      </c>
      <c r="E9" s="17">
        <v>0.32292562225488203</v>
      </c>
      <c r="F9" s="17"/>
      <c r="G9" s="17">
        <v>0.39199858709104501</v>
      </c>
      <c r="H9" s="17">
        <v>0.37730688568881499</v>
      </c>
      <c r="I9" s="17">
        <v>0.31463036661667498</v>
      </c>
      <c r="J9" s="17">
        <v>0.30065748183190399</v>
      </c>
      <c r="K9" s="17">
        <v>0.23432232403778699</v>
      </c>
      <c r="L9" s="17">
        <v>0.126636120584222</v>
      </c>
      <c r="M9" s="17"/>
      <c r="N9" s="17">
        <v>0.29855386351485802</v>
      </c>
      <c r="O9" s="17">
        <v>0.25992319145635701</v>
      </c>
      <c r="P9" s="17">
        <v>0.273346364278922</v>
      </c>
      <c r="Q9" s="17">
        <v>0.29956884028707398</v>
      </c>
      <c r="R9" s="17"/>
      <c r="S9" s="17">
        <v>0.33900050570004198</v>
      </c>
      <c r="T9" s="17">
        <v>0.26345148467990298</v>
      </c>
      <c r="U9" s="17">
        <v>0.29197326242532701</v>
      </c>
      <c r="V9" s="17">
        <v>0.232421325640536</v>
      </c>
      <c r="W9" s="17">
        <v>0.304670784312914</v>
      </c>
      <c r="X9" s="17">
        <v>0.28182741378026299</v>
      </c>
      <c r="Y9" s="17">
        <v>0.233239737906625</v>
      </c>
      <c r="Z9" s="17">
        <v>0.26246466704371602</v>
      </c>
      <c r="AA9" s="17">
        <v>0.29839275575785901</v>
      </c>
      <c r="AB9" s="17">
        <v>0.23788005364456999</v>
      </c>
      <c r="AC9" s="17">
        <v>0.31389319951085698</v>
      </c>
      <c r="AD9" s="17">
        <v>0.37319403767597897</v>
      </c>
      <c r="AE9" s="17"/>
      <c r="AF9" s="17">
        <v>0.37239842486670899</v>
      </c>
      <c r="AG9" s="17">
        <v>0.25638374390243701</v>
      </c>
      <c r="AH9" s="17">
        <v>0.31252305853767498</v>
      </c>
      <c r="AI9" s="17">
        <v>0.21944140763373801</v>
      </c>
      <c r="AJ9" s="17">
        <v>0.219232457100625</v>
      </c>
      <c r="AK9" s="17">
        <v>0.27294031328083801</v>
      </c>
      <c r="AL9" s="17"/>
      <c r="AM9" s="17">
        <v>0.278821337349689</v>
      </c>
      <c r="AN9" s="17">
        <v>0.283988697688906</v>
      </c>
      <c r="AO9" s="17">
        <v>0.30879213575850301</v>
      </c>
      <c r="AP9" s="17">
        <v>0.30654217013146101</v>
      </c>
      <c r="AQ9" s="17">
        <v>0.388839334587114</v>
      </c>
      <c r="AR9" s="17"/>
      <c r="AS9" s="17">
        <v>0.269320813800356</v>
      </c>
      <c r="AT9" s="17">
        <v>0.38289712030609402</v>
      </c>
      <c r="AU9" s="17"/>
      <c r="AV9" s="17">
        <v>0.255861909053546</v>
      </c>
      <c r="AW9" s="17">
        <v>0.409419453707564</v>
      </c>
      <c r="AX9" s="17"/>
      <c r="AY9" s="17">
        <v>0.35644951435555899</v>
      </c>
      <c r="AZ9" s="17">
        <v>0.26166297054857601</v>
      </c>
      <c r="BA9" s="17">
        <v>0.21425013788510899</v>
      </c>
      <c r="BB9" s="17"/>
      <c r="BC9" s="17">
        <v>0.26918659420274399</v>
      </c>
      <c r="BD9" s="17">
        <v>0.252876066417969</v>
      </c>
      <c r="BE9" s="17">
        <v>0.34573778484444601</v>
      </c>
      <c r="BF9" s="17"/>
      <c r="BG9" s="17">
        <v>0.35031199657104301</v>
      </c>
      <c r="BH9" s="17">
        <v>0.25746878671691398</v>
      </c>
      <c r="BI9" s="17"/>
      <c r="BJ9" s="17">
        <v>0.323534854188745</v>
      </c>
      <c r="BK9" s="17">
        <v>0.27304728496363401</v>
      </c>
      <c r="BL9" s="17"/>
      <c r="BM9" s="17">
        <v>0.31671641628046199</v>
      </c>
      <c r="BN9" s="17">
        <v>0.30425745461367099</v>
      </c>
      <c r="BO9" s="17">
        <v>0.22079260798424399</v>
      </c>
      <c r="BP9" s="17">
        <v>0.35136501182596702</v>
      </c>
      <c r="BQ9" s="17">
        <v>0.42445184704163302</v>
      </c>
      <c r="BR9" s="17">
        <v>0.12937708892034899</v>
      </c>
      <c r="BS9" s="17">
        <v>0.38984110039067599</v>
      </c>
      <c r="BT9" s="17"/>
      <c r="BU9" s="17">
        <v>0.26985915751200001</v>
      </c>
      <c r="BV9" s="17">
        <v>0.38493085402503102</v>
      </c>
      <c r="BW9" s="17"/>
      <c r="BX9" s="17">
        <v>0.28696536407443901</v>
      </c>
      <c r="BY9" s="17">
        <v>0.26643709996952603</v>
      </c>
      <c r="BZ9" s="17">
        <v>0.35552871256462698</v>
      </c>
      <c r="CA9" s="17">
        <v>0.24074813428317399</v>
      </c>
    </row>
    <row r="10" spans="2:79" x14ac:dyDescent="0.3">
      <c r="B10" s="18" t="s">
        <v>408</v>
      </c>
      <c r="C10" s="17">
        <v>0.33041177073585498</v>
      </c>
      <c r="D10" s="17">
        <v>0.33535213384807899</v>
      </c>
      <c r="E10" s="17">
        <v>0.32722008199887997</v>
      </c>
      <c r="F10" s="17"/>
      <c r="G10" s="17">
        <v>0.35028910572382099</v>
      </c>
      <c r="H10" s="17">
        <v>0.37775950998921398</v>
      </c>
      <c r="I10" s="17">
        <v>0.32643205212332899</v>
      </c>
      <c r="J10" s="17">
        <v>0.315283444192686</v>
      </c>
      <c r="K10" s="17">
        <v>0.30989628779641998</v>
      </c>
      <c r="L10" s="17">
        <v>0.30806012032654201</v>
      </c>
      <c r="M10" s="17"/>
      <c r="N10" s="17">
        <v>0.31323804293456298</v>
      </c>
      <c r="O10" s="17">
        <v>0.32206144521387903</v>
      </c>
      <c r="P10" s="17">
        <v>0.34929638695551501</v>
      </c>
      <c r="Q10" s="17">
        <v>0.34857348243397501</v>
      </c>
      <c r="R10" s="17"/>
      <c r="S10" s="17">
        <v>0.350460597536562</v>
      </c>
      <c r="T10" s="17">
        <v>0.30692137420457699</v>
      </c>
      <c r="U10" s="17">
        <v>0.283455250041516</v>
      </c>
      <c r="V10" s="17">
        <v>0.34879987078175201</v>
      </c>
      <c r="W10" s="17">
        <v>0.30411596063180302</v>
      </c>
      <c r="X10" s="17">
        <v>0.31149681899114201</v>
      </c>
      <c r="Y10" s="17">
        <v>0.35276962157987901</v>
      </c>
      <c r="Z10" s="17">
        <v>0.30010593116959999</v>
      </c>
      <c r="AA10" s="17">
        <v>0.33354170021242602</v>
      </c>
      <c r="AB10" s="17">
        <v>0.40330972383900698</v>
      </c>
      <c r="AC10" s="17">
        <v>0.32070058108739302</v>
      </c>
      <c r="AD10" s="17">
        <v>0.29337876558335702</v>
      </c>
      <c r="AE10" s="17"/>
      <c r="AF10" s="17">
        <v>0.36232463273374199</v>
      </c>
      <c r="AG10" s="17">
        <v>0.31319219626137001</v>
      </c>
      <c r="AH10" s="17">
        <v>0.28952649786691997</v>
      </c>
      <c r="AI10" s="17">
        <v>0.36907731003595101</v>
      </c>
      <c r="AJ10" s="17">
        <v>0.29751594571541201</v>
      </c>
      <c r="AK10" s="17">
        <v>0.31519844862563201</v>
      </c>
      <c r="AL10" s="17"/>
      <c r="AM10" s="17">
        <v>0.30441368704997201</v>
      </c>
      <c r="AN10" s="17">
        <v>0.311947118286587</v>
      </c>
      <c r="AO10" s="17">
        <v>0.36010045853255102</v>
      </c>
      <c r="AP10" s="17">
        <v>0.376152507706633</v>
      </c>
      <c r="AQ10" s="17">
        <v>0.39581318296816198</v>
      </c>
      <c r="AR10" s="17"/>
      <c r="AS10" s="17">
        <v>0.350040250873073</v>
      </c>
      <c r="AT10" s="17">
        <v>0.26520850340435098</v>
      </c>
      <c r="AU10" s="17"/>
      <c r="AV10" s="17">
        <v>0.33667995391440197</v>
      </c>
      <c r="AW10" s="17">
        <v>0.29565291344380001</v>
      </c>
      <c r="AX10" s="17"/>
      <c r="AY10" s="17">
        <v>0.30195868609654403</v>
      </c>
      <c r="AZ10" s="17">
        <v>0.34605417404095501</v>
      </c>
      <c r="BA10" s="17">
        <v>0.31162365838811701</v>
      </c>
      <c r="BB10" s="17"/>
      <c r="BC10" s="17">
        <v>0.33442076735689302</v>
      </c>
      <c r="BD10" s="17">
        <v>0.31620632565801399</v>
      </c>
      <c r="BE10" s="17">
        <v>0.33360572925812598</v>
      </c>
      <c r="BF10" s="17"/>
      <c r="BG10" s="17">
        <v>0.31399435711444301</v>
      </c>
      <c r="BH10" s="17">
        <v>0.33979282249438397</v>
      </c>
      <c r="BI10" s="17"/>
      <c r="BJ10" s="17">
        <v>0.36987430561971901</v>
      </c>
      <c r="BK10" s="17">
        <v>0.31642041595784198</v>
      </c>
      <c r="BL10" s="17"/>
      <c r="BM10" s="17">
        <v>0.36051348355854601</v>
      </c>
      <c r="BN10" s="17">
        <v>0.33202578922908599</v>
      </c>
      <c r="BO10" s="17">
        <v>0.390286665011847</v>
      </c>
      <c r="BP10" s="17">
        <v>0.314483567970824</v>
      </c>
      <c r="BQ10" s="17">
        <v>0.25266769239136899</v>
      </c>
      <c r="BR10" s="17">
        <v>0.276086579220927</v>
      </c>
      <c r="BS10" s="17">
        <v>0.31986224146403702</v>
      </c>
      <c r="BT10" s="17"/>
      <c r="BU10" s="17">
        <v>0.37999756773225801</v>
      </c>
      <c r="BV10" s="17">
        <v>0.346451292492442</v>
      </c>
      <c r="BW10" s="17"/>
      <c r="BX10" s="17">
        <v>0.38059320296937998</v>
      </c>
      <c r="BY10" s="17">
        <v>0.29537583818117902</v>
      </c>
      <c r="BZ10" s="17">
        <v>0.40902385775450101</v>
      </c>
      <c r="CA10" s="17">
        <v>0.32958899085773202</v>
      </c>
    </row>
    <row r="11" spans="2:79" x14ac:dyDescent="0.3">
      <c r="B11" s="18" t="s">
        <v>409</v>
      </c>
      <c r="C11" s="17">
        <v>0.19740106783732</v>
      </c>
      <c r="D11" s="17">
        <v>0.21850606024220301</v>
      </c>
      <c r="E11" s="17">
        <v>0.17778736403034601</v>
      </c>
      <c r="F11" s="17"/>
      <c r="G11" s="17">
        <v>0.18048665297373401</v>
      </c>
      <c r="H11" s="17">
        <v>0.12975280206005599</v>
      </c>
      <c r="I11" s="17">
        <v>0.193214850414932</v>
      </c>
      <c r="J11" s="17">
        <v>0.22894537969218001</v>
      </c>
      <c r="K11" s="17">
        <v>0.22545343411270399</v>
      </c>
      <c r="L11" s="17">
        <v>0.22253564519663799</v>
      </c>
      <c r="M11" s="17"/>
      <c r="N11" s="17">
        <v>0.179652373708444</v>
      </c>
      <c r="O11" s="17">
        <v>0.21587978736253</v>
      </c>
      <c r="P11" s="17">
        <v>0.20855667723843199</v>
      </c>
      <c r="Q11" s="17">
        <v>0.18102994141214901</v>
      </c>
      <c r="R11" s="17"/>
      <c r="S11" s="17">
        <v>0.18111674208238501</v>
      </c>
      <c r="T11" s="17">
        <v>0.19656856925948499</v>
      </c>
      <c r="U11" s="17">
        <v>0.19030241653763</v>
      </c>
      <c r="V11" s="17">
        <v>0.21238053562349801</v>
      </c>
      <c r="W11" s="17">
        <v>0.23806848503410799</v>
      </c>
      <c r="X11" s="17">
        <v>0.17840600401044601</v>
      </c>
      <c r="Y11" s="17">
        <v>0.19003965183739499</v>
      </c>
      <c r="Z11" s="17">
        <v>0.23267346940370801</v>
      </c>
      <c r="AA11" s="17">
        <v>0.21201628986530799</v>
      </c>
      <c r="AB11" s="17">
        <v>0.16777041789274799</v>
      </c>
      <c r="AC11" s="17">
        <v>0.19288181283768899</v>
      </c>
      <c r="AD11" s="17">
        <v>0.22876691612939301</v>
      </c>
      <c r="AE11" s="17"/>
      <c r="AF11" s="17">
        <v>0.16132159327553899</v>
      </c>
      <c r="AG11" s="17">
        <v>0.21803069951082901</v>
      </c>
      <c r="AH11" s="17">
        <v>0.20619930589402599</v>
      </c>
      <c r="AI11" s="17">
        <v>0.216856201265755</v>
      </c>
      <c r="AJ11" s="17">
        <v>0.17854921273299201</v>
      </c>
      <c r="AK11" s="17">
        <v>0.20723492284768</v>
      </c>
      <c r="AL11" s="17"/>
      <c r="AM11" s="17">
        <v>0.216654023607084</v>
      </c>
      <c r="AN11" s="17">
        <v>0.21093895693093601</v>
      </c>
      <c r="AO11" s="17">
        <v>0.18279591086309599</v>
      </c>
      <c r="AP11" s="17">
        <v>0.158520362562866</v>
      </c>
      <c r="AQ11" s="17">
        <v>3.8133296468318E-2</v>
      </c>
      <c r="AR11" s="17"/>
      <c r="AS11" s="17">
        <v>0.187379052042007</v>
      </c>
      <c r="AT11" s="17">
        <v>0.16261392168450201</v>
      </c>
      <c r="AU11" s="17"/>
      <c r="AV11" s="17">
        <v>0.19294376479417399</v>
      </c>
      <c r="AW11" s="17">
        <v>0.17071590190284899</v>
      </c>
      <c r="AX11" s="17"/>
      <c r="AY11" s="17">
        <v>0.17658659404749599</v>
      </c>
      <c r="AZ11" s="17">
        <v>0.20336140984550599</v>
      </c>
      <c r="BA11" s="17">
        <v>0.209709719139099</v>
      </c>
      <c r="BB11" s="17"/>
      <c r="BC11" s="17">
        <v>0.19465861886077099</v>
      </c>
      <c r="BD11" s="17">
        <v>0.21786675632404301</v>
      </c>
      <c r="BE11" s="17">
        <v>0.183094733292783</v>
      </c>
      <c r="BF11" s="17"/>
      <c r="BG11" s="17">
        <v>0.16041504566362899</v>
      </c>
      <c r="BH11" s="17">
        <v>0.21062106730740901</v>
      </c>
      <c r="BI11" s="17"/>
      <c r="BJ11" s="17">
        <v>0.14508982005840901</v>
      </c>
      <c r="BK11" s="17">
        <v>0.21263097470135101</v>
      </c>
      <c r="BL11" s="17"/>
      <c r="BM11" s="17">
        <v>0.18062454807054701</v>
      </c>
      <c r="BN11" s="17">
        <v>0.20688015113141001</v>
      </c>
      <c r="BO11" s="17">
        <v>0.22311512049433299</v>
      </c>
      <c r="BP11" s="17">
        <v>0.18205190626885301</v>
      </c>
      <c r="BQ11" s="17">
        <v>0.21024137860692599</v>
      </c>
      <c r="BR11" s="17">
        <v>0.239391688802782</v>
      </c>
      <c r="BS11" s="17">
        <v>0.13474997399881</v>
      </c>
      <c r="BT11" s="17"/>
      <c r="BU11" s="17">
        <v>0.23704522938117301</v>
      </c>
      <c r="BV11" s="17">
        <v>0.15841142262604099</v>
      </c>
      <c r="BW11" s="17"/>
      <c r="BX11" s="17">
        <v>0.188849050518589</v>
      </c>
      <c r="BY11" s="17">
        <v>0.19593362669469999</v>
      </c>
      <c r="BZ11" s="17">
        <v>0.13320913374024801</v>
      </c>
      <c r="CA11" s="17">
        <v>0.197872932932981</v>
      </c>
    </row>
    <row r="12" spans="2:79" x14ac:dyDescent="0.3">
      <c r="B12" s="18" t="s">
        <v>410</v>
      </c>
      <c r="C12" s="17">
        <v>9.7132337688346199E-2</v>
      </c>
      <c r="D12" s="17">
        <v>0.1103540403162</v>
      </c>
      <c r="E12" s="17">
        <v>8.3763169137478694E-2</v>
      </c>
      <c r="F12" s="17"/>
      <c r="G12" s="17">
        <v>3.25782124070692E-2</v>
      </c>
      <c r="H12" s="17">
        <v>5.7765053804204998E-2</v>
      </c>
      <c r="I12" s="17">
        <v>7.7578202226741E-2</v>
      </c>
      <c r="J12" s="17">
        <v>6.6379798229257006E-2</v>
      </c>
      <c r="K12" s="17">
        <v>0.111193857910677</v>
      </c>
      <c r="L12" s="17">
        <v>0.203187297082946</v>
      </c>
      <c r="M12" s="17"/>
      <c r="N12" s="17">
        <v>0.12585725418692201</v>
      </c>
      <c r="O12" s="17">
        <v>0.107426706601418</v>
      </c>
      <c r="P12" s="17">
        <v>8.4865386637778706E-2</v>
      </c>
      <c r="Q12" s="17">
        <v>6.3149051578130097E-2</v>
      </c>
      <c r="R12" s="17"/>
      <c r="S12" s="17">
        <v>5.9395015879517198E-2</v>
      </c>
      <c r="T12" s="17">
        <v>8.6552654533070303E-2</v>
      </c>
      <c r="U12" s="17">
        <v>0.135429352365876</v>
      </c>
      <c r="V12" s="17">
        <v>0.135742857465698</v>
      </c>
      <c r="W12" s="17">
        <v>9.8835320645962302E-2</v>
      </c>
      <c r="X12" s="17">
        <v>0.13388327252985199</v>
      </c>
      <c r="Y12" s="17">
        <v>0.10004043933753699</v>
      </c>
      <c r="Z12" s="17">
        <v>0.118377892379744</v>
      </c>
      <c r="AA12" s="17">
        <v>7.2899897085703699E-2</v>
      </c>
      <c r="AB12" s="17">
        <v>0.11436329607213699</v>
      </c>
      <c r="AC12" s="17">
        <v>6.3474888605447394E-2</v>
      </c>
      <c r="AD12" s="17">
        <v>4.3578477978517501E-2</v>
      </c>
      <c r="AE12" s="17"/>
      <c r="AF12" s="17">
        <v>4.94948452266082E-2</v>
      </c>
      <c r="AG12" s="17">
        <v>0.115712857518354</v>
      </c>
      <c r="AH12" s="17">
        <v>9.1467773658374094E-2</v>
      </c>
      <c r="AI12" s="17">
        <v>0.107844153826137</v>
      </c>
      <c r="AJ12" s="17">
        <v>0.14857407346100701</v>
      </c>
      <c r="AK12" s="17">
        <v>9.4652385186677901E-2</v>
      </c>
      <c r="AL12" s="17"/>
      <c r="AM12" s="17">
        <v>9.1577265154724502E-2</v>
      </c>
      <c r="AN12" s="17">
        <v>9.42906413958155E-2</v>
      </c>
      <c r="AO12" s="17">
        <v>8.5967736009550405E-2</v>
      </c>
      <c r="AP12" s="17">
        <v>9.2227761286724899E-2</v>
      </c>
      <c r="AQ12" s="17">
        <v>7.3097975624807798E-2</v>
      </c>
      <c r="AR12" s="17"/>
      <c r="AS12" s="17">
        <v>0.108031822650217</v>
      </c>
      <c r="AT12" s="17">
        <v>9.6033481403173193E-2</v>
      </c>
      <c r="AU12" s="17"/>
      <c r="AV12" s="17">
        <v>0.11705311378219101</v>
      </c>
      <c r="AW12" s="17">
        <v>4.6646415684019699E-2</v>
      </c>
      <c r="AX12" s="17"/>
      <c r="AY12" s="17">
        <v>8.6069187260132393E-2</v>
      </c>
      <c r="AZ12" s="17">
        <v>9.6716075902334706E-2</v>
      </c>
      <c r="BA12" s="17">
        <v>0.13644300520143601</v>
      </c>
      <c r="BB12" s="17"/>
      <c r="BC12" s="17">
        <v>9.8152435147390804E-2</v>
      </c>
      <c r="BD12" s="17">
        <v>0.12841268036384201</v>
      </c>
      <c r="BE12" s="17">
        <v>6.5396094986566303E-2</v>
      </c>
      <c r="BF12" s="17"/>
      <c r="BG12" s="17">
        <v>8.8151070958462002E-2</v>
      </c>
      <c r="BH12" s="17">
        <v>0.101047107042936</v>
      </c>
      <c r="BI12" s="17"/>
      <c r="BJ12" s="17">
        <v>6.7990054567349995E-2</v>
      </c>
      <c r="BK12" s="17">
        <v>0.10703614169348501</v>
      </c>
      <c r="BL12" s="17"/>
      <c r="BM12" s="17">
        <v>7.4723917881801799E-2</v>
      </c>
      <c r="BN12" s="17">
        <v>7.5146836214251805E-2</v>
      </c>
      <c r="BO12" s="17">
        <v>0.10752594021724</v>
      </c>
      <c r="BP12" s="17">
        <v>1.0174282649736299E-2</v>
      </c>
      <c r="BQ12" s="17">
        <v>3.04402245300994E-2</v>
      </c>
      <c r="BR12" s="17">
        <v>0.20644141464108601</v>
      </c>
      <c r="BS12" s="17">
        <v>5.5195913156281202E-2</v>
      </c>
      <c r="BT12" s="17"/>
      <c r="BU12" s="17">
        <v>7.0826252610073304E-2</v>
      </c>
      <c r="BV12" s="17">
        <v>3.5462328226082598E-2</v>
      </c>
      <c r="BW12" s="17"/>
      <c r="BX12" s="17">
        <v>5.51762803415662E-2</v>
      </c>
      <c r="BY12" s="17">
        <v>0.125508584257564</v>
      </c>
      <c r="BZ12" s="17">
        <v>5.3000482486085798E-2</v>
      </c>
      <c r="CA12" s="17">
        <v>0.12953070613619899</v>
      </c>
    </row>
    <row r="13" spans="2:79" x14ac:dyDescent="0.3">
      <c r="B13" s="18" t="s">
        <v>411</v>
      </c>
      <c r="C13" s="17">
        <v>5.1927884975836801E-2</v>
      </c>
      <c r="D13" s="17">
        <v>6.4644623113476296E-2</v>
      </c>
      <c r="E13" s="17">
        <v>3.97796934834585E-2</v>
      </c>
      <c r="F13" s="17"/>
      <c r="G13" s="17">
        <v>2.1795693486442901E-2</v>
      </c>
      <c r="H13" s="17">
        <v>2.7196805016403602E-2</v>
      </c>
      <c r="I13" s="17">
        <v>4.8802201636676597E-2</v>
      </c>
      <c r="J13" s="17">
        <v>3.5655398105356902E-2</v>
      </c>
      <c r="K13" s="17">
        <v>7.4464690948316897E-2</v>
      </c>
      <c r="L13" s="17">
        <v>9.2548648364217306E-2</v>
      </c>
      <c r="M13" s="17"/>
      <c r="N13" s="17">
        <v>5.4254356104952599E-2</v>
      </c>
      <c r="O13" s="17">
        <v>5.6364884564962303E-2</v>
      </c>
      <c r="P13" s="17">
        <v>4.4419079011949102E-2</v>
      </c>
      <c r="Q13" s="17">
        <v>5.1171268979750002E-2</v>
      </c>
      <c r="R13" s="17"/>
      <c r="S13" s="17">
        <v>4.0260128203221598E-2</v>
      </c>
      <c r="T13" s="17">
        <v>0.106699960653865</v>
      </c>
      <c r="U13" s="17">
        <v>4.06405317309671E-2</v>
      </c>
      <c r="V13" s="17">
        <v>4.4567013666300198E-2</v>
      </c>
      <c r="W13" s="17">
        <v>2.1203781788560298E-2</v>
      </c>
      <c r="X13" s="17">
        <v>4.1013593027739402E-2</v>
      </c>
      <c r="Y13" s="17">
        <v>7.7084684965121802E-2</v>
      </c>
      <c r="Z13" s="17">
        <v>7.4374899071792996E-2</v>
      </c>
      <c r="AA13" s="17">
        <v>3.4324646799515503E-2</v>
      </c>
      <c r="AB13" s="17">
        <v>4.22159895553193E-2</v>
      </c>
      <c r="AC13" s="17">
        <v>5.2988432310117503E-2</v>
      </c>
      <c r="AD13" s="17">
        <v>2.0862296219361198E-2</v>
      </c>
      <c r="AE13" s="17"/>
      <c r="AF13" s="17">
        <v>2.7341608258634399E-2</v>
      </c>
      <c r="AG13" s="17">
        <v>6.2816161329955697E-2</v>
      </c>
      <c r="AH13" s="17">
        <v>5.1940487676539401E-2</v>
      </c>
      <c r="AI13" s="17">
        <v>4.7684488282323502E-2</v>
      </c>
      <c r="AJ13" s="17">
        <v>9.0647169136824302E-2</v>
      </c>
      <c r="AK13" s="17">
        <v>4.5280396878829399E-2</v>
      </c>
      <c r="AL13" s="17"/>
      <c r="AM13" s="17">
        <v>6.2030689889753701E-2</v>
      </c>
      <c r="AN13" s="17">
        <v>4.5529048137182997E-2</v>
      </c>
      <c r="AO13" s="17">
        <v>4.0531571052809197E-2</v>
      </c>
      <c r="AP13" s="17">
        <v>4.2391938944138702E-2</v>
      </c>
      <c r="AQ13" s="17">
        <v>5.9498571810554603E-2</v>
      </c>
      <c r="AR13" s="17"/>
      <c r="AS13" s="17">
        <v>4.9904291873106903E-2</v>
      </c>
      <c r="AT13" s="17">
        <v>3.9971173063829198E-2</v>
      </c>
      <c r="AU13" s="17"/>
      <c r="AV13" s="17">
        <v>6.1148800347988599E-2</v>
      </c>
      <c r="AW13" s="17">
        <v>2.7049009372845899E-2</v>
      </c>
      <c r="AX13" s="17"/>
      <c r="AY13" s="17">
        <v>3.25758629836497E-2</v>
      </c>
      <c r="AZ13" s="17">
        <v>5.38984476429187E-2</v>
      </c>
      <c r="BA13" s="17">
        <v>9.8757568848285293E-2</v>
      </c>
      <c r="BB13" s="17"/>
      <c r="BC13" s="17">
        <v>5.2491390782559599E-2</v>
      </c>
      <c r="BD13" s="17">
        <v>5.1810857122178401E-2</v>
      </c>
      <c r="BE13" s="17">
        <v>5.22021028803537E-2</v>
      </c>
      <c r="BF13" s="17"/>
      <c r="BG13" s="17">
        <v>3.7433332153928703E-2</v>
      </c>
      <c r="BH13" s="17">
        <v>5.7110088309581197E-2</v>
      </c>
      <c r="BI13" s="17"/>
      <c r="BJ13" s="17">
        <v>5.6299165479855501E-2</v>
      </c>
      <c r="BK13" s="17">
        <v>5.1364280214243399E-2</v>
      </c>
      <c r="BL13" s="17"/>
      <c r="BM13" s="17">
        <v>4.5588221531373298E-2</v>
      </c>
      <c r="BN13" s="17">
        <v>4.6023298912136898E-2</v>
      </c>
      <c r="BO13" s="17">
        <v>3.0754652258268501E-2</v>
      </c>
      <c r="BP13" s="17">
        <v>3.0706416878686998E-2</v>
      </c>
      <c r="BQ13" s="17">
        <v>1.8267123838831601E-2</v>
      </c>
      <c r="BR13" s="17">
        <v>0.10396737900762899</v>
      </c>
      <c r="BS13" s="17">
        <v>0</v>
      </c>
      <c r="BT13" s="17"/>
      <c r="BU13" s="17">
        <v>3.1203889754987901E-2</v>
      </c>
      <c r="BV13" s="17">
        <v>4.7396169077383199E-2</v>
      </c>
      <c r="BW13" s="17"/>
      <c r="BX13" s="17">
        <v>4.9641125410002297E-2</v>
      </c>
      <c r="BY13" s="17">
        <v>9.0693993349555302E-2</v>
      </c>
      <c r="BZ13" s="17">
        <v>2.87235559282089E-2</v>
      </c>
      <c r="CA13" s="17">
        <v>8.0858539112858702E-2</v>
      </c>
    </row>
    <row r="14" spans="2:79" x14ac:dyDescent="0.3">
      <c r="B14" s="18" t="s">
        <v>101</v>
      </c>
      <c r="C14" s="17">
        <v>4.0187399939584902E-2</v>
      </c>
      <c r="D14" s="17">
        <v>3.1843380607456902E-2</v>
      </c>
      <c r="E14" s="17">
        <v>4.85240690949547E-2</v>
      </c>
      <c r="F14" s="17"/>
      <c r="G14" s="17">
        <v>2.28517483178882E-2</v>
      </c>
      <c r="H14" s="17">
        <v>3.0218943441306399E-2</v>
      </c>
      <c r="I14" s="17">
        <v>3.9342326981647101E-2</v>
      </c>
      <c r="J14" s="17">
        <v>5.3078497948615598E-2</v>
      </c>
      <c r="K14" s="17">
        <v>4.46694051940945E-2</v>
      </c>
      <c r="L14" s="17">
        <v>4.7032168445434903E-2</v>
      </c>
      <c r="M14" s="17"/>
      <c r="N14" s="17">
        <v>2.8444109550260301E-2</v>
      </c>
      <c r="O14" s="17">
        <v>3.8343984800853798E-2</v>
      </c>
      <c r="P14" s="17">
        <v>3.9516105877403403E-2</v>
      </c>
      <c r="Q14" s="17">
        <v>5.6507415308922102E-2</v>
      </c>
      <c r="R14" s="17"/>
      <c r="S14" s="17">
        <v>2.97670105982712E-2</v>
      </c>
      <c r="T14" s="17">
        <v>3.9805956669098502E-2</v>
      </c>
      <c r="U14" s="17">
        <v>5.8199186898684203E-2</v>
      </c>
      <c r="V14" s="17">
        <v>2.6088396822215001E-2</v>
      </c>
      <c r="W14" s="17">
        <v>3.3105667586651802E-2</v>
      </c>
      <c r="X14" s="17">
        <v>5.3372897660556903E-2</v>
      </c>
      <c r="Y14" s="17">
        <v>4.6825864373443403E-2</v>
      </c>
      <c r="Z14" s="17">
        <v>1.20031409314394E-2</v>
      </c>
      <c r="AA14" s="17">
        <v>4.8824710279188097E-2</v>
      </c>
      <c r="AB14" s="17">
        <v>3.4460518996218097E-2</v>
      </c>
      <c r="AC14" s="17">
        <v>5.6061085648496399E-2</v>
      </c>
      <c r="AD14" s="17">
        <v>4.0219506413391601E-2</v>
      </c>
      <c r="AE14" s="17"/>
      <c r="AF14" s="17">
        <v>2.7118895638767699E-2</v>
      </c>
      <c r="AG14" s="17">
        <v>3.3864341477053202E-2</v>
      </c>
      <c r="AH14" s="17">
        <v>4.8342876366465698E-2</v>
      </c>
      <c r="AI14" s="17">
        <v>3.90964389560957E-2</v>
      </c>
      <c r="AJ14" s="17">
        <v>6.5481141853140495E-2</v>
      </c>
      <c r="AK14" s="17">
        <v>6.4693533180342697E-2</v>
      </c>
      <c r="AL14" s="17"/>
      <c r="AM14" s="17">
        <v>4.6502996948776701E-2</v>
      </c>
      <c r="AN14" s="17">
        <v>5.3305537560572699E-2</v>
      </c>
      <c r="AO14" s="17">
        <v>2.18121877834902E-2</v>
      </c>
      <c r="AP14" s="17">
        <v>2.4165259368177198E-2</v>
      </c>
      <c r="AQ14" s="17">
        <v>4.46176385410431E-2</v>
      </c>
      <c r="AR14" s="17"/>
      <c r="AS14" s="17">
        <v>3.5323768761239702E-2</v>
      </c>
      <c r="AT14" s="17">
        <v>5.3275800138050403E-2</v>
      </c>
      <c r="AU14" s="17"/>
      <c r="AV14" s="17">
        <v>3.6312458107699098E-2</v>
      </c>
      <c r="AW14" s="17">
        <v>5.0516305888921101E-2</v>
      </c>
      <c r="AX14" s="17"/>
      <c r="AY14" s="17">
        <v>4.6360155256618699E-2</v>
      </c>
      <c r="AZ14" s="17">
        <v>3.8306922019710102E-2</v>
      </c>
      <c r="BA14" s="17">
        <v>2.9215910537954099E-2</v>
      </c>
      <c r="BB14" s="17"/>
      <c r="BC14" s="17">
        <v>5.1090193649641402E-2</v>
      </c>
      <c r="BD14" s="17">
        <v>3.2827314113954703E-2</v>
      </c>
      <c r="BE14" s="17">
        <v>1.9963554737724199E-2</v>
      </c>
      <c r="BF14" s="17"/>
      <c r="BG14" s="17">
        <v>4.9694197538494002E-2</v>
      </c>
      <c r="BH14" s="17">
        <v>3.3960128128774997E-2</v>
      </c>
      <c r="BI14" s="17"/>
      <c r="BJ14" s="17">
        <v>3.7211800085922099E-2</v>
      </c>
      <c r="BK14" s="17">
        <v>3.9500902469444099E-2</v>
      </c>
      <c r="BL14" s="17"/>
      <c r="BM14" s="17">
        <v>2.18334126772705E-2</v>
      </c>
      <c r="BN14" s="17">
        <v>3.5666469899444303E-2</v>
      </c>
      <c r="BO14" s="17">
        <v>2.75250140340671E-2</v>
      </c>
      <c r="BP14" s="17">
        <v>0.111218814405932</v>
      </c>
      <c r="BQ14" s="17">
        <v>6.3931733591140696E-2</v>
      </c>
      <c r="BR14" s="17">
        <v>4.4735849407227503E-2</v>
      </c>
      <c r="BS14" s="17">
        <v>0.100350770990195</v>
      </c>
      <c r="BT14" s="17"/>
      <c r="BU14" s="17">
        <v>1.1067903009508001E-2</v>
      </c>
      <c r="BV14" s="17">
        <v>2.7347933553020599E-2</v>
      </c>
      <c r="BW14" s="17"/>
      <c r="BX14" s="17">
        <v>3.87749766860227E-2</v>
      </c>
      <c r="BY14" s="17">
        <v>2.6050857547476599E-2</v>
      </c>
      <c r="BZ14" s="17">
        <v>2.0514257526329301E-2</v>
      </c>
      <c r="CA14" s="17">
        <v>2.14006966770557E-2</v>
      </c>
    </row>
    <row r="15" spans="2:79" x14ac:dyDescent="0.3">
      <c r="B15" s="18" t="s">
        <v>412</v>
      </c>
      <c r="C15" s="21">
        <v>0.61335130955891204</v>
      </c>
      <c r="D15" s="21">
        <v>0.574651895720664</v>
      </c>
      <c r="E15" s="21">
        <v>0.65014570425376195</v>
      </c>
      <c r="F15" s="21"/>
      <c r="G15" s="21">
        <v>0.74228769281486595</v>
      </c>
      <c r="H15" s="21">
        <v>0.75506639567802902</v>
      </c>
      <c r="I15" s="21">
        <v>0.64106241874000403</v>
      </c>
      <c r="J15" s="21">
        <v>0.61594092602459105</v>
      </c>
      <c r="K15" s="21">
        <v>0.54421861183420694</v>
      </c>
      <c r="L15" s="21">
        <v>0.43469624091076298</v>
      </c>
      <c r="M15" s="21"/>
      <c r="N15" s="21">
        <v>0.61179190644942105</v>
      </c>
      <c r="O15" s="21">
        <v>0.58198463667023603</v>
      </c>
      <c r="P15" s="21">
        <v>0.62264275123443702</v>
      </c>
      <c r="Q15" s="21">
        <v>0.64814232272104899</v>
      </c>
      <c r="R15" s="21"/>
      <c r="S15" s="21">
        <v>0.68946110323660503</v>
      </c>
      <c r="T15" s="21">
        <v>0.57037285888448097</v>
      </c>
      <c r="U15" s="21">
        <v>0.57542851246684201</v>
      </c>
      <c r="V15" s="21">
        <v>0.58122119642228798</v>
      </c>
      <c r="W15" s="21">
        <v>0.60878674494471696</v>
      </c>
      <c r="X15" s="21">
        <v>0.593324232771405</v>
      </c>
      <c r="Y15" s="21">
        <v>0.58600935948650301</v>
      </c>
      <c r="Z15" s="21">
        <v>0.56257059821331601</v>
      </c>
      <c r="AA15" s="21">
        <v>0.63193445597028397</v>
      </c>
      <c r="AB15" s="21">
        <v>0.64118977748357797</v>
      </c>
      <c r="AC15" s="21">
        <v>0.63459378059825</v>
      </c>
      <c r="AD15" s="21">
        <v>0.66657280325933699</v>
      </c>
      <c r="AE15" s="21"/>
      <c r="AF15" s="21">
        <v>0.73472305760045098</v>
      </c>
      <c r="AG15" s="21">
        <v>0.56957594016380797</v>
      </c>
      <c r="AH15" s="21">
        <v>0.60204955640459501</v>
      </c>
      <c r="AI15" s="21">
        <v>0.588518717669689</v>
      </c>
      <c r="AJ15" s="21">
        <v>0.51674840281603696</v>
      </c>
      <c r="AK15" s="21">
        <v>0.58813876190646996</v>
      </c>
      <c r="AL15" s="21"/>
      <c r="AM15" s="21">
        <v>0.58323502439966202</v>
      </c>
      <c r="AN15" s="21">
        <v>0.59593581597549306</v>
      </c>
      <c r="AO15" s="21">
        <v>0.66889259429105397</v>
      </c>
      <c r="AP15" s="21">
        <v>0.68269467783809301</v>
      </c>
      <c r="AQ15" s="21">
        <v>0.78465251755527698</v>
      </c>
      <c r="AR15" s="21"/>
      <c r="AS15" s="21">
        <v>0.619361064673429</v>
      </c>
      <c r="AT15" s="21">
        <v>0.648105623710445</v>
      </c>
      <c r="AU15" s="21"/>
      <c r="AV15" s="21">
        <v>0.59254186296794797</v>
      </c>
      <c r="AW15" s="21">
        <v>0.70507236715136501</v>
      </c>
      <c r="AX15" s="21"/>
      <c r="AY15" s="21">
        <v>0.65840820045210302</v>
      </c>
      <c r="AZ15" s="21">
        <v>0.60771714458953097</v>
      </c>
      <c r="BA15" s="21">
        <v>0.52587379627322595</v>
      </c>
      <c r="BB15" s="21"/>
      <c r="BC15" s="21">
        <v>0.60360736155963701</v>
      </c>
      <c r="BD15" s="21">
        <v>0.56908239207598199</v>
      </c>
      <c r="BE15" s="21">
        <v>0.67934351410257299</v>
      </c>
      <c r="BF15" s="21"/>
      <c r="BG15" s="21">
        <v>0.66430635368548596</v>
      </c>
      <c r="BH15" s="21">
        <v>0.59726160921129801</v>
      </c>
      <c r="BI15" s="21"/>
      <c r="BJ15" s="21">
        <v>0.69340915980846296</v>
      </c>
      <c r="BK15" s="21">
        <v>0.58946770092147605</v>
      </c>
      <c r="BL15" s="21"/>
      <c r="BM15" s="21">
        <v>0.67722989983900805</v>
      </c>
      <c r="BN15" s="21">
        <v>0.63628324384275703</v>
      </c>
      <c r="BO15" s="21">
        <v>0.61107927299609099</v>
      </c>
      <c r="BP15" s="21">
        <v>0.66584857979679102</v>
      </c>
      <c r="BQ15" s="21">
        <v>0.67711953943300296</v>
      </c>
      <c r="BR15" s="21">
        <v>0.40546366814127599</v>
      </c>
      <c r="BS15" s="21">
        <v>0.70970334185471295</v>
      </c>
      <c r="BT15" s="21"/>
      <c r="BU15" s="21">
        <v>0.64985672524425797</v>
      </c>
      <c r="BV15" s="21">
        <v>0.73138214651747302</v>
      </c>
      <c r="BW15" s="21"/>
      <c r="BX15" s="21">
        <v>0.667558567043819</v>
      </c>
      <c r="BY15" s="21">
        <v>0.56181293815070399</v>
      </c>
      <c r="BZ15" s="21">
        <v>0.76455257031912804</v>
      </c>
      <c r="CA15" s="21">
        <v>0.57033712514090595</v>
      </c>
    </row>
    <row r="16" spans="2:79" x14ac:dyDescent="0.3">
      <c r="B16" s="18" t="s">
        <v>413</v>
      </c>
      <c r="C16" s="21">
        <v>0.14906022266418301</v>
      </c>
      <c r="D16" s="21">
        <v>0.17499866342967599</v>
      </c>
      <c r="E16" s="21">
        <v>0.123542862620937</v>
      </c>
      <c r="F16" s="21"/>
      <c r="G16" s="21">
        <v>5.4373905893512098E-2</v>
      </c>
      <c r="H16" s="21">
        <v>8.4961858820608693E-2</v>
      </c>
      <c r="I16" s="21">
        <v>0.12638040386341801</v>
      </c>
      <c r="J16" s="21">
        <v>0.102035196334614</v>
      </c>
      <c r="K16" s="21">
        <v>0.18565854885899399</v>
      </c>
      <c r="L16" s="21">
        <v>0.29573594544716397</v>
      </c>
      <c r="M16" s="21"/>
      <c r="N16" s="21">
        <v>0.180111610291875</v>
      </c>
      <c r="O16" s="21">
        <v>0.16379159116638001</v>
      </c>
      <c r="P16" s="21">
        <v>0.12928446564972801</v>
      </c>
      <c r="Q16" s="21">
        <v>0.11432032055788</v>
      </c>
      <c r="R16" s="21"/>
      <c r="S16" s="21">
        <v>9.9655144082738803E-2</v>
      </c>
      <c r="T16" s="21">
        <v>0.19325261518693501</v>
      </c>
      <c r="U16" s="21">
        <v>0.17606988409684299</v>
      </c>
      <c r="V16" s="21">
        <v>0.18030987113199901</v>
      </c>
      <c r="W16" s="21">
        <v>0.120039102434523</v>
      </c>
      <c r="X16" s="21">
        <v>0.17489686555759201</v>
      </c>
      <c r="Y16" s="21">
        <v>0.177125124302658</v>
      </c>
      <c r="Z16" s="21">
        <v>0.19275279145153701</v>
      </c>
      <c r="AA16" s="21">
        <v>0.107224543885219</v>
      </c>
      <c r="AB16" s="21">
        <v>0.15657928562745699</v>
      </c>
      <c r="AC16" s="21">
        <v>0.11646332091556499</v>
      </c>
      <c r="AD16" s="21">
        <v>6.4440774197878706E-2</v>
      </c>
      <c r="AE16" s="21"/>
      <c r="AF16" s="21">
        <v>7.6836453485242595E-2</v>
      </c>
      <c r="AG16" s="21">
        <v>0.17852901884830999</v>
      </c>
      <c r="AH16" s="21">
        <v>0.143408261334913</v>
      </c>
      <c r="AI16" s="21">
        <v>0.15552864210846001</v>
      </c>
      <c r="AJ16" s="21">
        <v>0.23922124259783101</v>
      </c>
      <c r="AK16" s="21">
        <v>0.13993278206550699</v>
      </c>
      <c r="AL16" s="21"/>
      <c r="AM16" s="21">
        <v>0.153607955044478</v>
      </c>
      <c r="AN16" s="21">
        <v>0.139819689532999</v>
      </c>
      <c r="AO16" s="21">
        <v>0.12649930706236001</v>
      </c>
      <c r="AP16" s="21">
        <v>0.134619700230864</v>
      </c>
      <c r="AQ16" s="21">
        <v>0.13259654743536201</v>
      </c>
      <c r="AR16" s="21"/>
      <c r="AS16" s="21">
        <v>0.15793611452332401</v>
      </c>
      <c r="AT16" s="21">
        <v>0.136004654467002</v>
      </c>
      <c r="AU16" s="21"/>
      <c r="AV16" s="21">
        <v>0.178201914130179</v>
      </c>
      <c r="AW16" s="21">
        <v>7.3695425056865604E-2</v>
      </c>
      <c r="AX16" s="21"/>
      <c r="AY16" s="21">
        <v>0.118645050243782</v>
      </c>
      <c r="AZ16" s="21">
        <v>0.15061452354525301</v>
      </c>
      <c r="BA16" s="21">
        <v>0.235200574049721</v>
      </c>
      <c r="BB16" s="21"/>
      <c r="BC16" s="21">
        <v>0.15064382592994999</v>
      </c>
      <c r="BD16" s="21">
        <v>0.18022353748601999</v>
      </c>
      <c r="BE16" s="21">
        <v>0.11759819786692</v>
      </c>
      <c r="BF16" s="21"/>
      <c r="BG16" s="21">
        <v>0.125584403112391</v>
      </c>
      <c r="BH16" s="21">
        <v>0.15815719535251799</v>
      </c>
      <c r="BI16" s="21"/>
      <c r="BJ16" s="21">
        <v>0.12428922004720599</v>
      </c>
      <c r="BK16" s="21">
        <v>0.15840042190772899</v>
      </c>
      <c r="BL16" s="21"/>
      <c r="BM16" s="21">
        <v>0.12031213941317501</v>
      </c>
      <c r="BN16" s="21">
        <v>0.12117013512638899</v>
      </c>
      <c r="BO16" s="21">
        <v>0.138280592475508</v>
      </c>
      <c r="BP16" s="21">
        <v>4.0880699528423298E-2</v>
      </c>
      <c r="BQ16" s="21">
        <v>4.8707348368931001E-2</v>
      </c>
      <c r="BR16" s="21">
        <v>0.31040879364871499</v>
      </c>
      <c r="BS16" s="21">
        <v>5.5195913156281202E-2</v>
      </c>
      <c r="BT16" s="21"/>
      <c r="BU16" s="21">
        <v>0.102030142365061</v>
      </c>
      <c r="BV16" s="21">
        <v>8.2858497303465894E-2</v>
      </c>
      <c r="BW16" s="21"/>
      <c r="BX16" s="21">
        <v>0.104817405751569</v>
      </c>
      <c r="BY16" s="21">
        <v>0.216202577607119</v>
      </c>
      <c r="BZ16" s="21">
        <v>8.1724038414294695E-2</v>
      </c>
      <c r="CA16" s="21">
        <v>0.210389245249057</v>
      </c>
    </row>
    <row r="17" spans="2:79" hidden="1" x14ac:dyDescent="0.3">
      <c r="B17" s="18" t="s">
        <v>299</v>
      </c>
      <c r="C17" s="22">
        <v>0.46429108689472898</v>
      </c>
      <c r="D17" s="22">
        <v>0.39965323229098798</v>
      </c>
      <c r="E17" s="22">
        <v>0.526602841632825</v>
      </c>
      <c r="F17" s="22"/>
      <c r="G17" s="22">
        <v>0.68791378692135396</v>
      </c>
      <c r="H17" s="22">
        <v>0.67010453685742</v>
      </c>
      <c r="I17" s="22">
        <v>0.51468201487658605</v>
      </c>
      <c r="J17" s="22">
        <v>0.51390572968997705</v>
      </c>
      <c r="K17" s="22">
        <v>0.35856006297521198</v>
      </c>
      <c r="L17" s="22">
        <v>0.1389602954636</v>
      </c>
      <c r="M17" s="22"/>
      <c r="N17" s="22">
        <v>0.431680296157546</v>
      </c>
      <c r="O17" s="22">
        <v>0.418193045503856</v>
      </c>
      <c r="P17" s="22">
        <v>0.49335828558470901</v>
      </c>
      <c r="Q17" s="22">
        <v>0.533822002163169</v>
      </c>
      <c r="R17" s="22"/>
      <c r="S17" s="22">
        <v>0.58980595915386602</v>
      </c>
      <c r="T17" s="22">
        <v>0.37712024369754499</v>
      </c>
      <c r="U17" s="22">
        <v>0.39935862836999902</v>
      </c>
      <c r="V17" s="22">
        <v>0.40091132529029</v>
      </c>
      <c r="W17" s="22">
        <v>0.48874764251019498</v>
      </c>
      <c r="X17" s="22">
        <v>0.41842736721381302</v>
      </c>
      <c r="Y17" s="22">
        <v>0.40888423518384498</v>
      </c>
      <c r="Z17" s="22">
        <v>0.369817806761779</v>
      </c>
      <c r="AA17" s="22">
        <v>0.52470991208506501</v>
      </c>
      <c r="AB17" s="22">
        <v>0.48461049185612098</v>
      </c>
      <c r="AC17" s="22">
        <v>0.51813045968268501</v>
      </c>
      <c r="AD17" s="22">
        <v>0.60213202906145802</v>
      </c>
      <c r="AE17" s="22"/>
      <c r="AF17" s="22">
        <v>0.65788660411520805</v>
      </c>
      <c r="AG17" s="22">
        <v>0.39104692131549801</v>
      </c>
      <c r="AH17" s="22">
        <v>0.45864129506968199</v>
      </c>
      <c r="AI17" s="22">
        <v>0.43299007556122898</v>
      </c>
      <c r="AJ17" s="22">
        <v>0.277527160218206</v>
      </c>
      <c r="AK17" s="22">
        <v>0.448205979840963</v>
      </c>
      <c r="AL17" s="22"/>
      <c r="AM17" s="22">
        <v>0.42962706935518302</v>
      </c>
      <c r="AN17" s="22">
        <v>0.456116126442494</v>
      </c>
      <c r="AO17" s="22">
        <v>0.54239328722869495</v>
      </c>
      <c r="AP17" s="22">
        <v>0.54807497760723001</v>
      </c>
      <c r="AQ17" s="22">
        <v>0.65205597011991401</v>
      </c>
      <c r="AR17" s="22"/>
      <c r="AS17" s="22">
        <v>0.46142495015010498</v>
      </c>
      <c r="AT17" s="22">
        <v>0.51210096924344295</v>
      </c>
      <c r="AU17" s="22"/>
      <c r="AV17" s="22">
        <v>0.41433994883776798</v>
      </c>
      <c r="AW17" s="22">
        <v>0.63137694209449902</v>
      </c>
      <c r="AX17" s="22"/>
      <c r="AY17" s="22">
        <v>0.539763150208321</v>
      </c>
      <c r="AZ17" s="22">
        <v>0.45710262104427801</v>
      </c>
      <c r="BA17" s="22">
        <v>0.290673222223504</v>
      </c>
      <c r="BB17" s="22"/>
      <c r="BC17" s="22">
        <v>0.452963535629687</v>
      </c>
      <c r="BD17" s="22">
        <v>0.388858854589962</v>
      </c>
      <c r="BE17" s="22">
        <v>0.56174531623565305</v>
      </c>
      <c r="BF17" s="22"/>
      <c r="BG17" s="22">
        <v>0.53872195057309502</v>
      </c>
      <c r="BH17" s="22">
        <v>0.43910441385878002</v>
      </c>
      <c r="BI17" s="22"/>
      <c r="BJ17" s="22">
        <v>0.56911993976125796</v>
      </c>
      <c r="BK17" s="22">
        <v>0.43106727901374697</v>
      </c>
      <c r="BL17" s="22"/>
      <c r="BM17" s="22">
        <v>0.55691776042583296</v>
      </c>
      <c r="BN17" s="22">
        <v>0.51511310871636795</v>
      </c>
      <c r="BO17" s="22">
        <v>0.47279868052058299</v>
      </c>
      <c r="BP17" s="22">
        <v>0.62496788026836803</v>
      </c>
      <c r="BQ17" s="22">
        <v>0.62841219106407198</v>
      </c>
      <c r="BR17" s="22">
        <v>9.5054874492561295E-2</v>
      </c>
      <c r="BS17" s="22">
        <v>0.65450742869843204</v>
      </c>
      <c r="BT17" s="22"/>
      <c r="BU17" s="22">
        <v>0.54782658287919705</v>
      </c>
      <c r="BV17" s="22">
        <v>0.64852364921400696</v>
      </c>
      <c r="BW17" s="22"/>
      <c r="BX17" s="22">
        <v>0.56274116129225105</v>
      </c>
      <c r="BY17" s="22">
        <v>0.34561036054358502</v>
      </c>
      <c r="BZ17" s="22">
        <v>0.68282853190483295</v>
      </c>
      <c r="CA17" s="22">
        <v>0.35994787989184901</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416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407</v>
      </c>
      <c r="C9" s="17">
        <v>0.265726081849531</v>
      </c>
      <c r="D9" s="17">
        <v>0.24205014954440199</v>
      </c>
      <c r="E9" s="17">
        <v>0.28705223142331798</v>
      </c>
      <c r="F9" s="17"/>
      <c r="G9" s="17">
        <v>0.32816128511438503</v>
      </c>
      <c r="H9" s="17">
        <v>0.32785486681548298</v>
      </c>
      <c r="I9" s="17">
        <v>0.28163116664365001</v>
      </c>
      <c r="J9" s="17">
        <v>0.26597317955355698</v>
      </c>
      <c r="K9" s="17">
        <v>0.25737236741059299</v>
      </c>
      <c r="L9" s="17">
        <v>0.16642085835038001</v>
      </c>
      <c r="M9" s="17"/>
      <c r="N9" s="17">
        <v>0.28026222541791601</v>
      </c>
      <c r="O9" s="17">
        <v>0.25535116494223398</v>
      </c>
      <c r="P9" s="17">
        <v>0.26300506397443002</v>
      </c>
      <c r="Q9" s="17">
        <v>0.26211327846073401</v>
      </c>
      <c r="R9" s="17"/>
      <c r="S9" s="17">
        <v>0.28740534658043199</v>
      </c>
      <c r="T9" s="17">
        <v>0.25541953479373702</v>
      </c>
      <c r="U9" s="17">
        <v>0.26039973367452102</v>
      </c>
      <c r="V9" s="17">
        <v>0.22622410070405499</v>
      </c>
      <c r="W9" s="17">
        <v>0.24623114596030199</v>
      </c>
      <c r="X9" s="17">
        <v>0.286357370229395</v>
      </c>
      <c r="Y9" s="17">
        <v>0.23624710457568701</v>
      </c>
      <c r="Z9" s="17">
        <v>0.31678278984160602</v>
      </c>
      <c r="AA9" s="17">
        <v>0.28345300167557602</v>
      </c>
      <c r="AB9" s="17">
        <v>0.229653875095709</v>
      </c>
      <c r="AC9" s="17">
        <v>0.29558588443200501</v>
      </c>
      <c r="AD9" s="17">
        <v>0.33036023199515402</v>
      </c>
      <c r="AE9" s="17"/>
      <c r="AF9" s="17">
        <v>0.34500904554848699</v>
      </c>
      <c r="AG9" s="17">
        <v>0.24328939115381901</v>
      </c>
      <c r="AH9" s="17">
        <v>0.26160387753702202</v>
      </c>
      <c r="AI9" s="17">
        <v>0.20450982801477599</v>
      </c>
      <c r="AJ9" s="17">
        <v>0.238338333556319</v>
      </c>
      <c r="AK9" s="17">
        <v>0.29543525655881497</v>
      </c>
      <c r="AL9" s="17"/>
      <c r="AM9" s="17">
        <v>0.25111524144437197</v>
      </c>
      <c r="AN9" s="17">
        <v>0.240323129228524</v>
      </c>
      <c r="AO9" s="17">
        <v>0.318606192129822</v>
      </c>
      <c r="AP9" s="17">
        <v>0.28904051015526999</v>
      </c>
      <c r="AQ9" s="17">
        <v>0.45216841295284299</v>
      </c>
      <c r="AR9" s="17"/>
      <c r="AS9" s="17">
        <v>0.25121426643614497</v>
      </c>
      <c r="AT9" s="17">
        <v>0.39762043329808899</v>
      </c>
      <c r="AU9" s="17"/>
      <c r="AV9" s="17">
        <v>0.25064677692580001</v>
      </c>
      <c r="AW9" s="17">
        <v>0.35672527501890999</v>
      </c>
      <c r="AX9" s="17"/>
      <c r="AY9" s="17">
        <v>0.31885978833739498</v>
      </c>
      <c r="AZ9" s="17">
        <v>0.24520925752617301</v>
      </c>
      <c r="BA9" s="17">
        <v>0.247623688996776</v>
      </c>
      <c r="BB9" s="17"/>
      <c r="BC9" s="17">
        <v>0.23728986673097799</v>
      </c>
      <c r="BD9" s="17">
        <v>0.25215696010240102</v>
      </c>
      <c r="BE9" s="17">
        <v>0.35730158028154801</v>
      </c>
      <c r="BF9" s="17"/>
      <c r="BG9" s="17">
        <v>0.32856288638722198</v>
      </c>
      <c r="BH9" s="17">
        <v>0.24451501786655599</v>
      </c>
      <c r="BI9" s="17"/>
      <c r="BJ9" s="17">
        <v>0.30033351774364497</v>
      </c>
      <c r="BK9" s="17">
        <v>0.26082131515458001</v>
      </c>
      <c r="BL9" s="17"/>
      <c r="BM9" s="17">
        <v>0.28642771238278097</v>
      </c>
      <c r="BN9" s="17">
        <v>0.25752760162508997</v>
      </c>
      <c r="BO9" s="17">
        <v>0.32060851975197202</v>
      </c>
      <c r="BP9" s="17">
        <v>0.41169763750743199</v>
      </c>
      <c r="BQ9" s="17">
        <v>0.30184795859337699</v>
      </c>
      <c r="BR9" s="17">
        <v>0.152657113365855</v>
      </c>
      <c r="BS9" s="17">
        <v>0.33321394849767</v>
      </c>
      <c r="BT9" s="17"/>
      <c r="BU9" s="17">
        <v>0.31754434444896301</v>
      </c>
      <c r="BV9" s="17">
        <v>0.36574632325465301</v>
      </c>
      <c r="BW9" s="17"/>
      <c r="BX9" s="17">
        <v>0.29136650663994901</v>
      </c>
      <c r="BY9" s="17">
        <v>0.249143518590178</v>
      </c>
      <c r="BZ9" s="17">
        <v>0.35350911202893698</v>
      </c>
      <c r="CA9" s="17">
        <v>0.23847256296420499</v>
      </c>
    </row>
    <row r="10" spans="2:79" x14ac:dyDescent="0.3">
      <c r="B10" s="18" t="s">
        <v>408</v>
      </c>
      <c r="C10" s="17">
        <v>0.362508129759405</v>
      </c>
      <c r="D10" s="17">
        <v>0.36421268035592602</v>
      </c>
      <c r="E10" s="17">
        <v>0.36078208468164402</v>
      </c>
      <c r="F10" s="17"/>
      <c r="G10" s="17">
        <v>0.376375847115972</v>
      </c>
      <c r="H10" s="17">
        <v>0.38181545158269697</v>
      </c>
      <c r="I10" s="17">
        <v>0.38941572321768803</v>
      </c>
      <c r="J10" s="17">
        <v>0.36407648909780999</v>
      </c>
      <c r="K10" s="17">
        <v>0.31900345859560397</v>
      </c>
      <c r="L10" s="17">
        <v>0.34374816766171801</v>
      </c>
      <c r="M10" s="17"/>
      <c r="N10" s="17">
        <v>0.38463320569978698</v>
      </c>
      <c r="O10" s="17">
        <v>0.34240844433907802</v>
      </c>
      <c r="P10" s="17">
        <v>0.37001599078111203</v>
      </c>
      <c r="Q10" s="17">
        <v>0.35949948604494097</v>
      </c>
      <c r="R10" s="17"/>
      <c r="S10" s="17">
        <v>0.36788954397476797</v>
      </c>
      <c r="T10" s="17">
        <v>0.34206633140725101</v>
      </c>
      <c r="U10" s="17">
        <v>0.33780688067507902</v>
      </c>
      <c r="V10" s="17">
        <v>0.388738702157784</v>
      </c>
      <c r="W10" s="17">
        <v>0.35357737070063999</v>
      </c>
      <c r="X10" s="17">
        <v>0.37028308947057098</v>
      </c>
      <c r="Y10" s="17">
        <v>0.36563189798183598</v>
      </c>
      <c r="Z10" s="17">
        <v>0.35053566141715797</v>
      </c>
      <c r="AA10" s="17">
        <v>0.36831356544007998</v>
      </c>
      <c r="AB10" s="17">
        <v>0.35897260341093901</v>
      </c>
      <c r="AC10" s="17">
        <v>0.41712795380344198</v>
      </c>
      <c r="AD10" s="17">
        <v>0.31582322515477101</v>
      </c>
      <c r="AE10" s="17"/>
      <c r="AF10" s="17">
        <v>0.35918277287741301</v>
      </c>
      <c r="AG10" s="17">
        <v>0.34059700596812398</v>
      </c>
      <c r="AH10" s="17">
        <v>0.38555783691245299</v>
      </c>
      <c r="AI10" s="17">
        <v>0.41122919660667101</v>
      </c>
      <c r="AJ10" s="17">
        <v>0.33906748946733001</v>
      </c>
      <c r="AK10" s="17">
        <v>0.30669772867285999</v>
      </c>
      <c r="AL10" s="17"/>
      <c r="AM10" s="17">
        <v>0.321359573642855</v>
      </c>
      <c r="AN10" s="17">
        <v>0.403721845680657</v>
      </c>
      <c r="AO10" s="17">
        <v>0.35674946602663699</v>
      </c>
      <c r="AP10" s="17">
        <v>0.40134616470356799</v>
      </c>
      <c r="AQ10" s="17">
        <v>0.37971894897307801</v>
      </c>
      <c r="AR10" s="17"/>
      <c r="AS10" s="17">
        <v>0.37220398093447599</v>
      </c>
      <c r="AT10" s="17">
        <v>0.31144648059546198</v>
      </c>
      <c r="AU10" s="17"/>
      <c r="AV10" s="17">
        <v>0.35628547261419902</v>
      </c>
      <c r="AW10" s="17">
        <v>0.32105529088089702</v>
      </c>
      <c r="AX10" s="17"/>
      <c r="AY10" s="17">
        <v>0.31682756451094801</v>
      </c>
      <c r="AZ10" s="17">
        <v>0.38920467027595501</v>
      </c>
      <c r="BA10" s="17">
        <v>0.31399692487248398</v>
      </c>
      <c r="BB10" s="17"/>
      <c r="BC10" s="17">
        <v>0.34851669458999202</v>
      </c>
      <c r="BD10" s="17">
        <v>0.37965746113758198</v>
      </c>
      <c r="BE10" s="17">
        <v>0.377562629909454</v>
      </c>
      <c r="BF10" s="17"/>
      <c r="BG10" s="17">
        <v>0.356026018436363</v>
      </c>
      <c r="BH10" s="17">
        <v>0.36387103783305602</v>
      </c>
      <c r="BI10" s="17"/>
      <c r="BJ10" s="17">
        <v>0.38366990643260401</v>
      </c>
      <c r="BK10" s="17">
        <v>0.35578280285797298</v>
      </c>
      <c r="BL10" s="17"/>
      <c r="BM10" s="17">
        <v>0.37814815778389099</v>
      </c>
      <c r="BN10" s="17">
        <v>0.37384535183505202</v>
      </c>
      <c r="BO10" s="17">
        <v>0.398349218785368</v>
      </c>
      <c r="BP10" s="17">
        <v>0.23770993760596501</v>
      </c>
      <c r="BQ10" s="17">
        <v>0.36651632317869898</v>
      </c>
      <c r="BR10" s="17">
        <v>0.33897779100025899</v>
      </c>
      <c r="BS10" s="17">
        <v>0.36680731958560497</v>
      </c>
      <c r="BT10" s="17"/>
      <c r="BU10" s="17">
        <v>0.32896893134480298</v>
      </c>
      <c r="BV10" s="17">
        <v>0.33915087815818801</v>
      </c>
      <c r="BW10" s="17"/>
      <c r="BX10" s="17">
        <v>0.30941969626962801</v>
      </c>
      <c r="BY10" s="17">
        <v>0.34984205790584699</v>
      </c>
      <c r="BZ10" s="17">
        <v>0.39975912684730502</v>
      </c>
      <c r="CA10" s="17">
        <v>0.36943997810426199</v>
      </c>
    </row>
    <row r="11" spans="2:79" x14ac:dyDescent="0.3">
      <c r="B11" s="18" t="s">
        <v>409</v>
      </c>
      <c r="C11" s="17">
        <v>0.20163520668948201</v>
      </c>
      <c r="D11" s="17">
        <v>0.220959897876263</v>
      </c>
      <c r="E11" s="17">
        <v>0.183778861385717</v>
      </c>
      <c r="F11" s="17"/>
      <c r="G11" s="17">
        <v>0.205536800702419</v>
      </c>
      <c r="H11" s="17">
        <v>0.165051186811908</v>
      </c>
      <c r="I11" s="17">
        <v>0.17059300056401699</v>
      </c>
      <c r="J11" s="17">
        <v>0.18535267870946601</v>
      </c>
      <c r="K11" s="17">
        <v>0.22791374837228701</v>
      </c>
      <c r="L11" s="17">
        <v>0.249411030786233</v>
      </c>
      <c r="M11" s="17"/>
      <c r="N11" s="17">
        <v>0.18016822627457901</v>
      </c>
      <c r="O11" s="17">
        <v>0.206855472311092</v>
      </c>
      <c r="P11" s="17">
        <v>0.21442124749703201</v>
      </c>
      <c r="Q11" s="17">
        <v>0.206950555022029</v>
      </c>
      <c r="R11" s="17"/>
      <c r="S11" s="17">
        <v>0.20204077141945001</v>
      </c>
      <c r="T11" s="17">
        <v>0.21047001081880601</v>
      </c>
      <c r="U11" s="17">
        <v>0.20709995131709399</v>
      </c>
      <c r="V11" s="17">
        <v>0.16679430274583301</v>
      </c>
      <c r="W11" s="17">
        <v>0.24685049760479799</v>
      </c>
      <c r="X11" s="17">
        <v>0.191967580276172</v>
      </c>
      <c r="Y11" s="17">
        <v>0.222375501633921</v>
      </c>
      <c r="Z11" s="17">
        <v>0.13854400695115701</v>
      </c>
      <c r="AA11" s="17">
        <v>0.197300812661276</v>
      </c>
      <c r="AB11" s="17">
        <v>0.24344008993263699</v>
      </c>
      <c r="AC11" s="17">
        <v>0.16961573865978199</v>
      </c>
      <c r="AD11" s="17">
        <v>0.14687020197245099</v>
      </c>
      <c r="AE11" s="17"/>
      <c r="AF11" s="17">
        <v>0.17444697734115999</v>
      </c>
      <c r="AG11" s="17">
        <v>0.228556144176674</v>
      </c>
      <c r="AH11" s="17">
        <v>0.167300579955175</v>
      </c>
      <c r="AI11" s="17">
        <v>0.21981922554695499</v>
      </c>
      <c r="AJ11" s="17">
        <v>0.19699699440388899</v>
      </c>
      <c r="AK11" s="17">
        <v>0.224552903260063</v>
      </c>
      <c r="AL11" s="17"/>
      <c r="AM11" s="17">
        <v>0.23463317951657101</v>
      </c>
      <c r="AN11" s="17">
        <v>0.19677691083509799</v>
      </c>
      <c r="AO11" s="17">
        <v>0.17271328202887901</v>
      </c>
      <c r="AP11" s="17">
        <v>0.178897252431135</v>
      </c>
      <c r="AQ11" s="17">
        <v>6.4787603245546596E-2</v>
      </c>
      <c r="AR11" s="17"/>
      <c r="AS11" s="17">
        <v>0.19600901872457899</v>
      </c>
      <c r="AT11" s="17">
        <v>0.15816371623936801</v>
      </c>
      <c r="AU11" s="17"/>
      <c r="AV11" s="17">
        <v>0.200433230842441</v>
      </c>
      <c r="AW11" s="17">
        <v>0.20541867766924801</v>
      </c>
      <c r="AX11" s="17"/>
      <c r="AY11" s="17">
        <v>0.189612034952922</v>
      </c>
      <c r="AZ11" s="17">
        <v>0.208995278714001</v>
      </c>
      <c r="BA11" s="17">
        <v>0.19650570444566801</v>
      </c>
      <c r="BB11" s="17"/>
      <c r="BC11" s="17">
        <v>0.218723124650086</v>
      </c>
      <c r="BD11" s="17">
        <v>0.21492603997448501</v>
      </c>
      <c r="BE11" s="17">
        <v>0.14197127135181001</v>
      </c>
      <c r="BF11" s="17"/>
      <c r="BG11" s="17">
        <v>0.18230505910346301</v>
      </c>
      <c r="BH11" s="17">
        <v>0.207597755511468</v>
      </c>
      <c r="BI11" s="17"/>
      <c r="BJ11" s="17">
        <v>0.160864875796323</v>
      </c>
      <c r="BK11" s="17">
        <v>0.20791095684378599</v>
      </c>
      <c r="BL11" s="17"/>
      <c r="BM11" s="17">
        <v>0.18553639833566299</v>
      </c>
      <c r="BN11" s="17">
        <v>0.18576244751284399</v>
      </c>
      <c r="BO11" s="17">
        <v>0.21990509559219901</v>
      </c>
      <c r="BP11" s="17">
        <v>0.14642673029852599</v>
      </c>
      <c r="BQ11" s="17">
        <v>0.226200492943784</v>
      </c>
      <c r="BR11" s="17">
        <v>0.259615008747698</v>
      </c>
      <c r="BS11" s="17">
        <v>0.167069450462</v>
      </c>
      <c r="BT11" s="17"/>
      <c r="BU11" s="17">
        <v>0.213166786293498</v>
      </c>
      <c r="BV11" s="17">
        <v>0.15757472369696099</v>
      </c>
      <c r="BW11" s="17"/>
      <c r="BX11" s="17">
        <v>0.209242332902316</v>
      </c>
      <c r="BY11" s="17">
        <v>0.21300115874104</v>
      </c>
      <c r="BZ11" s="17">
        <v>0.15374400777236999</v>
      </c>
      <c r="CA11" s="17">
        <v>0.216145530589755</v>
      </c>
    </row>
    <row r="12" spans="2:79" x14ac:dyDescent="0.3">
      <c r="B12" s="18" t="s">
        <v>410</v>
      </c>
      <c r="C12" s="17">
        <v>7.5023746421895604E-2</v>
      </c>
      <c r="D12" s="17">
        <v>8.01543135777701E-2</v>
      </c>
      <c r="E12" s="17">
        <v>7.0388849318666097E-2</v>
      </c>
      <c r="F12" s="17"/>
      <c r="G12" s="17">
        <v>3.7782131141546001E-2</v>
      </c>
      <c r="H12" s="17">
        <v>5.0504182222907701E-2</v>
      </c>
      <c r="I12" s="17">
        <v>6.4812830263438703E-2</v>
      </c>
      <c r="J12" s="17">
        <v>7.9684651451837604E-2</v>
      </c>
      <c r="K12" s="17">
        <v>9.1489838690272204E-2</v>
      </c>
      <c r="L12" s="17">
        <v>0.113088345241324</v>
      </c>
      <c r="M12" s="17"/>
      <c r="N12" s="17">
        <v>8.2609081584517796E-2</v>
      </c>
      <c r="O12" s="17">
        <v>8.5074871250036196E-2</v>
      </c>
      <c r="P12" s="17">
        <v>6.7614740753831101E-2</v>
      </c>
      <c r="Q12" s="17">
        <v>5.96780691575306E-2</v>
      </c>
      <c r="R12" s="17"/>
      <c r="S12" s="17">
        <v>6.81630262467042E-2</v>
      </c>
      <c r="T12" s="17">
        <v>0.11347062436698099</v>
      </c>
      <c r="U12" s="17">
        <v>9.0538794829814098E-2</v>
      </c>
      <c r="V12" s="17">
        <v>8.3627274277152497E-2</v>
      </c>
      <c r="W12" s="17">
        <v>5.1343823154007297E-2</v>
      </c>
      <c r="X12" s="17">
        <v>5.6649825565176802E-2</v>
      </c>
      <c r="Y12" s="17">
        <v>6.3400279346378499E-2</v>
      </c>
      <c r="Z12" s="17">
        <v>8.46160757848302E-2</v>
      </c>
      <c r="AA12" s="17">
        <v>5.9103816174697899E-2</v>
      </c>
      <c r="AB12" s="17">
        <v>7.0642707361779897E-2</v>
      </c>
      <c r="AC12" s="17">
        <v>3.1325044675077102E-2</v>
      </c>
      <c r="AD12" s="17">
        <v>0.14722581704408899</v>
      </c>
      <c r="AE12" s="17"/>
      <c r="AF12" s="17">
        <v>4.9835450177990903E-2</v>
      </c>
      <c r="AG12" s="17">
        <v>9.7631910976924294E-2</v>
      </c>
      <c r="AH12" s="17">
        <v>5.83527136025438E-2</v>
      </c>
      <c r="AI12" s="17">
        <v>8.0859981926226801E-2</v>
      </c>
      <c r="AJ12" s="17">
        <v>8.8458220647864197E-2</v>
      </c>
      <c r="AK12" s="17">
        <v>7.0332485435105105E-2</v>
      </c>
      <c r="AL12" s="17"/>
      <c r="AM12" s="17">
        <v>8.9280314380146206E-2</v>
      </c>
      <c r="AN12" s="17">
        <v>6.4677898758468702E-2</v>
      </c>
      <c r="AO12" s="17">
        <v>7.0099994845374006E-2</v>
      </c>
      <c r="AP12" s="17">
        <v>6.8071605865587997E-2</v>
      </c>
      <c r="AQ12" s="17">
        <v>4.0544123845323903E-2</v>
      </c>
      <c r="AR12" s="17"/>
      <c r="AS12" s="17">
        <v>8.7771689485715496E-2</v>
      </c>
      <c r="AT12" s="17">
        <v>6.15839845920408E-2</v>
      </c>
      <c r="AU12" s="17"/>
      <c r="AV12" s="17">
        <v>9.4057598411424997E-2</v>
      </c>
      <c r="AW12" s="17">
        <v>3.5757790112579901E-2</v>
      </c>
      <c r="AX12" s="17"/>
      <c r="AY12" s="17">
        <v>7.47460289078649E-2</v>
      </c>
      <c r="AZ12" s="17">
        <v>7.0596826998370402E-2</v>
      </c>
      <c r="BA12" s="17">
        <v>0.107173667373512</v>
      </c>
      <c r="BB12" s="17"/>
      <c r="BC12" s="17">
        <v>8.38401259015292E-2</v>
      </c>
      <c r="BD12" s="17">
        <v>7.2334677583731702E-2</v>
      </c>
      <c r="BE12" s="17">
        <v>5.6676734769108499E-2</v>
      </c>
      <c r="BF12" s="17"/>
      <c r="BG12" s="17">
        <v>4.3374068621007997E-2</v>
      </c>
      <c r="BH12" s="17">
        <v>9.0548731610933506E-2</v>
      </c>
      <c r="BI12" s="17"/>
      <c r="BJ12" s="17">
        <v>6.8246069416100993E-2</v>
      </c>
      <c r="BK12" s="17">
        <v>7.86295404562877E-2</v>
      </c>
      <c r="BL12" s="17"/>
      <c r="BM12" s="17">
        <v>7.0149874795438494E-2</v>
      </c>
      <c r="BN12" s="17">
        <v>8.5313453917157195E-2</v>
      </c>
      <c r="BO12" s="17">
        <v>4.1744551910115398E-2</v>
      </c>
      <c r="BP12" s="17">
        <v>5.0045228018595497E-2</v>
      </c>
      <c r="BQ12" s="17">
        <v>4.5575553822298803E-2</v>
      </c>
      <c r="BR12" s="17">
        <v>0.11128934875032</v>
      </c>
      <c r="BS12" s="17">
        <v>3.4275317787787897E-2</v>
      </c>
      <c r="BT12" s="17"/>
      <c r="BU12" s="17">
        <v>7.0208348044795005E-2</v>
      </c>
      <c r="BV12" s="17">
        <v>7.99589046219598E-2</v>
      </c>
      <c r="BW12" s="17"/>
      <c r="BX12" s="17">
        <v>7.8395616159294204E-2</v>
      </c>
      <c r="BY12" s="17">
        <v>8.8041233810680006E-2</v>
      </c>
      <c r="BZ12" s="17">
        <v>4.6646615220515997E-2</v>
      </c>
      <c r="CA12" s="17">
        <v>9.3735552846251402E-2</v>
      </c>
    </row>
    <row r="13" spans="2:79" x14ac:dyDescent="0.3">
      <c r="B13" s="18" t="s">
        <v>411</v>
      </c>
      <c r="C13" s="17">
        <v>3.4609175461050197E-2</v>
      </c>
      <c r="D13" s="17">
        <v>3.9557820816978E-2</v>
      </c>
      <c r="E13" s="17">
        <v>2.9952699518759299E-2</v>
      </c>
      <c r="F13" s="17"/>
      <c r="G13" s="17">
        <v>1.54003840786085E-2</v>
      </c>
      <c r="H13" s="17">
        <v>3.0185368831546999E-2</v>
      </c>
      <c r="I13" s="17">
        <v>2.6344186811245101E-2</v>
      </c>
      <c r="J13" s="17">
        <v>3.10072898359827E-2</v>
      </c>
      <c r="K13" s="17">
        <v>4.2960354090368497E-2</v>
      </c>
      <c r="L13" s="17">
        <v>5.4959698239349798E-2</v>
      </c>
      <c r="M13" s="17"/>
      <c r="N13" s="17">
        <v>2.70958143848198E-2</v>
      </c>
      <c r="O13" s="17">
        <v>3.9579707521454802E-2</v>
      </c>
      <c r="P13" s="17">
        <v>2.99482397052151E-2</v>
      </c>
      <c r="Q13" s="17">
        <v>3.8875205830524798E-2</v>
      </c>
      <c r="R13" s="17"/>
      <c r="S13" s="17">
        <v>3.06525803431488E-2</v>
      </c>
      <c r="T13" s="17">
        <v>3.1491308154212E-2</v>
      </c>
      <c r="U13" s="17">
        <v>3.38900131450404E-2</v>
      </c>
      <c r="V13" s="17">
        <v>6.6050121065865594E-2</v>
      </c>
      <c r="W13" s="17">
        <v>4.9271236826702099E-2</v>
      </c>
      <c r="X13" s="17">
        <v>2.9202869937540701E-2</v>
      </c>
      <c r="Y13" s="17">
        <v>3.2062303279299202E-2</v>
      </c>
      <c r="Z13" s="17">
        <v>2.24231125507557E-2</v>
      </c>
      <c r="AA13" s="17">
        <v>3.7972119673075698E-2</v>
      </c>
      <c r="AB13" s="17">
        <v>3.1090074962957299E-2</v>
      </c>
      <c r="AC13" s="17">
        <v>2.0913904382470799E-2</v>
      </c>
      <c r="AD13" s="17">
        <v>0</v>
      </c>
      <c r="AE13" s="17"/>
      <c r="AF13" s="17">
        <v>2.1921138011919299E-2</v>
      </c>
      <c r="AG13" s="17">
        <v>3.6401687867851501E-2</v>
      </c>
      <c r="AH13" s="17">
        <v>4.7477177514221702E-2</v>
      </c>
      <c r="AI13" s="17">
        <v>3.8992307448008398E-2</v>
      </c>
      <c r="AJ13" s="17">
        <v>3.8914415510401597E-2</v>
      </c>
      <c r="AK13" s="17">
        <v>2.7194616853897399E-2</v>
      </c>
      <c r="AL13" s="17"/>
      <c r="AM13" s="17">
        <v>4.0149971128523601E-2</v>
      </c>
      <c r="AN13" s="17">
        <v>3.9310969683160703E-2</v>
      </c>
      <c r="AO13" s="17">
        <v>2.8140303632345001E-2</v>
      </c>
      <c r="AP13" s="17">
        <v>2.5619244354722601E-2</v>
      </c>
      <c r="AQ13" s="17">
        <v>0</v>
      </c>
      <c r="AR13" s="17"/>
      <c r="AS13" s="17">
        <v>3.63250352033158E-2</v>
      </c>
      <c r="AT13" s="17">
        <v>2.3558697671465401E-2</v>
      </c>
      <c r="AU13" s="17"/>
      <c r="AV13" s="17">
        <v>3.8090486431960002E-2</v>
      </c>
      <c r="AW13" s="17">
        <v>2.62356186187662E-2</v>
      </c>
      <c r="AX13" s="17"/>
      <c r="AY13" s="17">
        <v>2.45520546254103E-2</v>
      </c>
      <c r="AZ13" s="17">
        <v>3.3022832702314001E-2</v>
      </c>
      <c r="BA13" s="17">
        <v>7.6792151321496097E-2</v>
      </c>
      <c r="BB13" s="17"/>
      <c r="BC13" s="17">
        <v>3.7760968250988902E-2</v>
      </c>
      <c r="BD13" s="17">
        <v>3.0989304457894801E-2</v>
      </c>
      <c r="BE13" s="17">
        <v>3.1028134283651601E-2</v>
      </c>
      <c r="BF13" s="17"/>
      <c r="BG13" s="17">
        <v>2.9880526906962902E-2</v>
      </c>
      <c r="BH13" s="17">
        <v>3.6274764129334697E-2</v>
      </c>
      <c r="BI13" s="17"/>
      <c r="BJ13" s="17">
        <v>3.5123788352701801E-2</v>
      </c>
      <c r="BK13" s="17">
        <v>3.5386024777462E-2</v>
      </c>
      <c r="BL13" s="17"/>
      <c r="BM13" s="17">
        <v>3.2860861285500302E-2</v>
      </c>
      <c r="BN13" s="17">
        <v>3.6839730540357503E-2</v>
      </c>
      <c r="BO13" s="17">
        <v>0</v>
      </c>
      <c r="BP13" s="17">
        <v>1.1131813773983701E-2</v>
      </c>
      <c r="BQ13" s="17">
        <v>1.8011171277967399E-2</v>
      </c>
      <c r="BR13" s="17">
        <v>5.8495030553775501E-2</v>
      </c>
      <c r="BS13" s="17">
        <v>2.0415947960658001E-2</v>
      </c>
      <c r="BT13" s="17"/>
      <c r="BU13" s="17">
        <v>2.0190473244503501E-2</v>
      </c>
      <c r="BV13" s="17">
        <v>1.7348629841133601E-2</v>
      </c>
      <c r="BW13" s="17"/>
      <c r="BX13" s="17">
        <v>3.4633986019019999E-2</v>
      </c>
      <c r="BY13" s="17">
        <v>5.8202876927797499E-2</v>
      </c>
      <c r="BZ13" s="17">
        <v>1.2668274040232399E-2</v>
      </c>
      <c r="CA13" s="17">
        <v>4.5148636907777401E-2</v>
      </c>
    </row>
    <row r="14" spans="2:79" x14ac:dyDescent="0.3">
      <c r="B14" s="18" t="s">
        <v>101</v>
      </c>
      <c r="C14" s="17">
        <v>6.04976598186363E-2</v>
      </c>
      <c r="D14" s="17">
        <v>5.306513782866E-2</v>
      </c>
      <c r="E14" s="17">
        <v>6.8045273671896403E-2</v>
      </c>
      <c r="F14" s="17"/>
      <c r="G14" s="17">
        <v>3.6743551847070198E-2</v>
      </c>
      <c r="H14" s="17">
        <v>4.4588943735456903E-2</v>
      </c>
      <c r="I14" s="17">
        <v>6.7203092499960093E-2</v>
      </c>
      <c r="J14" s="17">
        <v>7.3905711351346201E-2</v>
      </c>
      <c r="K14" s="17">
        <v>6.1260232840875603E-2</v>
      </c>
      <c r="L14" s="17">
        <v>7.2371899720996002E-2</v>
      </c>
      <c r="M14" s="17"/>
      <c r="N14" s="17">
        <v>4.5231446638379601E-2</v>
      </c>
      <c r="O14" s="17">
        <v>7.0730339636104103E-2</v>
      </c>
      <c r="P14" s="17">
        <v>5.4994717288379402E-2</v>
      </c>
      <c r="Q14" s="17">
        <v>7.2883405484239897E-2</v>
      </c>
      <c r="R14" s="17"/>
      <c r="S14" s="17">
        <v>4.3848731435496398E-2</v>
      </c>
      <c r="T14" s="17">
        <v>4.7082190459013101E-2</v>
      </c>
      <c r="U14" s="17">
        <v>7.0264626358451598E-2</v>
      </c>
      <c r="V14" s="17">
        <v>6.8565499049310905E-2</v>
      </c>
      <c r="W14" s="17">
        <v>5.2725925753550999E-2</v>
      </c>
      <c r="X14" s="17">
        <v>6.5539264521144405E-2</v>
      </c>
      <c r="Y14" s="17">
        <v>8.0282913182879501E-2</v>
      </c>
      <c r="Z14" s="17">
        <v>8.7098353454493196E-2</v>
      </c>
      <c r="AA14" s="17">
        <v>5.3856684375294103E-2</v>
      </c>
      <c r="AB14" s="17">
        <v>6.6200649235977294E-2</v>
      </c>
      <c r="AC14" s="17">
        <v>6.5431474047223007E-2</v>
      </c>
      <c r="AD14" s="17">
        <v>5.97205238335334E-2</v>
      </c>
      <c r="AE14" s="17"/>
      <c r="AF14" s="17">
        <v>4.9604616043029501E-2</v>
      </c>
      <c r="AG14" s="17">
        <v>5.3523859856608E-2</v>
      </c>
      <c r="AH14" s="17">
        <v>7.9707814478584105E-2</v>
      </c>
      <c r="AI14" s="17">
        <v>4.4589460457362798E-2</v>
      </c>
      <c r="AJ14" s="17">
        <v>9.8224546414195701E-2</v>
      </c>
      <c r="AK14" s="17">
        <v>7.5787009219259904E-2</v>
      </c>
      <c r="AL14" s="17"/>
      <c r="AM14" s="17">
        <v>6.3461719887532006E-2</v>
      </c>
      <c r="AN14" s="17">
        <v>5.5189245814091001E-2</v>
      </c>
      <c r="AO14" s="17">
        <v>5.36907613369439E-2</v>
      </c>
      <c r="AP14" s="17">
        <v>3.7025222489715598E-2</v>
      </c>
      <c r="AQ14" s="17">
        <v>6.2780910983208399E-2</v>
      </c>
      <c r="AR14" s="17"/>
      <c r="AS14" s="17">
        <v>5.6476009215768098E-2</v>
      </c>
      <c r="AT14" s="17">
        <v>4.7626687603574497E-2</v>
      </c>
      <c r="AU14" s="17"/>
      <c r="AV14" s="17">
        <v>6.0486434774174799E-2</v>
      </c>
      <c r="AW14" s="17">
        <v>5.4807347699599898E-2</v>
      </c>
      <c r="AX14" s="17"/>
      <c r="AY14" s="17">
        <v>7.5402528665460405E-2</v>
      </c>
      <c r="AZ14" s="17">
        <v>5.2971133783186498E-2</v>
      </c>
      <c r="BA14" s="17">
        <v>5.7907862990065097E-2</v>
      </c>
      <c r="BB14" s="17"/>
      <c r="BC14" s="17">
        <v>7.3869219876426098E-2</v>
      </c>
      <c r="BD14" s="17">
        <v>4.9935556743906102E-2</v>
      </c>
      <c r="BE14" s="17">
        <v>3.54596494044278E-2</v>
      </c>
      <c r="BF14" s="17"/>
      <c r="BG14" s="17">
        <v>5.9851440544980303E-2</v>
      </c>
      <c r="BH14" s="17">
        <v>5.7192693048651697E-2</v>
      </c>
      <c r="BI14" s="17"/>
      <c r="BJ14" s="17">
        <v>5.1761842258625602E-2</v>
      </c>
      <c r="BK14" s="17">
        <v>6.14693599099113E-2</v>
      </c>
      <c r="BL14" s="17"/>
      <c r="BM14" s="17">
        <v>4.6876995416725298E-2</v>
      </c>
      <c r="BN14" s="17">
        <v>6.0711414569499002E-2</v>
      </c>
      <c r="BO14" s="17">
        <v>1.9392613960345601E-2</v>
      </c>
      <c r="BP14" s="17">
        <v>0.14298865279549799</v>
      </c>
      <c r="BQ14" s="17">
        <v>4.1848500183873399E-2</v>
      </c>
      <c r="BR14" s="17">
        <v>7.8965707582091496E-2</v>
      </c>
      <c r="BS14" s="17">
        <v>7.8218015706278898E-2</v>
      </c>
      <c r="BT14" s="17"/>
      <c r="BU14" s="17">
        <v>4.9921116623437199E-2</v>
      </c>
      <c r="BV14" s="17">
        <v>4.02205404271044E-2</v>
      </c>
      <c r="BW14" s="17"/>
      <c r="BX14" s="17">
        <v>7.6941862009793693E-2</v>
      </c>
      <c r="BY14" s="17">
        <v>4.1769154024457203E-2</v>
      </c>
      <c r="BZ14" s="17">
        <v>3.3672864090639403E-2</v>
      </c>
      <c r="CA14" s="17">
        <v>3.7057738587748697E-2</v>
      </c>
    </row>
    <row r="15" spans="2:79" x14ac:dyDescent="0.3">
      <c r="B15" s="18" t="s">
        <v>412</v>
      </c>
      <c r="C15" s="21">
        <v>0.628234211608936</v>
      </c>
      <c r="D15" s="21">
        <v>0.60626282990032898</v>
      </c>
      <c r="E15" s="21">
        <v>0.64783431610496101</v>
      </c>
      <c r="F15" s="21"/>
      <c r="G15" s="21">
        <v>0.70453713223035697</v>
      </c>
      <c r="H15" s="21">
        <v>0.70967031839817996</v>
      </c>
      <c r="I15" s="21">
        <v>0.67104688986133898</v>
      </c>
      <c r="J15" s="21">
        <v>0.63004966865136702</v>
      </c>
      <c r="K15" s="21">
        <v>0.57637582600619697</v>
      </c>
      <c r="L15" s="21">
        <v>0.51016902601209702</v>
      </c>
      <c r="M15" s="21"/>
      <c r="N15" s="21">
        <v>0.664895431117703</v>
      </c>
      <c r="O15" s="21">
        <v>0.597759609281313</v>
      </c>
      <c r="P15" s="21">
        <v>0.63302105475554205</v>
      </c>
      <c r="Q15" s="21">
        <v>0.62161276450567504</v>
      </c>
      <c r="R15" s="21"/>
      <c r="S15" s="21">
        <v>0.65529489055519996</v>
      </c>
      <c r="T15" s="21">
        <v>0.59748586620098798</v>
      </c>
      <c r="U15" s="21">
        <v>0.59820661434959999</v>
      </c>
      <c r="V15" s="21">
        <v>0.61496280286183802</v>
      </c>
      <c r="W15" s="21">
        <v>0.59980851666094204</v>
      </c>
      <c r="X15" s="21">
        <v>0.65664045969996598</v>
      </c>
      <c r="Y15" s="21">
        <v>0.60187900255752202</v>
      </c>
      <c r="Z15" s="21">
        <v>0.66731845125876399</v>
      </c>
      <c r="AA15" s="21">
        <v>0.65176656711565595</v>
      </c>
      <c r="AB15" s="21">
        <v>0.58862647850664795</v>
      </c>
      <c r="AC15" s="21">
        <v>0.71271383823544698</v>
      </c>
      <c r="AD15" s="21">
        <v>0.64618345714992598</v>
      </c>
      <c r="AE15" s="21"/>
      <c r="AF15" s="21">
        <v>0.70419181842589995</v>
      </c>
      <c r="AG15" s="21">
        <v>0.58388639712194201</v>
      </c>
      <c r="AH15" s="21">
        <v>0.64716171444947501</v>
      </c>
      <c r="AI15" s="21">
        <v>0.61573902462144703</v>
      </c>
      <c r="AJ15" s="21">
        <v>0.57740582302364996</v>
      </c>
      <c r="AK15" s="21">
        <v>0.60213298523167502</v>
      </c>
      <c r="AL15" s="21"/>
      <c r="AM15" s="21">
        <v>0.57247481508722797</v>
      </c>
      <c r="AN15" s="21">
        <v>0.644044974909181</v>
      </c>
      <c r="AO15" s="21">
        <v>0.67535565815645804</v>
      </c>
      <c r="AP15" s="21">
        <v>0.69038667485883798</v>
      </c>
      <c r="AQ15" s="21">
        <v>0.83188736192592105</v>
      </c>
      <c r="AR15" s="21"/>
      <c r="AS15" s="21">
        <v>0.62341824737062101</v>
      </c>
      <c r="AT15" s="21">
        <v>0.70906691389355103</v>
      </c>
      <c r="AU15" s="21"/>
      <c r="AV15" s="21">
        <v>0.60693224953999902</v>
      </c>
      <c r="AW15" s="21">
        <v>0.67778056589980595</v>
      </c>
      <c r="AX15" s="21"/>
      <c r="AY15" s="21">
        <v>0.63568735284834199</v>
      </c>
      <c r="AZ15" s="21">
        <v>0.63441392780212802</v>
      </c>
      <c r="BA15" s="21">
        <v>0.56162061386925899</v>
      </c>
      <c r="BB15" s="21"/>
      <c r="BC15" s="21">
        <v>0.58580656132096998</v>
      </c>
      <c r="BD15" s="21">
        <v>0.63181442123998299</v>
      </c>
      <c r="BE15" s="21">
        <v>0.73486421019100201</v>
      </c>
      <c r="BF15" s="21"/>
      <c r="BG15" s="21">
        <v>0.68458890482358603</v>
      </c>
      <c r="BH15" s="21">
        <v>0.60838605569961202</v>
      </c>
      <c r="BI15" s="21"/>
      <c r="BJ15" s="21">
        <v>0.68400342417624804</v>
      </c>
      <c r="BK15" s="21">
        <v>0.61660411801255299</v>
      </c>
      <c r="BL15" s="21"/>
      <c r="BM15" s="21">
        <v>0.66457587016667297</v>
      </c>
      <c r="BN15" s="21">
        <v>0.63137295346014199</v>
      </c>
      <c r="BO15" s="21">
        <v>0.71895773853734002</v>
      </c>
      <c r="BP15" s="21">
        <v>0.64940757511339797</v>
      </c>
      <c r="BQ15" s="21">
        <v>0.66836428177207596</v>
      </c>
      <c r="BR15" s="21">
        <v>0.49163490436611501</v>
      </c>
      <c r="BS15" s="21">
        <v>0.70002126808327503</v>
      </c>
      <c r="BT15" s="21"/>
      <c r="BU15" s="21">
        <v>0.64651327579376605</v>
      </c>
      <c r="BV15" s="21">
        <v>0.70489720141284096</v>
      </c>
      <c r="BW15" s="21"/>
      <c r="BX15" s="21">
        <v>0.60078620290957696</v>
      </c>
      <c r="BY15" s="21">
        <v>0.59898557649602502</v>
      </c>
      <c r="BZ15" s="21">
        <v>0.75326823887624295</v>
      </c>
      <c r="CA15" s="21">
        <v>0.60791254106846704</v>
      </c>
    </row>
    <row r="16" spans="2:79" x14ac:dyDescent="0.3">
      <c r="B16" s="18" t="s">
        <v>413</v>
      </c>
      <c r="C16" s="21">
        <v>0.109632921882946</v>
      </c>
      <c r="D16" s="21">
        <v>0.119712134394748</v>
      </c>
      <c r="E16" s="21">
        <v>0.10034154883742499</v>
      </c>
      <c r="F16" s="21"/>
      <c r="G16" s="21">
        <v>5.3182515220154401E-2</v>
      </c>
      <c r="H16" s="21">
        <v>8.0689551054454703E-2</v>
      </c>
      <c r="I16" s="21">
        <v>9.1157017074683794E-2</v>
      </c>
      <c r="J16" s="21">
        <v>0.11069194128782001</v>
      </c>
      <c r="K16" s="21">
        <v>0.13445019278064099</v>
      </c>
      <c r="L16" s="21">
        <v>0.16804804348067401</v>
      </c>
      <c r="M16" s="21"/>
      <c r="N16" s="21">
        <v>0.109704895969338</v>
      </c>
      <c r="O16" s="21">
        <v>0.124654578771491</v>
      </c>
      <c r="P16" s="21">
        <v>9.7562980459046197E-2</v>
      </c>
      <c r="Q16" s="21">
        <v>9.8553274988055398E-2</v>
      </c>
      <c r="R16" s="21"/>
      <c r="S16" s="21">
        <v>9.8815606589853097E-2</v>
      </c>
      <c r="T16" s="21">
        <v>0.14496193252119299</v>
      </c>
      <c r="U16" s="21">
        <v>0.124428807974855</v>
      </c>
      <c r="V16" s="21">
        <v>0.14967739534301799</v>
      </c>
      <c r="W16" s="21">
        <v>0.10061505998070901</v>
      </c>
      <c r="X16" s="21">
        <v>8.5852695502717499E-2</v>
      </c>
      <c r="Y16" s="21">
        <v>9.5462582625677694E-2</v>
      </c>
      <c r="Z16" s="21">
        <v>0.107039188335586</v>
      </c>
      <c r="AA16" s="21">
        <v>9.7075935847773603E-2</v>
      </c>
      <c r="AB16" s="21">
        <v>0.101732782324737</v>
      </c>
      <c r="AC16" s="21">
        <v>5.2238949057547897E-2</v>
      </c>
      <c r="AD16" s="21">
        <v>0.14722581704408899</v>
      </c>
      <c r="AE16" s="21"/>
      <c r="AF16" s="21">
        <v>7.1756588189910195E-2</v>
      </c>
      <c r="AG16" s="21">
        <v>0.134033598844776</v>
      </c>
      <c r="AH16" s="21">
        <v>0.105829891116766</v>
      </c>
      <c r="AI16" s="21">
        <v>0.119852289374235</v>
      </c>
      <c r="AJ16" s="21">
        <v>0.12737263615826599</v>
      </c>
      <c r="AK16" s="21">
        <v>9.7527102289002507E-2</v>
      </c>
      <c r="AL16" s="21"/>
      <c r="AM16" s="21">
        <v>0.12943028550867</v>
      </c>
      <c r="AN16" s="21">
        <v>0.103988868441629</v>
      </c>
      <c r="AO16" s="21">
        <v>9.8240298477719007E-2</v>
      </c>
      <c r="AP16" s="21">
        <v>9.3690850220310595E-2</v>
      </c>
      <c r="AQ16" s="21">
        <v>4.0544123845323903E-2</v>
      </c>
      <c r="AR16" s="21"/>
      <c r="AS16" s="21">
        <v>0.124096724689031</v>
      </c>
      <c r="AT16" s="21">
        <v>8.51426822635062E-2</v>
      </c>
      <c r="AU16" s="21"/>
      <c r="AV16" s="21">
        <v>0.132148084843385</v>
      </c>
      <c r="AW16" s="21">
        <v>6.1993408731346102E-2</v>
      </c>
      <c r="AX16" s="21"/>
      <c r="AY16" s="21">
        <v>9.9298083533275197E-2</v>
      </c>
      <c r="AZ16" s="21">
        <v>0.103619659700684</v>
      </c>
      <c r="BA16" s="21">
        <v>0.183965818695008</v>
      </c>
      <c r="BB16" s="21"/>
      <c r="BC16" s="21">
        <v>0.12160109415251801</v>
      </c>
      <c r="BD16" s="21">
        <v>0.103323982041627</v>
      </c>
      <c r="BE16" s="21">
        <v>8.7704869052760204E-2</v>
      </c>
      <c r="BF16" s="21"/>
      <c r="BG16" s="21">
        <v>7.3254595527970895E-2</v>
      </c>
      <c r="BH16" s="21">
        <v>0.12682349574026799</v>
      </c>
      <c r="BI16" s="21"/>
      <c r="BJ16" s="21">
        <v>0.103369857768803</v>
      </c>
      <c r="BK16" s="21">
        <v>0.11401556523375</v>
      </c>
      <c r="BL16" s="21"/>
      <c r="BM16" s="21">
        <v>0.103010736080939</v>
      </c>
      <c r="BN16" s="21">
        <v>0.122153184457515</v>
      </c>
      <c r="BO16" s="21">
        <v>4.1744551910115398E-2</v>
      </c>
      <c r="BP16" s="21">
        <v>6.1177041792579198E-2</v>
      </c>
      <c r="BQ16" s="21">
        <v>6.3586725100266195E-2</v>
      </c>
      <c r="BR16" s="21">
        <v>0.16978437930409601</v>
      </c>
      <c r="BS16" s="21">
        <v>5.4691265748446002E-2</v>
      </c>
      <c r="BT16" s="21"/>
      <c r="BU16" s="21">
        <v>9.0398821289298506E-2</v>
      </c>
      <c r="BV16" s="21">
        <v>9.7307534463093398E-2</v>
      </c>
      <c r="BW16" s="21"/>
      <c r="BX16" s="21">
        <v>0.113029602178314</v>
      </c>
      <c r="BY16" s="21">
        <v>0.14624411073847701</v>
      </c>
      <c r="BZ16" s="21">
        <v>5.9314889260748301E-2</v>
      </c>
      <c r="CA16" s="21">
        <v>0.138884189754029</v>
      </c>
    </row>
    <row r="17" spans="2:79" hidden="1" x14ac:dyDescent="0.3">
      <c r="B17" s="18" t="s">
        <v>299</v>
      </c>
      <c r="C17" s="22">
        <v>0.51860128972598996</v>
      </c>
      <c r="D17" s="22">
        <v>0.486550695505581</v>
      </c>
      <c r="E17" s="22">
        <v>0.54749276726753604</v>
      </c>
      <c r="F17" s="22"/>
      <c r="G17" s="22">
        <v>0.65135461701020203</v>
      </c>
      <c r="H17" s="22">
        <v>0.62898076734372599</v>
      </c>
      <c r="I17" s="22">
        <v>0.57988987278665505</v>
      </c>
      <c r="J17" s="22">
        <v>0.51935772736354702</v>
      </c>
      <c r="K17" s="22">
        <v>0.441925633225556</v>
      </c>
      <c r="L17" s="22">
        <v>0.34212098253142398</v>
      </c>
      <c r="M17" s="22"/>
      <c r="N17" s="22">
        <v>0.55519053514836603</v>
      </c>
      <c r="O17" s="22">
        <v>0.473105030509822</v>
      </c>
      <c r="P17" s="22">
        <v>0.53545807429649594</v>
      </c>
      <c r="Q17" s="22">
        <v>0.52305948951762005</v>
      </c>
      <c r="R17" s="22"/>
      <c r="S17" s="22">
        <v>0.55647928396534696</v>
      </c>
      <c r="T17" s="22">
        <v>0.45252393367979499</v>
      </c>
      <c r="U17" s="22">
        <v>0.47377780637474598</v>
      </c>
      <c r="V17" s="22">
        <v>0.46528540751882003</v>
      </c>
      <c r="W17" s="22">
        <v>0.49919345668023302</v>
      </c>
      <c r="X17" s="22">
        <v>0.57078776419724897</v>
      </c>
      <c r="Y17" s="22">
        <v>0.50641641993184405</v>
      </c>
      <c r="Z17" s="22">
        <v>0.56027926292317798</v>
      </c>
      <c r="AA17" s="22">
        <v>0.55469063126788298</v>
      </c>
      <c r="AB17" s="22">
        <v>0.48689369618191097</v>
      </c>
      <c r="AC17" s="22">
        <v>0.66047488917789898</v>
      </c>
      <c r="AD17" s="22">
        <v>0.49895764010583599</v>
      </c>
      <c r="AE17" s="22"/>
      <c r="AF17" s="22">
        <v>0.63243523023599002</v>
      </c>
      <c r="AG17" s="22">
        <v>0.44985279827716701</v>
      </c>
      <c r="AH17" s="22">
        <v>0.54133182333271002</v>
      </c>
      <c r="AI17" s="22">
        <v>0.495886735247212</v>
      </c>
      <c r="AJ17" s="22">
        <v>0.45003318686538402</v>
      </c>
      <c r="AK17" s="22">
        <v>0.50460588294267295</v>
      </c>
      <c r="AL17" s="22"/>
      <c r="AM17" s="22">
        <v>0.443044529578558</v>
      </c>
      <c r="AN17" s="22">
        <v>0.54005610646755198</v>
      </c>
      <c r="AO17" s="22">
        <v>0.57711535967873895</v>
      </c>
      <c r="AP17" s="22">
        <v>0.59669582463852799</v>
      </c>
      <c r="AQ17" s="22">
        <v>0.79134323808059703</v>
      </c>
      <c r="AR17" s="22"/>
      <c r="AS17" s="22">
        <v>0.49932152268159002</v>
      </c>
      <c r="AT17" s="22">
        <v>0.62392423163004496</v>
      </c>
      <c r="AU17" s="22"/>
      <c r="AV17" s="22">
        <v>0.474784164696614</v>
      </c>
      <c r="AW17" s="22">
        <v>0.61578715716846</v>
      </c>
      <c r="AX17" s="22"/>
      <c r="AY17" s="22">
        <v>0.53638926931506703</v>
      </c>
      <c r="AZ17" s="22">
        <v>0.53079426810144403</v>
      </c>
      <c r="BA17" s="22">
        <v>0.37765479517425099</v>
      </c>
      <c r="BB17" s="22"/>
      <c r="BC17" s="22">
        <v>0.46420546716845201</v>
      </c>
      <c r="BD17" s="22">
        <v>0.52849043919835603</v>
      </c>
      <c r="BE17" s="22">
        <v>0.64715934113824103</v>
      </c>
      <c r="BF17" s="22"/>
      <c r="BG17" s="22">
        <v>0.61133430929561505</v>
      </c>
      <c r="BH17" s="22">
        <v>0.48156255995934399</v>
      </c>
      <c r="BI17" s="22"/>
      <c r="BJ17" s="22">
        <v>0.58063356640744501</v>
      </c>
      <c r="BK17" s="22">
        <v>0.50258855277880299</v>
      </c>
      <c r="BL17" s="22"/>
      <c r="BM17" s="22">
        <v>0.56156513408573405</v>
      </c>
      <c r="BN17" s="22">
        <v>0.509219769002627</v>
      </c>
      <c r="BO17" s="22">
        <v>0.67721318662722496</v>
      </c>
      <c r="BP17" s="22">
        <v>0.58823053332081798</v>
      </c>
      <c r="BQ17" s="22">
        <v>0.60477755667180999</v>
      </c>
      <c r="BR17" s="22">
        <v>0.321850525062019</v>
      </c>
      <c r="BS17" s="22">
        <v>0.64533000233482896</v>
      </c>
      <c r="BT17" s="22"/>
      <c r="BU17" s="22">
        <v>0.55611445450446795</v>
      </c>
      <c r="BV17" s="22">
        <v>0.60758966694974803</v>
      </c>
      <c r="BW17" s="22"/>
      <c r="BX17" s="22">
        <v>0.48775660073126198</v>
      </c>
      <c r="BY17" s="22">
        <v>0.45274146575754698</v>
      </c>
      <c r="BZ17" s="22">
        <v>0.69395334961549404</v>
      </c>
      <c r="CA17" s="22">
        <v>0.46902835131443799</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417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407</v>
      </c>
      <c r="C9" s="17">
        <v>0.313941959008671</v>
      </c>
      <c r="D9" s="17">
        <v>0.27126771524964999</v>
      </c>
      <c r="E9" s="17">
        <v>0.354106983364399</v>
      </c>
      <c r="F9" s="17"/>
      <c r="G9" s="17">
        <v>0.32026455068475601</v>
      </c>
      <c r="H9" s="17">
        <v>0.43275081102479201</v>
      </c>
      <c r="I9" s="17">
        <v>0.38240933814266398</v>
      </c>
      <c r="J9" s="17">
        <v>0.32539601386563299</v>
      </c>
      <c r="K9" s="17">
        <v>0.27538880852203501</v>
      </c>
      <c r="L9" s="17">
        <v>0.17451126372825501</v>
      </c>
      <c r="M9" s="17"/>
      <c r="N9" s="17">
        <v>0.35082049400631798</v>
      </c>
      <c r="O9" s="17">
        <v>0.30369996091736201</v>
      </c>
      <c r="P9" s="17">
        <v>0.30158341668000199</v>
      </c>
      <c r="Q9" s="17">
        <v>0.29566807860199201</v>
      </c>
      <c r="R9" s="17"/>
      <c r="S9" s="17">
        <v>0.33983115243808698</v>
      </c>
      <c r="T9" s="17">
        <v>0.25016858588471103</v>
      </c>
      <c r="U9" s="17">
        <v>0.36616345239585801</v>
      </c>
      <c r="V9" s="17">
        <v>0.26428218468960402</v>
      </c>
      <c r="W9" s="17">
        <v>0.257608442681099</v>
      </c>
      <c r="X9" s="17">
        <v>0.33126262116445598</v>
      </c>
      <c r="Y9" s="17">
        <v>0.27819040591487698</v>
      </c>
      <c r="Z9" s="17">
        <v>0.33329711342047103</v>
      </c>
      <c r="AA9" s="17">
        <v>0.367528196971112</v>
      </c>
      <c r="AB9" s="17">
        <v>0.29326656380732502</v>
      </c>
      <c r="AC9" s="17">
        <v>0.31402428301556301</v>
      </c>
      <c r="AD9" s="17">
        <v>0.49489309602851</v>
      </c>
      <c r="AE9" s="17"/>
      <c r="AF9" s="17">
        <v>0.41671096046072797</v>
      </c>
      <c r="AG9" s="17">
        <v>0.28829146262709798</v>
      </c>
      <c r="AH9" s="17">
        <v>0.31113700887422002</v>
      </c>
      <c r="AI9" s="17">
        <v>0.242224155923736</v>
      </c>
      <c r="AJ9" s="17">
        <v>0.27118595167498699</v>
      </c>
      <c r="AK9" s="17">
        <v>0.30740534832226402</v>
      </c>
      <c r="AL9" s="17"/>
      <c r="AM9" s="17">
        <v>0.27557578487867601</v>
      </c>
      <c r="AN9" s="17">
        <v>0.28439611130782499</v>
      </c>
      <c r="AO9" s="17">
        <v>0.36466438120723699</v>
      </c>
      <c r="AP9" s="17">
        <v>0.36609111530072502</v>
      </c>
      <c r="AQ9" s="17">
        <v>0.48278274706805802</v>
      </c>
      <c r="AR9" s="17"/>
      <c r="AS9" s="17">
        <v>0.31481833455165298</v>
      </c>
      <c r="AT9" s="17">
        <v>0.36795749239759301</v>
      </c>
      <c r="AU9" s="17"/>
      <c r="AV9" s="17">
        <v>0.30730228444443503</v>
      </c>
      <c r="AW9" s="17">
        <v>0.34960822428201799</v>
      </c>
      <c r="AX9" s="17"/>
      <c r="AY9" s="17">
        <v>0.38152116150514898</v>
      </c>
      <c r="AZ9" s="17">
        <v>0.29261349358194499</v>
      </c>
      <c r="BA9" s="17">
        <v>0.26395056397170802</v>
      </c>
      <c r="BB9" s="17"/>
      <c r="BC9" s="17">
        <v>0.307428421975941</v>
      </c>
      <c r="BD9" s="17">
        <v>0.27343600390522399</v>
      </c>
      <c r="BE9" s="17">
        <v>0.37601273346701197</v>
      </c>
      <c r="BF9" s="17"/>
      <c r="BG9" s="17">
        <v>0.335171767248931</v>
      </c>
      <c r="BH9" s="17">
        <v>0.30957806447205699</v>
      </c>
      <c r="BI9" s="17"/>
      <c r="BJ9" s="17">
        <v>0.37379381289470598</v>
      </c>
      <c r="BK9" s="17">
        <v>0.29923994522040998</v>
      </c>
      <c r="BL9" s="17"/>
      <c r="BM9" s="17">
        <v>0.36208687048994798</v>
      </c>
      <c r="BN9" s="17">
        <v>0.33331649112860101</v>
      </c>
      <c r="BO9" s="17">
        <v>0.265176819643337</v>
      </c>
      <c r="BP9" s="17">
        <v>0.40740119627327498</v>
      </c>
      <c r="BQ9" s="17">
        <v>0.345869874833865</v>
      </c>
      <c r="BR9" s="17">
        <v>0.164900613219196</v>
      </c>
      <c r="BS9" s="17">
        <v>0.36550107041186702</v>
      </c>
      <c r="BT9" s="17"/>
      <c r="BU9" s="17">
        <v>0.33912656579660799</v>
      </c>
      <c r="BV9" s="17">
        <v>0.43446448526354797</v>
      </c>
      <c r="BW9" s="17"/>
      <c r="BX9" s="17">
        <v>0.378620256742974</v>
      </c>
      <c r="BY9" s="17">
        <v>0.30160702863784</v>
      </c>
      <c r="BZ9" s="17">
        <v>0.40198592432011898</v>
      </c>
      <c r="CA9" s="17">
        <v>0.27390790294641099</v>
      </c>
    </row>
    <row r="10" spans="2:79" x14ac:dyDescent="0.3">
      <c r="B10" s="18" t="s">
        <v>408</v>
      </c>
      <c r="C10" s="17">
        <v>0.37812253831478798</v>
      </c>
      <c r="D10" s="17">
        <v>0.38616298019440398</v>
      </c>
      <c r="E10" s="17">
        <v>0.37117393862037801</v>
      </c>
      <c r="F10" s="17"/>
      <c r="G10" s="17">
        <v>0.34907911990026602</v>
      </c>
      <c r="H10" s="17">
        <v>0.36003537465128399</v>
      </c>
      <c r="I10" s="17">
        <v>0.35107249545722402</v>
      </c>
      <c r="J10" s="17">
        <v>0.41197885598975498</v>
      </c>
      <c r="K10" s="17">
        <v>0.38247661342315198</v>
      </c>
      <c r="L10" s="17">
        <v>0.40371132618237499</v>
      </c>
      <c r="M10" s="17"/>
      <c r="N10" s="17">
        <v>0.38285254016741499</v>
      </c>
      <c r="O10" s="17">
        <v>0.38843118995245901</v>
      </c>
      <c r="P10" s="17">
        <v>0.37205553426639298</v>
      </c>
      <c r="Q10" s="17">
        <v>0.36956025008155802</v>
      </c>
      <c r="R10" s="17"/>
      <c r="S10" s="17">
        <v>0.36523608183926298</v>
      </c>
      <c r="T10" s="17">
        <v>0.40807113877521001</v>
      </c>
      <c r="U10" s="17">
        <v>0.28492052099541398</v>
      </c>
      <c r="V10" s="17">
        <v>0.37367584798203901</v>
      </c>
      <c r="W10" s="17">
        <v>0.43558091097214002</v>
      </c>
      <c r="X10" s="17">
        <v>0.38326198035186299</v>
      </c>
      <c r="Y10" s="17">
        <v>0.36925172188209399</v>
      </c>
      <c r="Z10" s="17">
        <v>0.33615820113143302</v>
      </c>
      <c r="AA10" s="17">
        <v>0.342161554349874</v>
      </c>
      <c r="AB10" s="17">
        <v>0.43263438542716798</v>
      </c>
      <c r="AC10" s="17">
        <v>0.44170266897731503</v>
      </c>
      <c r="AD10" s="17">
        <v>0.36191427601431603</v>
      </c>
      <c r="AE10" s="17"/>
      <c r="AF10" s="17">
        <v>0.34603308503504698</v>
      </c>
      <c r="AG10" s="17">
        <v>0.38107362818746698</v>
      </c>
      <c r="AH10" s="17">
        <v>0.414838213019667</v>
      </c>
      <c r="AI10" s="17">
        <v>0.42559436290728803</v>
      </c>
      <c r="AJ10" s="17">
        <v>0.32571309370610901</v>
      </c>
      <c r="AK10" s="17">
        <v>0.36298561882920199</v>
      </c>
      <c r="AL10" s="17"/>
      <c r="AM10" s="17">
        <v>0.36724861172420697</v>
      </c>
      <c r="AN10" s="17">
        <v>0.39428299420738899</v>
      </c>
      <c r="AO10" s="17">
        <v>0.364271301242722</v>
      </c>
      <c r="AP10" s="17">
        <v>0.40071940865349398</v>
      </c>
      <c r="AQ10" s="17">
        <v>0.32668416584600701</v>
      </c>
      <c r="AR10" s="17"/>
      <c r="AS10" s="17">
        <v>0.39992396027893501</v>
      </c>
      <c r="AT10" s="17">
        <v>0.33761354189055998</v>
      </c>
      <c r="AU10" s="17"/>
      <c r="AV10" s="17">
        <v>0.38149843552846602</v>
      </c>
      <c r="AW10" s="17">
        <v>0.38674076944403701</v>
      </c>
      <c r="AX10" s="17"/>
      <c r="AY10" s="17">
        <v>0.351560179543002</v>
      </c>
      <c r="AZ10" s="17">
        <v>0.39287816365267603</v>
      </c>
      <c r="BA10" s="17">
        <v>0.355344508954619</v>
      </c>
      <c r="BB10" s="17"/>
      <c r="BC10" s="17">
        <v>0.37393702602377399</v>
      </c>
      <c r="BD10" s="17">
        <v>0.39210634695441798</v>
      </c>
      <c r="BE10" s="17">
        <v>0.36875915865065001</v>
      </c>
      <c r="BF10" s="17"/>
      <c r="BG10" s="17">
        <v>0.357188705521084</v>
      </c>
      <c r="BH10" s="17">
        <v>0.39007556923403802</v>
      </c>
      <c r="BI10" s="17"/>
      <c r="BJ10" s="17">
        <v>0.38670657975165601</v>
      </c>
      <c r="BK10" s="17">
        <v>0.377253145792046</v>
      </c>
      <c r="BL10" s="17"/>
      <c r="BM10" s="17">
        <v>0.373237080700212</v>
      </c>
      <c r="BN10" s="17">
        <v>0.36557715731048201</v>
      </c>
      <c r="BO10" s="17">
        <v>0.46033581225839698</v>
      </c>
      <c r="BP10" s="17">
        <v>0.27670976330668601</v>
      </c>
      <c r="BQ10" s="17">
        <v>0.33556359281958698</v>
      </c>
      <c r="BR10" s="17">
        <v>0.399854438500235</v>
      </c>
      <c r="BS10" s="17">
        <v>0.40624016169228</v>
      </c>
      <c r="BT10" s="17"/>
      <c r="BU10" s="17">
        <v>0.53682385756954198</v>
      </c>
      <c r="BV10" s="17">
        <v>0.32804252803806999</v>
      </c>
      <c r="BW10" s="17"/>
      <c r="BX10" s="17">
        <v>0.39120161657057301</v>
      </c>
      <c r="BY10" s="17">
        <v>0.323239286307205</v>
      </c>
      <c r="BZ10" s="17">
        <v>0.412384936178401</v>
      </c>
      <c r="CA10" s="17">
        <v>0.361678575491854</v>
      </c>
    </row>
    <row r="11" spans="2:79" x14ac:dyDescent="0.3">
      <c r="B11" s="18" t="s">
        <v>409</v>
      </c>
      <c r="C11" s="17">
        <v>0.18856988630611099</v>
      </c>
      <c r="D11" s="17">
        <v>0.207107688088494</v>
      </c>
      <c r="E11" s="17">
        <v>0.170465683976637</v>
      </c>
      <c r="F11" s="17"/>
      <c r="G11" s="17">
        <v>0.221142724573374</v>
      </c>
      <c r="H11" s="17">
        <v>0.126106088270063</v>
      </c>
      <c r="I11" s="17">
        <v>0.16812690752113801</v>
      </c>
      <c r="J11" s="17">
        <v>0.16698642714880901</v>
      </c>
      <c r="K11" s="17">
        <v>0.19370126259914699</v>
      </c>
      <c r="L11" s="17">
        <v>0.24816742418580401</v>
      </c>
      <c r="M11" s="17"/>
      <c r="N11" s="17">
        <v>0.18757062665108701</v>
      </c>
      <c r="O11" s="17">
        <v>0.16889073304334401</v>
      </c>
      <c r="P11" s="17">
        <v>0.22764389616869099</v>
      </c>
      <c r="Q11" s="17">
        <v>0.17579194682065299</v>
      </c>
      <c r="R11" s="17"/>
      <c r="S11" s="17">
        <v>0.17839077192570399</v>
      </c>
      <c r="T11" s="17">
        <v>0.21705933280143999</v>
      </c>
      <c r="U11" s="17">
        <v>0.23110221872530601</v>
      </c>
      <c r="V11" s="17">
        <v>0.247889937737406</v>
      </c>
      <c r="W11" s="17">
        <v>0.20667502067384999</v>
      </c>
      <c r="X11" s="17">
        <v>0.162577258249271</v>
      </c>
      <c r="Y11" s="17">
        <v>0.20709543556000401</v>
      </c>
      <c r="Z11" s="17">
        <v>0.173335302337537</v>
      </c>
      <c r="AA11" s="17">
        <v>0.179850022021767</v>
      </c>
      <c r="AB11" s="17">
        <v>0.148098117535023</v>
      </c>
      <c r="AC11" s="17">
        <v>0.12713596361292401</v>
      </c>
      <c r="AD11" s="17">
        <v>8.3335887418924504E-2</v>
      </c>
      <c r="AE11" s="17"/>
      <c r="AF11" s="17">
        <v>0.16049532738955999</v>
      </c>
      <c r="AG11" s="17">
        <v>0.22103631691967399</v>
      </c>
      <c r="AH11" s="17">
        <v>0.16216201260411001</v>
      </c>
      <c r="AI11" s="17">
        <v>0.18145328512275899</v>
      </c>
      <c r="AJ11" s="17">
        <v>0.22130555049297401</v>
      </c>
      <c r="AK11" s="17">
        <v>0.17763431751040801</v>
      </c>
      <c r="AL11" s="17"/>
      <c r="AM11" s="17">
        <v>0.208422943344693</v>
      </c>
      <c r="AN11" s="17">
        <v>0.186881966680432</v>
      </c>
      <c r="AO11" s="17">
        <v>0.17780114899327401</v>
      </c>
      <c r="AP11" s="17">
        <v>0.17900081565478901</v>
      </c>
      <c r="AQ11" s="17">
        <v>9.2882166129115207E-2</v>
      </c>
      <c r="AR11" s="17"/>
      <c r="AS11" s="17">
        <v>0.184831470026983</v>
      </c>
      <c r="AT11" s="17">
        <v>0.14288840849500101</v>
      </c>
      <c r="AU11" s="17"/>
      <c r="AV11" s="17">
        <v>0.18730647960270799</v>
      </c>
      <c r="AW11" s="17">
        <v>0.167220926113197</v>
      </c>
      <c r="AX11" s="17"/>
      <c r="AY11" s="17">
        <v>0.162776797172551</v>
      </c>
      <c r="AZ11" s="17">
        <v>0.19401990521484899</v>
      </c>
      <c r="BA11" s="17">
        <v>0.228726500530581</v>
      </c>
      <c r="BB11" s="17"/>
      <c r="BC11" s="17">
        <v>0.19640816021856899</v>
      </c>
      <c r="BD11" s="17">
        <v>0.19052759823580101</v>
      </c>
      <c r="BE11" s="17">
        <v>0.16727994925136599</v>
      </c>
      <c r="BF11" s="17"/>
      <c r="BG11" s="17">
        <v>0.17940481023169</v>
      </c>
      <c r="BH11" s="17">
        <v>0.188752986561081</v>
      </c>
      <c r="BI11" s="17"/>
      <c r="BJ11" s="17">
        <v>0.146919710184168</v>
      </c>
      <c r="BK11" s="17">
        <v>0.19946189042748799</v>
      </c>
      <c r="BL11" s="17"/>
      <c r="BM11" s="17">
        <v>0.17100271745394599</v>
      </c>
      <c r="BN11" s="17">
        <v>0.19096657281847301</v>
      </c>
      <c r="BO11" s="17">
        <v>0.14365295924331001</v>
      </c>
      <c r="BP11" s="17">
        <v>0.186472613343099</v>
      </c>
      <c r="BQ11" s="17">
        <v>0.23434874538012501</v>
      </c>
      <c r="BR11" s="17">
        <v>0.245005348398254</v>
      </c>
      <c r="BS11" s="17">
        <v>0.128795853843966</v>
      </c>
      <c r="BT11" s="17"/>
      <c r="BU11" s="17">
        <v>6.3838828915240495E-2</v>
      </c>
      <c r="BV11" s="17">
        <v>0.15789484493120901</v>
      </c>
      <c r="BW11" s="17"/>
      <c r="BX11" s="17">
        <v>0.124751142174758</v>
      </c>
      <c r="BY11" s="17">
        <v>0.22286364764563499</v>
      </c>
      <c r="BZ11" s="17">
        <v>0.126831860134972</v>
      </c>
      <c r="CA11" s="17">
        <v>0.22587177938622</v>
      </c>
    </row>
    <row r="12" spans="2:79" x14ac:dyDescent="0.3">
      <c r="B12" s="18" t="s">
        <v>410</v>
      </c>
      <c r="C12" s="17">
        <v>6.05069910058064E-2</v>
      </c>
      <c r="D12" s="17">
        <v>7.00499285025456E-2</v>
      </c>
      <c r="E12" s="17">
        <v>5.1496775558583001E-2</v>
      </c>
      <c r="F12" s="17"/>
      <c r="G12" s="17">
        <v>4.4284166793043998E-2</v>
      </c>
      <c r="H12" s="17">
        <v>3.1417190560124097E-2</v>
      </c>
      <c r="I12" s="17">
        <v>5.45002112103855E-2</v>
      </c>
      <c r="J12" s="17">
        <v>4.5648142851345601E-2</v>
      </c>
      <c r="K12" s="17">
        <v>7.9530709864246193E-2</v>
      </c>
      <c r="L12" s="17">
        <v>9.8978097106940194E-2</v>
      </c>
      <c r="M12" s="17"/>
      <c r="N12" s="17">
        <v>4.7069148831593501E-2</v>
      </c>
      <c r="O12" s="17">
        <v>7.2795592533627801E-2</v>
      </c>
      <c r="P12" s="17">
        <v>5.2822442098024301E-2</v>
      </c>
      <c r="Q12" s="17">
        <v>6.7024219959451098E-2</v>
      </c>
      <c r="R12" s="17"/>
      <c r="S12" s="17">
        <v>7.3554702883195794E-2</v>
      </c>
      <c r="T12" s="17">
        <v>7.6965130954446598E-2</v>
      </c>
      <c r="U12" s="17">
        <v>5.9382081297961901E-2</v>
      </c>
      <c r="V12" s="17">
        <v>5.64911088369165E-2</v>
      </c>
      <c r="W12" s="17">
        <v>2.6280440047636199E-2</v>
      </c>
      <c r="X12" s="17">
        <v>3.9719926826335399E-2</v>
      </c>
      <c r="Y12" s="17">
        <v>5.0659879590108599E-2</v>
      </c>
      <c r="Z12" s="17">
        <v>0.13482791972375699</v>
      </c>
      <c r="AA12" s="17">
        <v>5.2744506938071298E-2</v>
      </c>
      <c r="AB12" s="17">
        <v>7.23875339638127E-2</v>
      </c>
      <c r="AC12" s="17">
        <v>5.2505227071411899E-2</v>
      </c>
      <c r="AD12" s="17">
        <v>1.96372341248582E-2</v>
      </c>
      <c r="AE12" s="17"/>
      <c r="AF12" s="17">
        <v>4.5153943782007697E-2</v>
      </c>
      <c r="AG12" s="17">
        <v>6.1102217541361498E-2</v>
      </c>
      <c r="AH12" s="17">
        <v>5.4059873919123098E-2</v>
      </c>
      <c r="AI12" s="17">
        <v>7.5588921785720603E-2</v>
      </c>
      <c r="AJ12" s="17">
        <v>8.0575613401732499E-2</v>
      </c>
      <c r="AK12" s="17">
        <v>5.2870652495097099E-2</v>
      </c>
      <c r="AL12" s="17"/>
      <c r="AM12" s="17">
        <v>7.4465359800679198E-2</v>
      </c>
      <c r="AN12" s="17">
        <v>6.57376457445559E-2</v>
      </c>
      <c r="AO12" s="17">
        <v>5.68873231589761E-2</v>
      </c>
      <c r="AP12" s="17">
        <v>2.5479379249526798E-2</v>
      </c>
      <c r="AQ12" s="17">
        <v>5.6638520857775203E-2</v>
      </c>
      <c r="AR12" s="17"/>
      <c r="AS12" s="17">
        <v>5.4016281858898403E-2</v>
      </c>
      <c r="AT12" s="17">
        <v>8.3799231044900696E-2</v>
      </c>
      <c r="AU12" s="17"/>
      <c r="AV12" s="17">
        <v>6.7820563505478298E-2</v>
      </c>
      <c r="AW12" s="17">
        <v>3.0799085434575098E-2</v>
      </c>
      <c r="AX12" s="17"/>
      <c r="AY12" s="17">
        <v>4.04637505002403E-2</v>
      </c>
      <c r="AZ12" s="17">
        <v>6.4452514155106402E-2</v>
      </c>
      <c r="BA12" s="17">
        <v>9.3381666254338094E-2</v>
      </c>
      <c r="BB12" s="17"/>
      <c r="BC12" s="17">
        <v>5.5130216501710599E-2</v>
      </c>
      <c r="BD12" s="17">
        <v>8.2487793841116902E-2</v>
      </c>
      <c r="BE12" s="17">
        <v>5.1822574940238002E-2</v>
      </c>
      <c r="BF12" s="17"/>
      <c r="BG12" s="17">
        <v>6.4468725366765303E-2</v>
      </c>
      <c r="BH12" s="17">
        <v>6.0031561184200298E-2</v>
      </c>
      <c r="BI12" s="17"/>
      <c r="BJ12" s="17">
        <v>4.4733417637534897E-2</v>
      </c>
      <c r="BK12" s="17">
        <v>6.4142231993238694E-2</v>
      </c>
      <c r="BL12" s="17"/>
      <c r="BM12" s="17">
        <v>5.4367689896161898E-2</v>
      </c>
      <c r="BN12" s="17">
        <v>4.2707269518859801E-2</v>
      </c>
      <c r="BO12" s="17">
        <v>3.9809200545373999E-2</v>
      </c>
      <c r="BP12" s="17">
        <v>2.8700829741633599E-2</v>
      </c>
      <c r="BQ12" s="17">
        <v>1.9030142691061201E-2</v>
      </c>
      <c r="BR12" s="17">
        <v>0.111949507240584</v>
      </c>
      <c r="BS12" s="17">
        <v>4.7940456081392899E-2</v>
      </c>
      <c r="BT12" s="17"/>
      <c r="BU12" s="17">
        <v>2.1606054923005099E-2</v>
      </c>
      <c r="BV12" s="17">
        <v>3.0300531908959101E-2</v>
      </c>
      <c r="BW12" s="17"/>
      <c r="BX12" s="17">
        <v>3.60712191637678E-2</v>
      </c>
      <c r="BY12" s="17">
        <v>8.1095504490161799E-2</v>
      </c>
      <c r="BZ12" s="17">
        <v>3.8178420111666798E-2</v>
      </c>
      <c r="CA12" s="17">
        <v>9.6076647984593699E-2</v>
      </c>
    </row>
    <row r="13" spans="2:79" x14ac:dyDescent="0.3">
      <c r="B13" s="18" t="s">
        <v>411</v>
      </c>
      <c r="C13" s="17">
        <v>2.4791621678867701E-2</v>
      </c>
      <c r="D13" s="17">
        <v>3.7139132509736598E-2</v>
      </c>
      <c r="E13" s="17">
        <v>1.2869939591683499E-2</v>
      </c>
      <c r="F13" s="17"/>
      <c r="G13" s="17">
        <v>2.5872156388117899E-2</v>
      </c>
      <c r="H13" s="17">
        <v>1.71521644992895E-2</v>
      </c>
      <c r="I13" s="17">
        <v>1.4595244871472301E-2</v>
      </c>
      <c r="J13" s="17">
        <v>1.8758778803348902E-2</v>
      </c>
      <c r="K13" s="17">
        <v>3.1665511809030003E-2</v>
      </c>
      <c r="L13" s="17">
        <v>3.8802581552672501E-2</v>
      </c>
      <c r="M13" s="17"/>
      <c r="N13" s="17">
        <v>2.2186200347999101E-2</v>
      </c>
      <c r="O13" s="17">
        <v>2.7222407611296798E-2</v>
      </c>
      <c r="P13" s="17">
        <v>2.0215068526045099E-2</v>
      </c>
      <c r="Q13" s="17">
        <v>2.81078478742476E-2</v>
      </c>
      <c r="R13" s="17"/>
      <c r="S13" s="17">
        <v>1.6377640410209199E-2</v>
      </c>
      <c r="T13" s="17">
        <v>2.0249853312897002E-2</v>
      </c>
      <c r="U13" s="17">
        <v>3.4332506887338701E-2</v>
      </c>
      <c r="V13" s="17">
        <v>3.06689620629076E-2</v>
      </c>
      <c r="W13" s="17">
        <v>3.3125958545065302E-2</v>
      </c>
      <c r="X13" s="17">
        <v>3.4329004723461502E-2</v>
      </c>
      <c r="Y13" s="17">
        <v>6.0692413245803802E-2</v>
      </c>
      <c r="Z13" s="17">
        <v>1.0132004067488799E-2</v>
      </c>
      <c r="AA13" s="17">
        <v>2.3973617251427101E-2</v>
      </c>
      <c r="AB13" s="17">
        <v>1.1605004666887599E-2</v>
      </c>
      <c r="AC13" s="17">
        <v>0</v>
      </c>
      <c r="AD13" s="17">
        <v>0</v>
      </c>
      <c r="AE13" s="17"/>
      <c r="AF13" s="17">
        <v>3.6882428372706898E-3</v>
      </c>
      <c r="AG13" s="17">
        <v>1.7534113376569901E-2</v>
      </c>
      <c r="AH13" s="17">
        <v>3.05882615258786E-2</v>
      </c>
      <c r="AI13" s="17">
        <v>3.7495162286947797E-2</v>
      </c>
      <c r="AJ13" s="17">
        <v>5.4843149435706097E-2</v>
      </c>
      <c r="AK13" s="17">
        <v>4.0135238776879502E-2</v>
      </c>
      <c r="AL13" s="17"/>
      <c r="AM13" s="17">
        <v>3.2839562138598698E-2</v>
      </c>
      <c r="AN13" s="17">
        <v>2.4456704852421199E-2</v>
      </c>
      <c r="AO13" s="17">
        <v>1.31744653043853E-2</v>
      </c>
      <c r="AP13" s="17">
        <v>1.6284717098557E-2</v>
      </c>
      <c r="AQ13" s="17">
        <v>2.1500122264362001E-2</v>
      </c>
      <c r="AR13" s="17"/>
      <c r="AS13" s="17">
        <v>2.1293578687733201E-2</v>
      </c>
      <c r="AT13" s="17">
        <v>3.0801758306837599E-2</v>
      </c>
      <c r="AU13" s="17"/>
      <c r="AV13" s="17">
        <v>2.7155660364832902E-2</v>
      </c>
      <c r="AW13" s="17">
        <v>1.5981863262579801E-2</v>
      </c>
      <c r="AX13" s="17"/>
      <c r="AY13" s="17">
        <v>1.9937214301572401E-2</v>
      </c>
      <c r="AZ13" s="17">
        <v>2.50946759120554E-2</v>
      </c>
      <c r="BA13" s="17">
        <v>3.8863795239625E-2</v>
      </c>
      <c r="BB13" s="17"/>
      <c r="BC13" s="17">
        <v>2.4910418576012901E-2</v>
      </c>
      <c r="BD13" s="17">
        <v>3.6460944841011901E-2</v>
      </c>
      <c r="BE13" s="17">
        <v>1.32849622676013E-2</v>
      </c>
      <c r="BF13" s="17"/>
      <c r="BG13" s="17">
        <v>1.8895446070333499E-2</v>
      </c>
      <c r="BH13" s="17">
        <v>2.6018120619164802E-2</v>
      </c>
      <c r="BI13" s="17"/>
      <c r="BJ13" s="17">
        <v>1.7025867163676701E-2</v>
      </c>
      <c r="BK13" s="17">
        <v>2.7305643076680999E-2</v>
      </c>
      <c r="BL13" s="17"/>
      <c r="BM13" s="17">
        <v>1.90881573835733E-2</v>
      </c>
      <c r="BN13" s="17">
        <v>2.8425563729417801E-2</v>
      </c>
      <c r="BO13" s="17">
        <v>3.9236148028363602E-2</v>
      </c>
      <c r="BP13" s="17">
        <v>1.9723572756239101E-2</v>
      </c>
      <c r="BQ13" s="17">
        <v>9.87445343350234E-3</v>
      </c>
      <c r="BR13" s="17">
        <v>4.3428845576335702E-2</v>
      </c>
      <c r="BS13" s="17">
        <v>0</v>
      </c>
      <c r="BT13" s="17"/>
      <c r="BU13" s="17">
        <v>2.7536789786096399E-2</v>
      </c>
      <c r="BV13" s="17">
        <v>9.6933590330415108E-3</v>
      </c>
      <c r="BW13" s="17"/>
      <c r="BX13" s="17">
        <v>1.4749547148164399E-2</v>
      </c>
      <c r="BY13" s="17">
        <v>4.4870897174857503E-2</v>
      </c>
      <c r="BZ13" s="17">
        <v>7.9042927327594107E-3</v>
      </c>
      <c r="CA13" s="17">
        <v>3.1391873814324303E-2</v>
      </c>
    </row>
    <row r="14" spans="2:79" x14ac:dyDescent="0.3">
      <c r="B14" s="18" t="s">
        <v>101</v>
      </c>
      <c r="C14" s="17">
        <v>3.4067003685756901E-2</v>
      </c>
      <c r="D14" s="17">
        <v>2.8272555455169698E-2</v>
      </c>
      <c r="E14" s="17">
        <v>3.9886678888319399E-2</v>
      </c>
      <c r="F14" s="17"/>
      <c r="G14" s="17">
        <v>3.9357281660441099E-2</v>
      </c>
      <c r="H14" s="17">
        <v>3.2538370994446397E-2</v>
      </c>
      <c r="I14" s="17">
        <v>2.9295802797115699E-2</v>
      </c>
      <c r="J14" s="17">
        <v>3.1231781341109099E-2</v>
      </c>
      <c r="K14" s="17">
        <v>3.7237093782390603E-2</v>
      </c>
      <c r="L14" s="17">
        <v>3.58293072439533E-2</v>
      </c>
      <c r="M14" s="17"/>
      <c r="N14" s="17">
        <v>9.5009899955875703E-3</v>
      </c>
      <c r="O14" s="17">
        <v>3.89601159419109E-2</v>
      </c>
      <c r="P14" s="17">
        <v>2.5679642260844199E-2</v>
      </c>
      <c r="Q14" s="17">
        <v>6.3847656662098795E-2</v>
      </c>
      <c r="R14" s="17"/>
      <c r="S14" s="17">
        <v>2.66096505035405E-2</v>
      </c>
      <c r="T14" s="17">
        <v>2.7485958271295199E-2</v>
      </c>
      <c r="U14" s="17">
        <v>2.4099219698121298E-2</v>
      </c>
      <c r="V14" s="17">
        <v>2.69919586911265E-2</v>
      </c>
      <c r="W14" s="17">
        <v>4.0729227080208902E-2</v>
      </c>
      <c r="X14" s="17">
        <v>4.88492086846131E-2</v>
      </c>
      <c r="Y14" s="17">
        <v>3.4110143807112497E-2</v>
      </c>
      <c r="Z14" s="17">
        <v>1.2249459319312799E-2</v>
      </c>
      <c r="AA14" s="17">
        <v>3.3742102467748801E-2</v>
      </c>
      <c r="AB14" s="17">
        <v>4.2008394599783602E-2</v>
      </c>
      <c r="AC14" s="17">
        <v>6.4631857322785993E-2</v>
      </c>
      <c r="AD14" s="17">
        <v>4.0219506413391601E-2</v>
      </c>
      <c r="AE14" s="17"/>
      <c r="AF14" s="17">
        <v>2.79184404953868E-2</v>
      </c>
      <c r="AG14" s="17">
        <v>3.09622613478307E-2</v>
      </c>
      <c r="AH14" s="17">
        <v>2.72146300570014E-2</v>
      </c>
      <c r="AI14" s="17">
        <v>3.7644111973548097E-2</v>
      </c>
      <c r="AJ14" s="17">
        <v>4.6376641288491303E-2</v>
      </c>
      <c r="AK14" s="17">
        <v>5.8968824066149603E-2</v>
      </c>
      <c r="AL14" s="17"/>
      <c r="AM14" s="17">
        <v>4.1447738113145803E-2</v>
      </c>
      <c r="AN14" s="17">
        <v>4.4244577207376103E-2</v>
      </c>
      <c r="AO14" s="17">
        <v>2.3201380093405902E-2</v>
      </c>
      <c r="AP14" s="17">
        <v>1.2424564042908599E-2</v>
      </c>
      <c r="AQ14" s="17">
        <v>1.9512277834682699E-2</v>
      </c>
      <c r="AR14" s="17"/>
      <c r="AS14" s="17">
        <v>2.5116374595796201E-2</v>
      </c>
      <c r="AT14" s="17">
        <v>3.6939567865108103E-2</v>
      </c>
      <c r="AU14" s="17"/>
      <c r="AV14" s="17">
        <v>2.8916576554080201E-2</v>
      </c>
      <c r="AW14" s="17">
        <v>4.96491314635924E-2</v>
      </c>
      <c r="AX14" s="17"/>
      <c r="AY14" s="17">
        <v>4.3740896977485899E-2</v>
      </c>
      <c r="AZ14" s="17">
        <v>3.0941247483368E-2</v>
      </c>
      <c r="BA14" s="17">
        <v>1.97329650491288E-2</v>
      </c>
      <c r="BB14" s="17"/>
      <c r="BC14" s="17">
        <v>4.2185756703993098E-2</v>
      </c>
      <c r="BD14" s="17">
        <v>2.49813122224278E-2</v>
      </c>
      <c r="BE14" s="17">
        <v>2.28406214231326E-2</v>
      </c>
      <c r="BF14" s="17"/>
      <c r="BG14" s="17">
        <v>4.48705455611964E-2</v>
      </c>
      <c r="BH14" s="17">
        <v>2.5543697929458101E-2</v>
      </c>
      <c r="BI14" s="17"/>
      <c r="BJ14" s="17">
        <v>3.0820612368257699E-2</v>
      </c>
      <c r="BK14" s="17">
        <v>3.2597143490136399E-2</v>
      </c>
      <c r="BL14" s="17"/>
      <c r="BM14" s="17">
        <v>2.0217484076159101E-2</v>
      </c>
      <c r="BN14" s="17">
        <v>3.9006945494166903E-2</v>
      </c>
      <c r="BO14" s="17">
        <v>5.1789060281218199E-2</v>
      </c>
      <c r="BP14" s="17">
        <v>8.0992024579066693E-2</v>
      </c>
      <c r="BQ14" s="17">
        <v>5.5313190841859802E-2</v>
      </c>
      <c r="BR14" s="17">
        <v>3.4861247065395097E-2</v>
      </c>
      <c r="BS14" s="17">
        <v>5.1522457970494498E-2</v>
      </c>
      <c r="BT14" s="17"/>
      <c r="BU14" s="17">
        <v>1.1067903009508001E-2</v>
      </c>
      <c r="BV14" s="17">
        <v>3.9604250825173701E-2</v>
      </c>
      <c r="BW14" s="17"/>
      <c r="BX14" s="17">
        <v>5.4606218199763301E-2</v>
      </c>
      <c r="BY14" s="17">
        <v>2.6323635744301101E-2</v>
      </c>
      <c r="BZ14" s="17">
        <v>1.2714566522082299E-2</v>
      </c>
      <c r="CA14" s="17">
        <v>1.10732203765967E-2</v>
      </c>
    </row>
    <row r="15" spans="2:79" x14ac:dyDescent="0.3">
      <c r="B15" s="18" t="s">
        <v>412</v>
      </c>
      <c r="C15" s="21">
        <v>0.69206449732345798</v>
      </c>
      <c r="D15" s="21">
        <v>0.65743069544405397</v>
      </c>
      <c r="E15" s="21">
        <v>0.72528092198477701</v>
      </c>
      <c r="F15" s="21"/>
      <c r="G15" s="21">
        <v>0.66934367058502298</v>
      </c>
      <c r="H15" s="21">
        <v>0.79278618567607695</v>
      </c>
      <c r="I15" s="21">
        <v>0.73348183359988794</v>
      </c>
      <c r="J15" s="21">
        <v>0.73737486985538803</v>
      </c>
      <c r="K15" s="21">
        <v>0.65786542194518605</v>
      </c>
      <c r="L15" s="21">
        <v>0.57822258991063002</v>
      </c>
      <c r="M15" s="21"/>
      <c r="N15" s="21">
        <v>0.73367303417373297</v>
      </c>
      <c r="O15" s="21">
        <v>0.69213115086982002</v>
      </c>
      <c r="P15" s="21">
        <v>0.67363895094639603</v>
      </c>
      <c r="Q15" s="21">
        <v>0.66522832868354997</v>
      </c>
      <c r="R15" s="21"/>
      <c r="S15" s="21">
        <v>0.70506723427734996</v>
      </c>
      <c r="T15" s="21">
        <v>0.65823972465992098</v>
      </c>
      <c r="U15" s="21">
        <v>0.651083973391272</v>
      </c>
      <c r="V15" s="21">
        <v>0.63795803267164297</v>
      </c>
      <c r="W15" s="21">
        <v>0.69318935365323897</v>
      </c>
      <c r="X15" s="21">
        <v>0.71452460151631902</v>
      </c>
      <c r="Y15" s="21">
        <v>0.64744212779697097</v>
      </c>
      <c r="Z15" s="21">
        <v>0.66945531455190399</v>
      </c>
      <c r="AA15" s="21">
        <v>0.709689751320986</v>
      </c>
      <c r="AB15" s="21">
        <v>0.725900949234493</v>
      </c>
      <c r="AC15" s="21">
        <v>0.75572695199287798</v>
      </c>
      <c r="AD15" s="21">
        <v>0.85680737204282598</v>
      </c>
      <c r="AE15" s="21"/>
      <c r="AF15" s="21">
        <v>0.76274404549577501</v>
      </c>
      <c r="AG15" s="21">
        <v>0.66936509081456397</v>
      </c>
      <c r="AH15" s="21">
        <v>0.72597522189388597</v>
      </c>
      <c r="AI15" s="21">
        <v>0.66781851883102505</v>
      </c>
      <c r="AJ15" s="21">
        <v>0.59689904538109595</v>
      </c>
      <c r="AK15" s="21">
        <v>0.67039096715146596</v>
      </c>
      <c r="AL15" s="21"/>
      <c r="AM15" s="21">
        <v>0.64282439660288304</v>
      </c>
      <c r="AN15" s="21">
        <v>0.67867910551521404</v>
      </c>
      <c r="AO15" s="21">
        <v>0.72893568244995899</v>
      </c>
      <c r="AP15" s="21">
        <v>0.766810523954219</v>
      </c>
      <c r="AQ15" s="21">
        <v>0.80946691291406503</v>
      </c>
      <c r="AR15" s="21"/>
      <c r="AS15" s="21">
        <v>0.71474229483058904</v>
      </c>
      <c r="AT15" s="21">
        <v>0.70557103428815204</v>
      </c>
      <c r="AU15" s="21"/>
      <c r="AV15" s="21">
        <v>0.68880071997290104</v>
      </c>
      <c r="AW15" s="21">
        <v>0.736348993726056</v>
      </c>
      <c r="AX15" s="21"/>
      <c r="AY15" s="21">
        <v>0.73308134104815104</v>
      </c>
      <c r="AZ15" s="21">
        <v>0.68549165723462102</v>
      </c>
      <c r="BA15" s="21">
        <v>0.61929507292632702</v>
      </c>
      <c r="BB15" s="21"/>
      <c r="BC15" s="21">
        <v>0.68136544799971399</v>
      </c>
      <c r="BD15" s="21">
        <v>0.66554235085964197</v>
      </c>
      <c r="BE15" s="21">
        <v>0.74477189211766204</v>
      </c>
      <c r="BF15" s="21"/>
      <c r="BG15" s="21">
        <v>0.692360472770015</v>
      </c>
      <c r="BH15" s="21">
        <v>0.69965363370609601</v>
      </c>
      <c r="BI15" s="21"/>
      <c r="BJ15" s="21">
        <v>0.76050039264636204</v>
      </c>
      <c r="BK15" s="21">
        <v>0.67649309101245603</v>
      </c>
      <c r="BL15" s="21"/>
      <c r="BM15" s="21">
        <v>0.73532395119016003</v>
      </c>
      <c r="BN15" s="21">
        <v>0.69889364843908297</v>
      </c>
      <c r="BO15" s="21">
        <v>0.72551263190173398</v>
      </c>
      <c r="BP15" s="21">
        <v>0.68411095957996104</v>
      </c>
      <c r="BQ15" s="21">
        <v>0.68143346765345203</v>
      </c>
      <c r="BR15" s="21">
        <v>0.56475505171943097</v>
      </c>
      <c r="BS15" s="21">
        <v>0.77174123210414702</v>
      </c>
      <c r="BT15" s="21"/>
      <c r="BU15" s="21">
        <v>0.87595042336615003</v>
      </c>
      <c r="BV15" s="21">
        <v>0.76250701330161696</v>
      </c>
      <c r="BW15" s="21"/>
      <c r="BX15" s="21">
        <v>0.76982187331354601</v>
      </c>
      <c r="BY15" s="21">
        <v>0.62484631494504395</v>
      </c>
      <c r="BZ15" s="21">
        <v>0.81437086049852003</v>
      </c>
      <c r="CA15" s="21">
        <v>0.63558647843826499</v>
      </c>
    </row>
    <row r="16" spans="2:79" x14ac:dyDescent="0.3">
      <c r="B16" s="18" t="s">
        <v>413</v>
      </c>
      <c r="C16" s="21">
        <v>8.5298612684674105E-2</v>
      </c>
      <c r="D16" s="21">
        <v>0.107189061012282</v>
      </c>
      <c r="E16" s="21">
        <v>6.4366715150266499E-2</v>
      </c>
      <c r="F16" s="21"/>
      <c r="G16" s="21">
        <v>7.0156323181161898E-2</v>
      </c>
      <c r="H16" s="21">
        <v>4.8569355059413601E-2</v>
      </c>
      <c r="I16" s="21">
        <v>6.9095456081857895E-2</v>
      </c>
      <c r="J16" s="21">
        <v>6.4406921654694402E-2</v>
      </c>
      <c r="K16" s="21">
        <v>0.111196221673276</v>
      </c>
      <c r="L16" s="21">
        <v>0.13778067865961299</v>
      </c>
      <c r="M16" s="21"/>
      <c r="N16" s="21">
        <v>6.9255349179592599E-2</v>
      </c>
      <c r="O16" s="21">
        <v>0.100018000144925</v>
      </c>
      <c r="P16" s="21">
        <v>7.3037510624069393E-2</v>
      </c>
      <c r="Q16" s="21">
        <v>9.5132067833698694E-2</v>
      </c>
      <c r="R16" s="21"/>
      <c r="S16" s="21">
        <v>8.9932343293405007E-2</v>
      </c>
      <c r="T16" s="21">
        <v>9.7214984267343596E-2</v>
      </c>
      <c r="U16" s="21">
        <v>9.3714588185300596E-2</v>
      </c>
      <c r="V16" s="21">
        <v>8.7160070899824194E-2</v>
      </c>
      <c r="W16" s="21">
        <v>5.9406398592701498E-2</v>
      </c>
      <c r="X16" s="21">
        <v>7.4048931549796901E-2</v>
      </c>
      <c r="Y16" s="21">
        <v>0.111352292835912</v>
      </c>
      <c r="Z16" s="21">
        <v>0.144959923791246</v>
      </c>
      <c r="AA16" s="21">
        <v>7.6718124189498402E-2</v>
      </c>
      <c r="AB16" s="21">
        <v>8.3992538630700303E-2</v>
      </c>
      <c r="AC16" s="21">
        <v>5.2505227071411899E-2</v>
      </c>
      <c r="AD16" s="21">
        <v>1.96372341248582E-2</v>
      </c>
      <c r="AE16" s="21"/>
      <c r="AF16" s="21">
        <v>4.8842186619278402E-2</v>
      </c>
      <c r="AG16" s="21">
        <v>7.8636330917931402E-2</v>
      </c>
      <c r="AH16" s="21">
        <v>8.4648135445001702E-2</v>
      </c>
      <c r="AI16" s="21">
        <v>0.113084084072668</v>
      </c>
      <c r="AJ16" s="21">
        <v>0.13541876283743901</v>
      </c>
      <c r="AK16" s="21">
        <v>9.3005891271976601E-2</v>
      </c>
      <c r="AL16" s="21"/>
      <c r="AM16" s="21">
        <v>0.107304921939278</v>
      </c>
      <c r="AN16" s="21">
        <v>9.0194350596977099E-2</v>
      </c>
      <c r="AO16" s="21">
        <v>7.0061788463361405E-2</v>
      </c>
      <c r="AP16" s="21">
        <v>4.1764096348083798E-2</v>
      </c>
      <c r="AQ16" s="21">
        <v>7.8138643122137197E-2</v>
      </c>
      <c r="AR16" s="21"/>
      <c r="AS16" s="21">
        <v>7.5309860546631593E-2</v>
      </c>
      <c r="AT16" s="21">
        <v>0.114600989351738</v>
      </c>
      <c r="AU16" s="21"/>
      <c r="AV16" s="21">
        <v>9.4976223870311197E-2</v>
      </c>
      <c r="AW16" s="21">
        <v>4.6780948697155003E-2</v>
      </c>
      <c r="AX16" s="21"/>
      <c r="AY16" s="21">
        <v>6.0400964801812701E-2</v>
      </c>
      <c r="AZ16" s="21">
        <v>8.9547190067161803E-2</v>
      </c>
      <c r="BA16" s="21">
        <v>0.13224546149396299</v>
      </c>
      <c r="BB16" s="21"/>
      <c r="BC16" s="21">
        <v>8.0040635077723493E-2</v>
      </c>
      <c r="BD16" s="21">
        <v>0.118948738682129</v>
      </c>
      <c r="BE16" s="21">
        <v>6.5107537207839197E-2</v>
      </c>
      <c r="BF16" s="21"/>
      <c r="BG16" s="21">
        <v>8.3364171437098802E-2</v>
      </c>
      <c r="BH16" s="21">
        <v>8.60496818033651E-2</v>
      </c>
      <c r="BI16" s="21"/>
      <c r="BJ16" s="21">
        <v>6.1759284801211699E-2</v>
      </c>
      <c r="BK16" s="21">
        <v>9.1447875069919707E-2</v>
      </c>
      <c r="BL16" s="21"/>
      <c r="BM16" s="21">
        <v>7.3455847279735198E-2</v>
      </c>
      <c r="BN16" s="21">
        <v>7.1132833248277502E-2</v>
      </c>
      <c r="BO16" s="21">
        <v>7.90453485737376E-2</v>
      </c>
      <c r="BP16" s="21">
        <v>4.8424402497872797E-2</v>
      </c>
      <c r="BQ16" s="21">
        <v>2.89045961245636E-2</v>
      </c>
      <c r="BR16" s="21">
        <v>0.15537835281692</v>
      </c>
      <c r="BS16" s="21">
        <v>4.7940456081392899E-2</v>
      </c>
      <c r="BT16" s="21"/>
      <c r="BU16" s="21">
        <v>4.9142844709101602E-2</v>
      </c>
      <c r="BV16" s="21">
        <v>3.99938909420006E-2</v>
      </c>
      <c r="BW16" s="21"/>
      <c r="BX16" s="21">
        <v>5.0820766311932303E-2</v>
      </c>
      <c r="BY16" s="21">
        <v>0.12596640166501899</v>
      </c>
      <c r="BZ16" s="21">
        <v>4.60827128444262E-2</v>
      </c>
      <c r="CA16" s="21">
        <v>0.12746852179891799</v>
      </c>
    </row>
    <row r="17" spans="2:79" hidden="1" x14ac:dyDescent="0.3">
      <c r="B17" s="18" t="s">
        <v>299</v>
      </c>
      <c r="C17" s="22">
        <v>0.606765884638784</v>
      </c>
      <c r="D17" s="22">
        <v>0.55024163443177199</v>
      </c>
      <c r="E17" s="22">
        <v>0.66091420683451096</v>
      </c>
      <c r="F17" s="22"/>
      <c r="G17" s="22">
        <v>0.59918734740386104</v>
      </c>
      <c r="H17" s="22">
        <v>0.74421683061666299</v>
      </c>
      <c r="I17" s="22">
        <v>0.66438637751803098</v>
      </c>
      <c r="J17" s="22">
        <v>0.67296794820069294</v>
      </c>
      <c r="K17" s="22">
        <v>0.54666920027191002</v>
      </c>
      <c r="L17" s="22">
        <v>0.440441911251017</v>
      </c>
      <c r="M17" s="22"/>
      <c r="N17" s="22">
        <v>0.66441768499414</v>
      </c>
      <c r="O17" s="22">
        <v>0.59211315072489601</v>
      </c>
      <c r="P17" s="22">
        <v>0.60060144032232599</v>
      </c>
      <c r="Q17" s="22">
        <v>0.57009626084985099</v>
      </c>
      <c r="R17" s="22"/>
      <c r="S17" s="22">
        <v>0.61513489098394503</v>
      </c>
      <c r="T17" s="22">
        <v>0.56102474039257699</v>
      </c>
      <c r="U17" s="22">
        <v>0.55736938520597101</v>
      </c>
      <c r="V17" s="22">
        <v>0.55079796177181894</v>
      </c>
      <c r="W17" s="22">
        <v>0.63378295506053794</v>
      </c>
      <c r="X17" s="22">
        <v>0.64047566996652205</v>
      </c>
      <c r="Y17" s="22">
        <v>0.536089834961059</v>
      </c>
      <c r="Z17" s="22">
        <v>0.52449539076065799</v>
      </c>
      <c r="AA17" s="22">
        <v>0.63297162713148802</v>
      </c>
      <c r="AB17" s="22">
        <v>0.641908410603792</v>
      </c>
      <c r="AC17" s="22">
        <v>0.70322172492146595</v>
      </c>
      <c r="AD17" s="22">
        <v>0.83717013791796802</v>
      </c>
      <c r="AE17" s="22"/>
      <c r="AF17" s="22">
        <v>0.71390185887649704</v>
      </c>
      <c r="AG17" s="22">
        <v>0.59072875989663298</v>
      </c>
      <c r="AH17" s="22">
        <v>0.64132708644888503</v>
      </c>
      <c r="AI17" s="22">
        <v>0.55473443475835604</v>
      </c>
      <c r="AJ17" s="22">
        <v>0.46148028254365703</v>
      </c>
      <c r="AK17" s="22">
        <v>0.57738507587948895</v>
      </c>
      <c r="AL17" s="22"/>
      <c r="AM17" s="22">
        <v>0.53551947466360506</v>
      </c>
      <c r="AN17" s="22">
        <v>0.58848475491823704</v>
      </c>
      <c r="AO17" s="22">
        <v>0.65887389398659701</v>
      </c>
      <c r="AP17" s="22">
        <v>0.72504642760613502</v>
      </c>
      <c r="AQ17" s="22">
        <v>0.731328269791928</v>
      </c>
      <c r="AR17" s="22"/>
      <c r="AS17" s="22">
        <v>0.63943243428395702</v>
      </c>
      <c r="AT17" s="22">
        <v>0.59097004493641403</v>
      </c>
      <c r="AU17" s="22"/>
      <c r="AV17" s="22">
        <v>0.59382449610259003</v>
      </c>
      <c r="AW17" s="22">
        <v>0.68956804502890101</v>
      </c>
      <c r="AX17" s="22"/>
      <c r="AY17" s="22">
        <v>0.67268037624633803</v>
      </c>
      <c r="AZ17" s="22">
        <v>0.59594446716745897</v>
      </c>
      <c r="BA17" s="22">
        <v>0.48704961143236403</v>
      </c>
      <c r="BB17" s="22"/>
      <c r="BC17" s="22">
        <v>0.60132481292199103</v>
      </c>
      <c r="BD17" s="22">
        <v>0.54659361217751401</v>
      </c>
      <c r="BE17" s="22">
        <v>0.67966435490982302</v>
      </c>
      <c r="BF17" s="22"/>
      <c r="BG17" s="22">
        <v>0.60899630133291605</v>
      </c>
      <c r="BH17" s="22">
        <v>0.61360395190273098</v>
      </c>
      <c r="BI17" s="22"/>
      <c r="BJ17" s="22">
        <v>0.69874110784515098</v>
      </c>
      <c r="BK17" s="22">
        <v>0.585045215942536</v>
      </c>
      <c r="BL17" s="22"/>
      <c r="BM17" s="22">
        <v>0.66186810391042505</v>
      </c>
      <c r="BN17" s="22">
        <v>0.62776081519080495</v>
      </c>
      <c r="BO17" s="22">
        <v>0.64646728332799697</v>
      </c>
      <c r="BP17" s="22">
        <v>0.63568655708208899</v>
      </c>
      <c r="BQ17" s="22">
        <v>0.65252887152888805</v>
      </c>
      <c r="BR17" s="22">
        <v>0.40937669890251099</v>
      </c>
      <c r="BS17" s="22">
        <v>0.72380077602275406</v>
      </c>
      <c r="BT17" s="22"/>
      <c r="BU17" s="22">
        <v>0.82680757865704801</v>
      </c>
      <c r="BV17" s="22">
        <v>0.72251312235961695</v>
      </c>
      <c r="BW17" s="22"/>
      <c r="BX17" s="22">
        <v>0.71900110700161401</v>
      </c>
      <c r="BY17" s="22">
        <v>0.49887991328002501</v>
      </c>
      <c r="BZ17" s="22">
        <v>0.76828814765409403</v>
      </c>
      <c r="CA17" s="22">
        <v>0.508117956639347</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418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407</v>
      </c>
      <c r="C9" s="17">
        <v>0.24040939403258299</v>
      </c>
      <c r="D9" s="17">
        <v>0.21597795618597701</v>
      </c>
      <c r="E9" s="17">
        <v>0.262347789753061</v>
      </c>
      <c r="F9" s="17"/>
      <c r="G9" s="17">
        <v>0.32975853291083501</v>
      </c>
      <c r="H9" s="17">
        <v>0.29550554394966599</v>
      </c>
      <c r="I9" s="17">
        <v>0.261845214224256</v>
      </c>
      <c r="J9" s="17">
        <v>0.24287015185632399</v>
      </c>
      <c r="K9" s="17">
        <v>0.189347445692472</v>
      </c>
      <c r="L9" s="17">
        <v>0.15131719142518299</v>
      </c>
      <c r="M9" s="17"/>
      <c r="N9" s="17">
        <v>0.26467906469388902</v>
      </c>
      <c r="O9" s="17">
        <v>0.23314810133293101</v>
      </c>
      <c r="P9" s="17">
        <v>0.23791255171558401</v>
      </c>
      <c r="Q9" s="17">
        <v>0.225721504686206</v>
      </c>
      <c r="R9" s="17"/>
      <c r="S9" s="17">
        <v>0.29481253852565598</v>
      </c>
      <c r="T9" s="17">
        <v>0.23503303284746799</v>
      </c>
      <c r="U9" s="17">
        <v>0.238742400210012</v>
      </c>
      <c r="V9" s="17">
        <v>0.19586067373576799</v>
      </c>
      <c r="W9" s="17">
        <v>0.17178891681945399</v>
      </c>
      <c r="X9" s="17">
        <v>0.26228023500180703</v>
      </c>
      <c r="Y9" s="17">
        <v>0.20413096105810699</v>
      </c>
      <c r="Z9" s="17">
        <v>0.16772597538156001</v>
      </c>
      <c r="AA9" s="17">
        <v>0.27437571102034702</v>
      </c>
      <c r="AB9" s="17">
        <v>0.22826925576423501</v>
      </c>
      <c r="AC9" s="17">
        <v>0.23791566587483901</v>
      </c>
      <c r="AD9" s="17">
        <v>0.35312761454173802</v>
      </c>
      <c r="AE9" s="17"/>
      <c r="AF9" s="17">
        <v>0.32570829865967799</v>
      </c>
      <c r="AG9" s="17">
        <v>0.22442990016450701</v>
      </c>
      <c r="AH9" s="17">
        <v>0.23252105438028201</v>
      </c>
      <c r="AI9" s="17">
        <v>0.154830450171458</v>
      </c>
      <c r="AJ9" s="17">
        <v>0.23625896396439</v>
      </c>
      <c r="AK9" s="17">
        <v>0.255076215545813</v>
      </c>
      <c r="AL9" s="17"/>
      <c r="AM9" s="17">
        <v>0.185057734273392</v>
      </c>
      <c r="AN9" s="17">
        <v>0.228827720448288</v>
      </c>
      <c r="AO9" s="17">
        <v>0.29808957993545998</v>
      </c>
      <c r="AP9" s="17">
        <v>0.27610203265462702</v>
      </c>
      <c r="AQ9" s="17">
        <v>0.468923872222338</v>
      </c>
      <c r="AR9" s="17"/>
      <c r="AS9" s="17">
        <v>0.23338511161443701</v>
      </c>
      <c r="AT9" s="17">
        <v>0.281030836292813</v>
      </c>
      <c r="AU9" s="17"/>
      <c r="AV9" s="17">
        <v>0.22853671429734199</v>
      </c>
      <c r="AW9" s="17">
        <v>0.30182529920359402</v>
      </c>
      <c r="AX9" s="17"/>
      <c r="AY9" s="17">
        <v>0.30054596653642301</v>
      </c>
      <c r="AZ9" s="17">
        <v>0.22084261194773799</v>
      </c>
      <c r="BA9" s="17">
        <v>0.208697235660952</v>
      </c>
      <c r="BB9" s="17"/>
      <c r="BC9" s="17">
        <v>0.226246816288171</v>
      </c>
      <c r="BD9" s="17">
        <v>0.219736460265131</v>
      </c>
      <c r="BE9" s="17">
        <v>0.30007856865170202</v>
      </c>
      <c r="BF9" s="17"/>
      <c r="BG9" s="17">
        <v>0.303611600143881</v>
      </c>
      <c r="BH9" s="17">
        <v>0.213523420239047</v>
      </c>
      <c r="BI9" s="17"/>
      <c r="BJ9" s="17">
        <v>0.257907826343798</v>
      </c>
      <c r="BK9" s="17">
        <v>0.238661718827122</v>
      </c>
      <c r="BL9" s="17"/>
      <c r="BM9" s="17">
        <v>0.26957600234123302</v>
      </c>
      <c r="BN9" s="17">
        <v>0.22125573995982201</v>
      </c>
      <c r="BO9" s="17">
        <v>0.29909391500023602</v>
      </c>
      <c r="BP9" s="17">
        <v>0.27456006979839997</v>
      </c>
      <c r="BQ9" s="17">
        <v>0.28625959833381098</v>
      </c>
      <c r="BR9" s="17">
        <v>0.141986294480893</v>
      </c>
      <c r="BS9" s="17">
        <v>0.29963947540549002</v>
      </c>
      <c r="BT9" s="17"/>
      <c r="BU9" s="17">
        <v>0.25040167763120702</v>
      </c>
      <c r="BV9" s="17">
        <v>0.36367584512957901</v>
      </c>
      <c r="BW9" s="17"/>
      <c r="BX9" s="17">
        <v>0.26026089379668899</v>
      </c>
      <c r="BY9" s="17">
        <v>0.203216763963357</v>
      </c>
      <c r="BZ9" s="17">
        <v>0.31939504056652102</v>
      </c>
      <c r="CA9" s="17">
        <v>0.21851917858431799</v>
      </c>
    </row>
    <row r="10" spans="2:79" x14ac:dyDescent="0.3">
      <c r="B10" s="18" t="s">
        <v>408</v>
      </c>
      <c r="C10" s="17">
        <v>0.39600738497101601</v>
      </c>
      <c r="D10" s="17">
        <v>0.399034936654595</v>
      </c>
      <c r="E10" s="17">
        <v>0.393155854038236</v>
      </c>
      <c r="F10" s="17"/>
      <c r="G10" s="17">
        <v>0.425149625481405</v>
      </c>
      <c r="H10" s="17">
        <v>0.454100591461157</v>
      </c>
      <c r="I10" s="17">
        <v>0.37872289311720397</v>
      </c>
      <c r="J10" s="17">
        <v>0.36937900227994203</v>
      </c>
      <c r="K10" s="17">
        <v>0.40428689700911402</v>
      </c>
      <c r="L10" s="17">
        <v>0.3595640271819</v>
      </c>
      <c r="M10" s="17"/>
      <c r="N10" s="17">
        <v>0.403326631987447</v>
      </c>
      <c r="O10" s="17">
        <v>0.40529991717754599</v>
      </c>
      <c r="P10" s="17">
        <v>0.38616461871541502</v>
      </c>
      <c r="Q10" s="17">
        <v>0.38366345668494201</v>
      </c>
      <c r="R10" s="17"/>
      <c r="S10" s="17">
        <v>0.39258481373917398</v>
      </c>
      <c r="T10" s="17">
        <v>0.38911806327056903</v>
      </c>
      <c r="U10" s="17">
        <v>0.32187163799992102</v>
      </c>
      <c r="V10" s="17">
        <v>0.40606680536751799</v>
      </c>
      <c r="W10" s="17">
        <v>0.47556824520751101</v>
      </c>
      <c r="X10" s="17">
        <v>0.34139103582362601</v>
      </c>
      <c r="Y10" s="17">
        <v>0.40310567904101102</v>
      </c>
      <c r="Z10" s="17">
        <v>0.433774670043369</v>
      </c>
      <c r="AA10" s="17">
        <v>0.39516608005029702</v>
      </c>
      <c r="AB10" s="17">
        <v>0.41578712986348298</v>
      </c>
      <c r="AC10" s="17">
        <v>0.49258624939764301</v>
      </c>
      <c r="AD10" s="17">
        <v>0.29982564743342399</v>
      </c>
      <c r="AE10" s="17"/>
      <c r="AF10" s="17">
        <v>0.40462633302721002</v>
      </c>
      <c r="AG10" s="17">
        <v>0.36266346291978302</v>
      </c>
      <c r="AH10" s="17">
        <v>0.39787444223704299</v>
      </c>
      <c r="AI10" s="17">
        <v>0.47675712662055397</v>
      </c>
      <c r="AJ10" s="17">
        <v>0.32953419926316901</v>
      </c>
      <c r="AK10" s="17">
        <v>0.37633204314437102</v>
      </c>
      <c r="AL10" s="17"/>
      <c r="AM10" s="17">
        <v>0.38274356759893202</v>
      </c>
      <c r="AN10" s="17">
        <v>0.38813489370606302</v>
      </c>
      <c r="AO10" s="17">
        <v>0.41635189859434102</v>
      </c>
      <c r="AP10" s="17">
        <v>0.42800022703948098</v>
      </c>
      <c r="AQ10" s="17">
        <v>0.32586094812254202</v>
      </c>
      <c r="AR10" s="17"/>
      <c r="AS10" s="17">
        <v>0.42076708322886902</v>
      </c>
      <c r="AT10" s="17">
        <v>0.35283998879143103</v>
      </c>
      <c r="AU10" s="17"/>
      <c r="AV10" s="17">
        <v>0.40370653786813998</v>
      </c>
      <c r="AW10" s="17">
        <v>0.34980561234487501</v>
      </c>
      <c r="AX10" s="17"/>
      <c r="AY10" s="17">
        <v>0.37637405435654397</v>
      </c>
      <c r="AZ10" s="17">
        <v>0.41060692182491099</v>
      </c>
      <c r="BA10" s="17">
        <v>0.34671778162351402</v>
      </c>
      <c r="BB10" s="17"/>
      <c r="BC10" s="17">
        <v>0.399038474370287</v>
      </c>
      <c r="BD10" s="17">
        <v>0.39242173833906002</v>
      </c>
      <c r="BE10" s="17">
        <v>0.392903784868954</v>
      </c>
      <c r="BF10" s="17"/>
      <c r="BG10" s="17">
        <v>0.34673278705639499</v>
      </c>
      <c r="BH10" s="17">
        <v>0.41906929916233898</v>
      </c>
      <c r="BI10" s="17"/>
      <c r="BJ10" s="17">
        <v>0.43946309039805698</v>
      </c>
      <c r="BK10" s="17">
        <v>0.38382908271043498</v>
      </c>
      <c r="BL10" s="17"/>
      <c r="BM10" s="17">
        <v>0.41476422588109901</v>
      </c>
      <c r="BN10" s="17">
        <v>0.396738493823378</v>
      </c>
      <c r="BO10" s="17">
        <v>0.37249120957773002</v>
      </c>
      <c r="BP10" s="17">
        <v>0.358607654936834</v>
      </c>
      <c r="BQ10" s="17">
        <v>0.475675291621591</v>
      </c>
      <c r="BR10" s="17">
        <v>0.360431609571985</v>
      </c>
      <c r="BS10" s="17">
        <v>0.37261700665408498</v>
      </c>
      <c r="BT10" s="17"/>
      <c r="BU10" s="17">
        <v>0.45639390886211201</v>
      </c>
      <c r="BV10" s="17">
        <v>0.42728319941968101</v>
      </c>
      <c r="BW10" s="17"/>
      <c r="BX10" s="17">
        <v>0.40382764143747002</v>
      </c>
      <c r="BY10" s="17">
        <v>0.39237331177377399</v>
      </c>
      <c r="BZ10" s="17">
        <v>0.442563346828033</v>
      </c>
      <c r="CA10" s="17">
        <v>0.412073571588987</v>
      </c>
    </row>
    <row r="11" spans="2:79" x14ac:dyDescent="0.3">
      <c r="B11" s="18" t="s">
        <v>409</v>
      </c>
      <c r="C11" s="17">
        <v>0.23054698288870701</v>
      </c>
      <c r="D11" s="17">
        <v>0.24398414953188499</v>
      </c>
      <c r="E11" s="17">
        <v>0.218575712069393</v>
      </c>
      <c r="F11" s="17"/>
      <c r="G11" s="17">
        <v>0.15724343431973201</v>
      </c>
      <c r="H11" s="17">
        <v>0.15604407902970599</v>
      </c>
      <c r="I11" s="17">
        <v>0.20175296557347899</v>
      </c>
      <c r="J11" s="17">
        <v>0.26149955637243699</v>
      </c>
      <c r="K11" s="17">
        <v>0.24405866745402999</v>
      </c>
      <c r="L11" s="17">
        <v>0.32886660776212401</v>
      </c>
      <c r="M11" s="17"/>
      <c r="N11" s="17">
        <v>0.21163914434862299</v>
      </c>
      <c r="O11" s="17">
        <v>0.23199714840445301</v>
      </c>
      <c r="P11" s="17">
        <v>0.24818566643624199</v>
      </c>
      <c r="Q11" s="17">
        <v>0.23530036339940899</v>
      </c>
      <c r="R11" s="17"/>
      <c r="S11" s="17">
        <v>0.18453896476187401</v>
      </c>
      <c r="T11" s="17">
        <v>0.23401315632884101</v>
      </c>
      <c r="U11" s="17">
        <v>0.27074088240261401</v>
      </c>
      <c r="V11" s="17">
        <v>0.27178191795416001</v>
      </c>
      <c r="W11" s="17">
        <v>0.24086355277643601</v>
      </c>
      <c r="X11" s="17">
        <v>0.22625800587252101</v>
      </c>
      <c r="Y11" s="17">
        <v>0.20733156089764501</v>
      </c>
      <c r="Z11" s="17">
        <v>0.28034515290075301</v>
      </c>
      <c r="AA11" s="17">
        <v>0.24671991516915701</v>
      </c>
      <c r="AB11" s="17">
        <v>0.24180941051160401</v>
      </c>
      <c r="AC11" s="17">
        <v>0.16173215938421301</v>
      </c>
      <c r="AD11" s="17">
        <v>0.20556858292282501</v>
      </c>
      <c r="AE11" s="17"/>
      <c r="AF11" s="17">
        <v>0.16460435000951901</v>
      </c>
      <c r="AG11" s="17">
        <v>0.28153116243609499</v>
      </c>
      <c r="AH11" s="17">
        <v>0.22419282432770901</v>
      </c>
      <c r="AI11" s="17">
        <v>0.215285137554519</v>
      </c>
      <c r="AJ11" s="17">
        <v>0.29751966095423299</v>
      </c>
      <c r="AK11" s="17">
        <v>0.20542694288117599</v>
      </c>
      <c r="AL11" s="17"/>
      <c r="AM11" s="17">
        <v>0.28645242716069103</v>
      </c>
      <c r="AN11" s="17">
        <v>0.22246287375268101</v>
      </c>
      <c r="AO11" s="17">
        <v>0.186934858068599</v>
      </c>
      <c r="AP11" s="17">
        <v>0.19094807217896101</v>
      </c>
      <c r="AQ11" s="17">
        <v>0.102179567290393</v>
      </c>
      <c r="AR11" s="17"/>
      <c r="AS11" s="17">
        <v>0.22505261385320499</v>
      </c>
      <c r="AT11" s="17">
        <v>0.20370592820855499</v>
      </c>
      <c r="AU11" s="17"/>
      <c r="AV11" s="17">
        <v>0.233420912825683</v>
      </c>
      <c r="AW11" s="17">
        <v>0.20194164452051599</v>
      </c>
      <c r="AX11" s="17"/>
      <c r="AY11" s="17">
        <v>0.18008951007080001</v>
      </c>
      <c r="AZ11" s="17">
        <v>0.244597080415459</v>
      </c>
      <c r="BA11" s="17">
        <v>0.28849718088856402</v>
      </c>
      <c r="BB11" s="17"/>
      <c r="BC11" s="17">
        <v>0.235683277606615</v>
      </c>
      <c r="BD11" s="17">
        <v>0.24923175945992501</v>
      </c>
      <c r="BE11" s="17">
        <v>0.19598924902383499</v>
      </c>
      <c r="BF11" s="17"/>
      <c r="BG11" s="17">
        <v>0.22172308229541501</v>
      </c>
      <c r="BH11" s="17">
        <v>0.23430894608598399</v>
      </c>
      <c r="BI11" s="17"/>
      <c r="BJ11" s="17">
        <v>0.172422869365954</v>
      </c>
      <c r="BK11" s="17">
        <v>0.24714297241713401</v>
      </c>
      <c r="BL11" s="17"/>
      <c r="BM11" s="17">
        <v>0.198810725525148</v>
      </c>
      <c r="BN11" s="17">
        <v>0.25646931224980302</v>
      </c>
      <c r="BO11" s="17">
        <v>0.21981371484093201</v>
      </c>
      <c r="BP11" s="17">
        <v>0.176773732447185</v>
      </c>
      <c r="BQ11" s="17">
        <v>0.13523325276899101</v>
      </c>
      <c r="BR11" s="17">
        <v>0.33393215734994403</v>
      </c>
      <c r="BS11" s="17">
        <v>0.16653508274508699</v>
      </c>
      <c r="BT11" s="17"/>
      <c r="BU11" s="17">
        <v>0.24054814410112399</v>
      </c>
      <c r="BV11" s="17">
        <v>0.12333109246153599</v>
      </c>
      <c r="BW11" s="17"/>
      <c r="BX11" s="17">
        <v>0.20259347098891101</v>
      </c>
      <c r="BY11" s="17">
        <v>0.26222167940749702</v>
      </c>
      <c r="BZ11" s="17">
        <v>0.16475682728935201</v>
      </c>
      <c r="CA11" s="17">
        <v>0.23291057854487099</v>
      </c>
    </row>
    <row r="12" spans="2:79" x14ac:dyDescent="0.3">
      <c r="B12" s="18" t="s">
        <v>410</v>
      </c>
      <c r="C12" s="17">
        <v>4.1711752577728703E-2</v>
      </c>
      <c r="D12" s="17">
        <v>5.3030002342038501E-2</v>
      </c>
      <c r="E12" s="17">
        <v>3.08773372997172E-2</v>
      </c>
      <c r="F12" s="17"/>
      <c r="G12" s="17">
        <v>2.3985088105952599E-2</v>
      </c>
      <c r="H12" s="17">
        <v>2.9325458485596301E-2</v>
      </c>
      <c r="I12" s="17">
        <v>6.1851424879016202E-2</v>
      </c>
      <c r="J12" s="17">
        <v>2.79955168644191E-2</v>
      </c>
      <c r="K12" s="17">
        <v>3.3609219848780597E-2</v>
      </c>
      <c r="L12" s="17">
        <v>6.3710538957752902E-2</v>
      </c>
      <c r="M12" s="17"/>
      <c r="N12" s="17">
        <v>4.4891229712228101E-2</v>
      </c>
      <c r="O12" s="17">
        <v>4.0932690268568099E-2</v>
      </c>
      <c r="P12" s="17">
        <v>4.5468594374222598E-2</v>
      </c>
      <c r="Q12" s="17">
        <v>3.5210011153285301E-2</v>
      </c>
      <c r="R12" s="17"/>
      <c r="S12" s="17">
        <v>4.2514752051450201E-2</v>
      </c>
      <c r="T12" s="17">
        <v>5.00842113812568E-2</v>
      </c>
      <c r="U12" s="17">
        <v>6.0136622724391103E-2</v>
      </c>
      <c r="V12" s="17">
        <v>4.1231707537408298E-2</v>
      </c>
      <c r="W12" s="17">
        <v>2.0019638871797502E-2</v>
      </c>
      <c r="X12" s="17">
        <v>4.6195116165181398E-2</v>
      </c>
      <c r="Y12" s="17">
        <v>6.6080936857151801E-2</v>
      </c>
      <c r="Z12" s="17">
        <v>5.04202308523699E-2</v>
      </c>
      <c r="AA12" s="17">
        <v>2.11831885323478E-2</v>
      </c>
      <c r="AB12" s="17">
        <v>4.3161071259955802E-2</v>
      </c>
      <c r="AC12" s="17">
        <v>2.1349001245951502E-2</v>
      </c>
      <c r="AD12" s="17">
        <v>1.9510610139311199E-2</v>
      </c>
      <c r="AE12" s="17"/>
      <c r="AF12" s="17">
        <v>3.3309171175618102E-2</v>
      </c>
      <c r="AG12" s="17">
        <v>4.3967972260284302E-2</v>
      </c>
      <c r="AH12" s="17">
        <v>4.3335264832309803E-2</v>
      </c>
      <c r="AI12" s="17">
        <v>5.5182366648832901E-2</v>
      </c>
      <c r="AJ12" s="17">
        <v>3.02630327558275E-2</v>
      </c>
      <c r="AK12" s="17">
        <v>4.1899842885484699E-2</v>
      </c>
      <c r="AL12" s="17"/>
      <c r="AM12" s="17">
        <v>3.8054209198725299E-2</v>
      </c>
      <c r="AN12" s="17">
        <v>4.5557032047684499E-2</v>
      </c>
      <c r="AO12" s="17">
        <v>4.4633351684813999E-2</v>
      </c>
      <c r="AP12" s="17">
        <v>4.3951980580817701E-2</v>
      </c>
      <c r="AQ12" s="17">
        <v>0</v>
      </c>
      <c r="AR12" s="17"/>
      <c r="AS12" s="17">
        <v>3.8932646199815499E-2</v>
      </c>
      <c r="AT12" s="17">
        <v>4.80841289326287E-2</v>
      </c>
      <c r="AU12" s="17"/>
      <c r="AV12" s="17">
        <v>4.7457587701205402E-2</v>
      </c>
      <c r="AW12" s="17">
        <v>3.7779907216267901E-2</v>
      </c>
      <c r="AX12" s="17"/>
      <c r="AY12" s="17">
        <v>3.9666311307181797E-2</v>
      </c>
      <c r="AZ12" s="17">
        <v>4.0979425840859902E-2</v>
      </c>
      <c r="BA12" s="17">
        <v>5.6131358635681701E-2</v>
      </c>
      <c r="BB12" s="17"/>
      <c r="BC12" s="17">
        <v>3.4374152769463102E-2</v>
      </c>
      <c r="BD12" s="17">
        <v>5.3069259665839703E-2</v>
      </c>
      <c r="BE12" s="17">
        <v>4.8561327971098599E-2</v>
      </c>
      <c r="BF12" s="17"/>
      <c r="BG12" s="17">
        <v>3.1073660722270999E-2</v>
      </c>
      <c r="BH12" s="17">
        <v>4.7452002704558599E-2</v>
      </c>
      <c r="BI12" s="17"/>
      <c r="BJ12" s="17">
        <v>4.6939872500628498E-2</v>
      </c>
      <c r="BK12" s="17">
        <v>3.8841924923082402E-2</v>
      </c>
      <c r="BL12" s="17"/>
      <c r="BM12" s="17">
        <v>4.7083175234126202E-2</v>
      </c>
      <c r="BN12" s="17">
        <v>3.6920618772654602E-2</v>
      </c>
      <c r="BO12" s="17">
        <v>3.9728546532717103E-2</v>
      </c>
      <c r="BP12" s="17">
        <v>1.90033525129342E-2</v>
      </c>
      <c r="BQ12" s="17">
        <v>0</v>
      </c>
      <c r="BR12" s="17">
        <v>6.01195049335011E-2</v>
      </c>
      <c r="BS12" s="17">
        <v>6.6514236828140302E-3</v>
      </c>
      <c r="BT12" s="17"/>
      <c r="BU12" s="17">
        <v>3.0651215312981199E-2</v>
      </c>
      <c r="BV12" s="17">
        <v>1.7340972520897099E-2</v>
      </c>
      <c r="BW12" s="17"/>
      <c r="BX12" s="17">
        <v>2.1783771514927899E-2</v>
      </c>
      <c r="BY12" s="17">
        <v>5.7212631151496898E-2</v>
      </c>
      <c r="BZ12" s="17">
        <v>2.7098233693657998E-2</v>
      </c>
      <c r="CA12" s="17">
        <v>5.8187076524259203E-2</v>
      </c>
    </row>
    <row r="13" spans="2:79" x14ac:dyDescent="0.3">
      <c r="B13" s="18" t="s">
        <v>411</v>
      </c>
      <c r="C13" s="17">
        <v>2.2986819073533098E-2</v>
      </c>
      <c r="D13" s="17">
        <v>3.2329984045227501E-2</v>
      </c>
      <c r="E13" s="17">
        <v>1.39866901472029E-2</v>
      </c>
      <c r="F13" s="17"/>
      <c r="G13" s="17">
        <v>1.94571434547057E-2</v>
      </c>
      <c r="H13" s="17">
        <v>1.1897055132000799E-2</v>
      </c>
      <c r="I13" s="17">
        <v>2.12136775652207E-2</v>
      </c>
      <c r="J13" s="17">
        <v>1.1110053046187699E-2</v>
      </c>
      <c r="K13" s="17">
        <v>4.8956919760467503E-2</v>
      </c>
      <c r="L13" s="17">
        <v>2.79350519655155E-2</v>
      </c>
      <c r="M13" s="17"/>
      <c r="N13" s="17">
        <v>2.4086791496815401E-2</v>
      </c>
      <c r="O13" s="17">
        <v>2.2493682455347799E-2</v>
      </c>
      <c r="P13" s="17">
        <v>1.64132334442544E-2</v>
      </c>
      <c r="Q13" s="17">
        <v>2.7048012385087399E-2</v>
      </c>
      <c r="R13" s="17"/>
      <c r="S13" s="17">
        <v>2.2284741296966198E-2</v>
      </c>
      <c r="T13" s="17">
        <v>2.7046229466292999E-2</v>
      </c>
      <c r="U13" s="17">
        <v>1.1815830408060101E-2</v>
      </c>
      <c r="V13" s="17">
        <v>1.5593380099720401E-2</v>
      </c>
      <c r="W13" s="17">
        <v>1.7956704134914899E-2</v>
      </c>
      <c r="X13" s="17">
        <v>4.0873312398204298E-2</v>
      </c>
      <c r="Y13" s="17">
        <v>3.83702181342917E-2</v>
      </c>
      <c r="Z13" s="17">
        <v>4.3727688959068797E-2</v>
      </c>
      <c r="AA13" s="17">
        <v>9.2754333873748106E-3</v>
      </c>
      <c r="AB13" s="17">
        <v>1.73897242449534E-2</v>
      </c>
      <c r="AC13" s="17">
        <v>2.1268968398236401E-2</v>
      </c>
      <c r="AD13" s="17">
        <v>2.01097532066958E-2</v>
      </c>
      <c r="AE13" s="17"/>
      <c r="AF13" s="17">
        <v>1.52331087278394E-2</v>
      </c>
      <c r="AG13" s="17">
        <v>2.37994284765706E-2</v>
      </c>
      <c r="AH13" s="17">
        <v>2.50017138266646E-2</v>
      </c>
      <c r="AI13" s="17">
        <v>2.2527272376713901E-2</v>
      </c>
      <c r="AJ13" s="17">
        <v>3.8874671666069699E-2</v>
      </c>
      <c r="AK13" s="17">
        <v>1.8885713859239501E-2</v>
      </c>
      <c r="AL13" s="17"/>
      <c r="AM13" s="17">
        <v>2.30632850102294E-2</v>
      </c>
      <c r="AN13" s="17">
        <v>2.4921166257139901E-2</v>
      </c>
      <c r="AO13" s="17">
        <v>2.42384255540024E-2</v>
      </c>
      <c r="AP13" s="17">
        <v>8.5587864037845896E-3</v>
      </c>
      <c r="AQ13" s="17">
        <v>3.6478871639533401E-2</v>
      </c>
      <c r="AR13" s="17"/>
      <c r="AS13" s="17">
        <v>1.7609569042680899E-2</v>
      </c>
      <c r="AT13" s="17">
        <v>3.6645372592298303E-2</v>
      </c>
      <c r="AU13" s="17"/>
      <c r="AV13" s="17">
        <v>2.2317661510015199E-2</v>
      </c>
      <c r="AW13" s="17">
        <v>1.7694110220724101E-2</v>
      </c>
      <c r="AX13" s="17"/>
      <c r="AY13" s="17">
        <v>2.1524881611834499E-2</v>
      </c>
      <c r="AZ13" s="17">
        <v>1.9816584625968699E-2</v>
      </c>
      <c r="BA13" s="17">
        <v>5.00660913354826E-2</v>
      </c>
      <c r="BB13" s="17"/>
      <c r="BC13" s="17">
        <v>2.2023671701388699E-2</v>
      </c>
      <c r="BD13" s="17">
        <v>3.26260394150635E-2</v>
      </c>
      <c r="BE13" s="17">
        <v>1.6390849198611598E-2</v>
      </c>
      <c r="BF13" s="17"/>
      <c r="BG13" s="17">
        <v>1.65199231032594E-2</v>
      </c>
      <c r="BH13" s="17">
        <v>2.5626846689059499E-2</v>
      </c>
      <c r="BI13" s="17"/>
      <c r="BJ13" s="17">
        <v>1.6959901754605801E-2</v>
      </c>
      <c r="BK13" s="17">
        <v>2.3278367871729301E-2</v>
      </c>
      <c r="BL13" s="17"/>
      <c r="BM13" s="17">
        <v>2.2233286515999699E-2</v>
      </c>
      <c r="BN13" s="17">
        <v>2.1362835378792501E-2</v>
      </c>
      <c r="BO13" s="17">
        <v>2.1495236202826399E-2</v>
      </c>
      <c r="BP13" s="17">
        <v>1.9181708641004901E-2</v>
      </c>
      <c r="BQ13" s="17">
        <v>1.80546433525396E-2</v>
      </c>
      <c r="BR13" s="17">
        <v>3.2706577376352797E-2</v>
      </c>
      <c r="BS13" s="17">
        <v>8.9363762470254793E-3</v>
      </c>
      <c r="BT13" s="17"/>
      <c r="BU13" s="17">
        <v>0</v>
      </c>
      <c r="BV13" s="17">
        <v>1.0334774710577E-2</v>
      </c>
      <c r="BW13" s="17"/>
      <c r="BX13" s="17">
        <v>1.4526733356419101E-2</v>
      </c>
      <c r="BY13" s="17">
        <v>3.62648610424081E-2</v>
      </c>
      <c r="BZ13" s="17">
        <v>5.6933382566776098E-3</v>
      </c>
      <c r="CA13" s="17">
        <v>3.9208081339052001E-2</v>
      </c>
    </row>
    <row r="14" spans="2:79" x14ac:dyDescent="0.3">
      <c r="B14" s="18" t="s">
        <v>101</v>
      </c>
      <c r="C14" s="17">
        <v>6.8337666456432897E-2</v>
      </c>
      <c r="D14" s="17">
        <v>5.56429712402777E-2</v>
      </c>
      <c r="E14" s="17">
        <v>8.1056616692389796E-2</v>
      </c>
      <c r="F14" s="17"/>
      <c r="G14" s="17">
        <v>4.4406175727369698E-2</v>
      </c>
      <c r="H14" s="17">
        <v>5.31272719418742E-2</v>
      </c>
      <c r="I14" s="17">
        <v>7.4613824640823903E-2</v>
      </c>
      <c r="J14" s="17">
        <v>8.7145719580689798E-2</v>
      </c>
      <c r="K14" s="17">
        <v>7.9740850235136093E-2</v>
      </c>
      <c r="L14" s="17">
        <v>6.8606582707525204E-2</v>
      </c>
      <c r="M14" s="17"/>
      <c r="N14" s="17">
        <v>5.1377137760997199E-2</v>
      </c>
      <c r="O14" s="17">
        <v>6.6128460361154606E-2</v>
      </c>
      <c r="P14" s="17">
        <v>6.5855335314281394E-2</v>
      </c>
      <c r="Q14" s="17">
        <v>9.3056651691069997E-2</v>
      </c>
      <c r="R14" s="17"/>
      <c r="S14" s="17">
        <v>6.32641896248788E-2</v>
      </c>
      <c r="T14" s="17">
        <v>6.47053067055718E-2</v>
      </c>
      <c r="U14" s="17">
        <v>9.6692626255000899E-2</v>
      </c>
      <c r="V14" s="17">
        <v>6.9465515305425093E-2</v>
      </c>
      <c r="W14" s="17">
        <v>7.3802942189887005E-2</v>
      </c>
      <c r="X14" s="17">
        <v>8.3002294738659999E-2</v>
      </c>
      <c r="Y14" s="17">
        <v>8.0980644011792904E-2</v>
      </c>
      <c r="Z14" s="17">
        <v>2.4006281862878901E-2</v>
      </c>
      <c r="AA14" s="17">
        <v>5.3279671840476599E-2</v>
      </c>
      <c r="AB14" s="17">
        <v>5.3583408355769899E-2</v>
      </c>
      <c r="AC14" s="17">
        <v>6.5147955699116897E-2</v>
      </c>
      <c r="AD14" s="17">
        <v>0.101857791756006</v>
      </c>
      <c r="AE14" s="17"/>
      <c r="AF14" s="17">
        <v>5.6518738400135098E-2</v>
      </c>
      <c r="AG14" s="17">
        <v>6.3608073742759799E-2</v>
      </c>
      <c r="AH14" s="17">
        <v>7.7074700395991E-2</v>
      </c>
      <c r="AI14" s="17">
        <v>7.5417646627922094E-2</v>
      </c>
      <c r="AJ14" s="17">
        <v>6.7549471396310803E-2</v>
      </c>
      <c r="AK14" s="17">
        <v>0.102379241683916</v>
      </c>
      <c r="AL14" s="17"/>
      <c r="AM14" s="17">
        <v>8.4628776758030294E-2</v>
      </c>
      <c r="AN14" s="17">
        <v>9.0096313788144006E-2</v>
      </c>
      <c r="AO14" s="17">
        <v>2.9751886162783799E-2</v>
      </c>
      <c r="AP14" s="17">
        <v>5.2438901142328999E-2</v>
      </c>
      <c r="AQ14" s="17">
        <v>6.6556740725193506E-2</v>
      </c>
      <c r="AR14" s="17"/>
      <c r="AS14" s="17">
        <v>6.4252976060992603E-2</v>
      </c>
      <c r="AT14" s="17">
        <v>7.7693745182274496E-2</v>
      </c>
      <c r="AU14" s="17"/>
      <c r="AV14" s="17">
        <v>6.4560585797613604E-2</v>
      </c>
      <c r="AW14" s="17">
        <v>9.0953426494022202E-2</v>
      </c>
      <c r="AX14" s="17"/>
      <c r="AY14" s="17">
        <v>8.1799276117217296E-2</v>
      </c>
      <c r="AZ14" s="17">
        <v>6.3157375345063702E-2</v>
      </c>
      <c r="BA14" s="17">
        <v>4.9890351855805301E-2</v>
      </c>
      <c r="BB14" s="17"/>
      <c r="BC14" s="17">
        <v>8.2633607264075704E-2</v>
      </c>
      <c r="BD14" s="17">
        <v>5.2914742854981399E-2</v>
      </c>
      <c r="BE14" s="17">
        <v>4.6076220285798802E-2</v>
      </c>
      <c r="BF14" s="17"/>
      <c r="BG14" s="17">
        <v>8.0338946678777806E-2</v>
      </c>
      <c r="BH14" s="17">
        <v>6.0019485119011902E-2</v>
      </c>
      <c r="BI14" s="17"/>
      <c r="BJ14" s="17">
        <v>6.6306439636957898E-2</v>
      </c>
      <c r="BK14" s="17">
        <v>6.8245933250497395E-2</v>
      </c>
      <c r="BL14" s="17"/>
      <c r="BM14" s="17">
        <v>4.7532584502394899E-2</v>
      </c>
      <c r="BN14" s="17">
        <v>6.7252999815550094E-2</v>
      </c>
      <c r="BO14" s="17">
        <v>4.7377377845559301E-2</v>
      </c>
      <c r="BP14" s="17">
        <v>0.15187348166364201</v>
      </c>
      <c r="BQ14" s="17">
        <v>8.4777213923067501E-2</v>
      </c>
      <c r="BR14" s="17">
        <v>7.0823856287324793E-2</v>
      </c>
      <c r="BS14" s="17">
        <v>0.14562063526549901</v>
      </c>
      <c r="BT14" s="17"/>
      <c r="BU14" s="17">
        <v>2.2005054092575201E-2</v>
      </c>
      <c r="BV14" s="17">
        <v>5.8034115757730799E-2</v>
      </c>
      <c r="BW14" s="17"/>
      <c r="BX14" s="17">
        <v>9.7007488905582501E-2</v>
      </c>
      <c r="BY14" s="17">
        <v>4.8710752661466697E-2</v>
      </c>
      <c r="BZ14" s="17">
        <v>4.0493213365757799E-2</v>
      </c>
      <c r="CA14" s="17">
        <v>3.9101513418513499E-2</v>
      </c>
    </row>
    <row r="15" spans="2:79" x14ac:dyDescent="0.3">
      <c r="B15" s="18" t="s">
        <v>412</v>
      </c>
      <c r="C15" s="21">
        <v>0.63641677900359805</v>
      </c>
      <c r="D15" s="21">
        <v>0.61501289284057103</v>
      </c>
      <c r="E15" s="21">
        <v>0.655503643791297</v>
      </c>
      <c r="F15" s="21"/>
      <c r="G15" s="21">
        <v>0.75490815839224001</v>
      </c>
      <c r="H15" s="21">
        <v>0.74960613541082299</v>
      </c>
      <c r="I15" s="21">
        <v>0.64056810734145997</v>
      </c>
      <c r="J15" s="21">
        <v>0.61224915413626602</v>
      </c>
      <c r="K15" s="21">
        <v>0.59363434270158599</v>
      </c>
      <c r="L15" s="21">
        <v>0.51088121860708202</v>
      </c>
      <c r="M15" s="21"/>
      <c r="N15" s="21">
        <v>0.66800569668133603</v>
      </c>
      <c r="O15" s="21">
        <v>0.63844801851047694</v>
      </c>
      <c r="P15" s="21">
        <v>0.62407717043099897</v>
      </c>
      <c r="Q15" s="21">
        <v>0.60938496137114795</v>
      </c>
      <c r="R15" s="21"/>
      <c r="S15" s="21">
        <v>0.68739735226483001</v>
      </c>
      <c r="T15" s="21">
        <v>0.62415109611803699</v>
      </c>
      <c r="U15" s="21">
        <v>0.56061403820993305</v>
      </c>
      <c r="V15" s="21">
        <v>0.60192747910328603</v>
      </c>
      <c r="W15" s="21">
        <v>0.64735716202696503</v>
      </c>
      <c r="X15" s="21">
        <v>0.60367127082543304</v>
      </c>
      <c r="Y15" s="21">
        <v>0.60723664009911904</v>
      </c>
      <c r="Z15" s="21">
        <v>0.60150064542492898</v>
      </c>
      <c r="AA15" s="21">
        <v>0.66954179107064404</v>
      </c>
      <c r="AB15" s="21">
        <v>0.64405638562771705</v>
      </c>
      <c r="AC15" s="21">
        <v>0.73050191527248198</v>
      </c>
      <c r="AD15" s="21">
        <v>0.65295326197516201</v>
      </c>
      <c r="AE15" s="21"/>
      <c r="AF15" s="21">
        <v>0.73033463168688795</v>
      </c>
      <c r="AG15" s="21">
        <v>0.58709336308429005</v>
      </c>
      <c r="AH15" s="21">
        <v>0.63039549661732497</v>
      </c>
      <c r="AI15" s="21">
        <v>0.63158757679201205</v>
      </c>
      <c r="AJ15" s="21">
        <v>0.56579316322755902</v>
      </c>
      <c r="AK15" s="21">
        <v>0.63140825869018402</v>
      </c>
      <c r="AL15" s="21"/>
      <c r="AM15" s="21">
        <v>0.56780130187232403</v>
      </c>
      <c r="AN15" s="21">
        <v>0.61696261415435105</v>
      </c>
      <c r="AO15" s="21">
        <v>0.714441478529801</v>
      </c>
      <c r="AP15" s="21">
        <v>0.704102259694108</v>
      </c>
      <c r="AQ15" s="21">
        <v>0.79478482034487996</v>
      </c>
      <c r="AR15" s="21"/>
      <c r="AS15" s="21">
        <v>0.654152194843306</v>
      </c>
      <c r="AT15" s="21">
        <v>0.63387082508424297</v>
      </c>
      <c r="AU15" s="21"/>
      <c r="AV15" s="21">
        <v>0.63224325216548205</v>
      </c>
      <c r="AW15" s="21">
        <v>0.65163091154846897</v>
      </c>
      <c r="AX15" s="21"/>
      <c r="AY15" s="21">
        <v>0.67692002089296699</v>
      </c>
      <c r="AZ15" s="21">
        <v>0.63144953377264901</v>
      </c>
      <c r="BA15" s="21">
        <v>0.55541501728446596</v>
      </c>
      <c r="BB15" s="21"/>
      <c r="BC15" s="21">
        <v>0.62528529065845795</v>
      </c>
      <c r="BD15" s="21">
        <v>0.61215819860418996</v>
      </c>
      <c r="BE15" s="21">
        <v>0.69298235352065596</v>
      </c>
      <c r="BF15" s="21"/>
      <c r="BG15" s="21">
        <v>0.65034438720027599</v>
      </c>
      <c r="BH15" s="21">
        <v>0.63259271940138595</v>
      </c>
      <c r="BI15" s="21"/>
      <c r="BJ15" s="21">
        <v>0.69737091674185403</v>
      </c>
      <c r="BK15" s="21">
        <v>0.62249080153755698</v>
      </c>
      <c r="BL15" s="21"/>
      <c r="BM15" s="21">
        <v>0.68434022822233198</v>
      </c>
      <c r="BN15" s="21">
        <v>0.61799423378319995</v>
      </c>
      <c r="BO15" s="21">
        <v>0.67158512457796504</v>
      </c>
      <c r="BP15" s="21">
        <v>0.63316772473523397</v>
      </c>
      <c r="BQ15" s="21">
        <v>0.76193488995540204</v>
      </c>
      <c r="BR15" s="21">
        <v>0.50241790405287801</v>
      </c>
      <c r="BS15" s="21">
        <v>0.672256482059574</v>
      </c>
      <c r="BT15" s="21"/>
      <c r="BU15" s="21">
        <v>0.70679558649331997</v>
      </c>
      <c r="BV15" s="21">
        <v>0.79095904454926003</v>
      </c>
      <c r="BW15" s="21"/>
      <c r="BX15" s="21">
        <v>0.66408853523415901</v>
      </c>
      <c r="BY15" s="21">
        <v>0.59559007573713096</v>
      </c>
      <c r="BZ15" s="21">
        <v>0.76195838739455402</v>
      </c>
      <c r="CA15" s="21">
        <v>0.63059275017330496</v>
      </c>
    </row>
    <row r="16" spans="2:79" x14ac:dyDescent="0.3">
      <c r="B16" s="18" t="s">
        <v>413</v>
      </c>
      <c r="C16" s="21">
        <v>6.4698571651261805E-2</v>
      </c>
      <c r="D16" s="21">
        <v>8.5359986387265996E-2</v>
      </c>
      <c r="E16" s="21">
        <v>4.4864027446920099E-2</v>
      </c>
      <c r="F16" s="21"/>
      <c r="G16" s="21">
        <v>4.3442231560658302E-2</v>
      </c>
      <c r="H16" s="21">
        <v>4.1222513617597101E-2</v>
      </c>
      <c r="I16" s="21">
        <v>8.3065102444236899E-2</v>
      </c>
      <c r="J16" s="21">
        <v>3.9105569910606902E-2</v>
      </c>
      <c r="K16" s="21">
        <v>8.2566139609248093E-2</v>
      </c>
      <c r="L16" s="21">
        <v>9.1645590923268405E-2</v>
      </c>
      <c r="M16" s="21"/>
      <c r="N16" s="21">
        <v>6.8978021209043505E-2</v>
      </c>
      <c r="O16" s="21">
        <v>6.3426372723915894E-2</v>
      </c>
      <c r="P16" s="21">
        <v>6.1881827818477099E-2</v>
      </c>
      <c r="Q16" s="21">
        <v>6.2258023538372703E-2</v>
      </c>
      <c r="R16" s="21"/>
      <c r="S16" s="21">
        <v>6.4799493348416407E-2</v>
      </c>
      <c r="T16" s="21">
        <v>7.7130440847549706E-2</v>
      </c>
      <c r="U16" s="21">
        <v>7.1952453132451299E-2</v>
      </c>
      <c r="V16" s="21">
        <v>5.6825087637128603E-2</v>
      </c>
      <c r="W16" s="21">
        <v>3.7976343006712397E-2</v>
      </c>
      <c r="X16" s="21">
        <v>8.7068428563385702E-2</v>
      </c>
      <c r="Y16" s="21">
        <v>0.104451154991443</v>
      </c>
      <c r="Z16" s="21">
        <v>9.4147919811438704E-2</v>
      </c>
      <c r="AA16" s="21">
        <v>3.0458621919722598E-2</v>
      </c>
      <c r="AB16" s="21">
        <v>6.0550795504909202E-2</v>
      </c>
      <c r="AC16" s="21">
        <v>4.2617969644187903E-2</v>
      </c>
      <c r="AD16" s="21">
        <v>3.9620363346007E-2</v>
      </c>
      <c r="AE16" s="21"/>
      <c r="AF16" s="21">
        <v>4.8542279903457497E-2</v>
      </c>
      <c r="AG16" s="21">
        <v>6.7767400736854902E-2</v>
      </c>
      <c r="AH16" s="21">
        <v>6.8336978658974395E-2</v>
      </c>
      <c r="AI16" s="21">
        <v>7.7709639025546798E-2</v>
      </c>
      <c r="AJ16" s="21">
        <v>6.9137704421897095E-2</v>
      </c>
      <c r="AK16" s="21">
        <v>6.0785556744724301E-2</v>
      </c>
      <c r="AL16" s="21"/>
      <c r="AM16" s="21">
        <v>6.1117494208954702E-2</v>
      </c>
      <c r="AN16" s="21">
        <v>7.0478198304824505E-2</v>
      </c>
      <c r="AO16" s="21">
        <v>6.8871777238816406E-2</v>
      </c>
      <c r="AP16" s="21">
        <v>5.2510766984602303E-2</v>
      </c>
      <c r="AQ16" s="21">
        <v>3.6478871639533401E-2</v>
      </c>
      <c r="AR16" s="21"/>
      <c r="AS16" s="21">
        <v>5.6542215242496398E-2</v>
      </c>
      <c r="AT16" s="21">
        <v>8.4729501524927003E-2</v>
      </c>
      <c r="AU16" s="21"/>
      <c r="AV16" s="21">
        <v>6.9775249211220594E-2</v>
      </c>
      <c r="AW16" s="21">
        <v>5.5474017436992103E-2</v>
      </c>
      <c r="AX16" s="21"/>
      <c r="AY16" s="21">
        <v>6.1191192919016299E-2</v>
      </c>
      <c r="AZ16" s="21">
        <v>6.0796010466828601E-2</v>
      </c>
      <c r="BA16" s="21">
        <v>0.106197449971164</v>
      </c>
      <c r="BB16" s="21"/>
      <c r="BC16" s="21">
        <v>5.6397824470851801E-2</v>
      </c>
      <c r="BD16" s="21">
        <v>8.5695299080903203E-2</v>
      </c>
      <c r="BE16" s="21">
        <v>6.4952177169710204E-2</v>
      </c>
      <c r="BF16" s="21"/>
      <c r="BG16" s="21">
        <v>4.75935838255305E-2</v>
      </c>
      <c r="BH16" s="21">
        <v>7.3078849393618098E-2</v>
      </c>
      <c r="BI16" s="21"/>
      <c r="BJ16" s="21">
        <v>6.3899774255234201E-2</v>
      </c>
      <c r="BK16" s="21">
        <v>6.2120292794811703E-2</v>
      </c>
      <c r="BL16" s="21"/>
      <c r="BM16" s="21">
        <v>6.9316461750125902E-2</v>
      </c>
      <c r="BN16" s="21">
        <v>5.8283454151447103E-2</v>
      </c>
      <c r="BO16" s="21">
        <v>6.1223782735543401E-2</v>
      </c>
      <c r="BP16" s="21">
        <v>3.8185061153939097E-2</v>
      </c>
      <c r="BQ16" s="21">
        <v>1.80546433525396E-2</v>
      </c>
      <c r="BR16" s="21">
        <v>9.2826082309853897E-2</v>
      </c>
      <c r="BS16" s="21">
        <v>1.55877999298395E-2</v>
      </c>
      <c r="BT16" s="21"/>
      <c r="BU16" s="21">
        <v>3.0651215312981199E-2</v>
      </c>
      <c r="BV16" s="21">
        <v>2.7675747231474101E-2</v>
      </c>
      <c r="BW16" s="21"/>
      <c r="BX16" s="21">
        <v>3.6310504871346898E-2</v>
      </c>
      <c r="BY16" s="21">
        <v>9.3477492193904999E-2</v>
      </c>
      <c r="BZ16" s="21">
        <v>3.27915719503356E-2</v>
      </c>
      <c r="CA16" s="21">
        <v>9.7395157863311099E-2</v>
      </c>
    </row>
    <row r="17" spans="2:79" hidden="1" x14ac:dyDescent="0.3">
      <c r="B17" s="18" t="s">
        <v>299</v>
      </c>
      <c r="C17" s="22">
        <v>0.57171820735233703</v>
      </c>
      <c r="D17" s="22">
        <v>0.52965290645330498</v>
      </c>
      <c r="E17" s="22">
        <v>0.61063961634437702</v>
      </c>
      <c r="F17" s="22"/>
      <c r="G17" s="22">
        <v>0.71146592683158205</v>
      </c>
      <c r="H17" s="22">
        <v>0.708383621793226</v>
      </c>
      <c r="I17" s="22">
        <v>0.55750300489722304</v>
      </c>
      <c r="J17" s="22">
        <v>0.57314358422565903</v>
      </c>
      <c r="K17" s="22">
        <v>0.51106820309233802</v>
      </c>
      <c r="L17" s="22">
        <v>0.41923562768381401</v>
      </c>
      <c r="M17" s="22"/>
      <c r="N17" s="22">
        <v>0.59902767547229296</v>
      </c>
      <c r="O17" s="22">
        <v>0.57502164578656101</v>
      </c>
      <c r="P17" s="22">
        <v>0.56219534261252202</v>
      </c>
      <c r="Q17" s="22">
        <v>0.547126937832775</v>
      </c>
      <c r="R17" s="22"/>
      <c r="S17" s="22">
        <v>0.62259785891641395</v>
      </c>
      <c r="T17" s="22">
        <v>0.54702065527048804</v>
      </c>
      <c r="U17" s="22">
        <v>0.48866158507748197</v>
      </c>
      <c r="V17" s="22">
        <v>0.54510239146615802</v>
      </c>
      <c r="W17" s="22">
        <v>0.60938081902025198</v>
      </c>
      <c r="X17" s="22">
        <v>0.516602842262048</v>
      </c>
      <c r="Y17" s="22">
        <v>0.50278548510767496</v>
      </c>
      <c r="Z17" s="22">
        <v>0.50735272561349098</v>
      </c>
      <c r="AA17" s="22">
        <v>0.639083169150922</v>
      </c>
      <c r="AB17" s="22">
        <v>0.583505590122808</v>
      </c>
      <c r="AC17" s="22">
        <v>0.68788394562829402</v>
      </c>
      <c r="AD17" s="22">
        <v>0.61333289862915497</v>
      </c>
      <c r="AE17" s="22"/>
      <c r="AF17" s="22">
        <v>0.68179235178343101</v>
      </c>
      <c r="AG17" s="22">
        <v>0.519325962347435</v>
      </c>
      <c r="AH17" s="22">
        <v>0.56205851795835104</v>
      </c>
      <c r="AI17" s="22">
        <v>0.55387793776646499</v>
      </c>
      <c r="AJ17" s="22">
        <v>0.49665545880566198</v>
      </c>
      <c r="AK17" s="22">
        <v>0.57062270194546005</v>
      </c>
      <c r="AL17" s="22"/>
      <c r="AM17" s="22">
        <v>0.50668380766336896</v>
      </c>
      <c r="AN17" s="22">
        <v>0.54648441584952601</v>
      </c>
      <c r="AO17" s="22">
        <v>0.64556970129098401</v>
      </c>
      <c r="AP17" s="22">
        <v>0.651591492709505</v>
      </c>
      <c r="AQ17" s="22">
        <v>0.75830594870534695</v>
      </c>
      <c r="AR17" s="22"/>
      <c r="AS17" s="22">
        <v>0.59760997960080997</v>
      </c>
      <c r="AT17" s="22">
        <v>0.549141323559316</v>
      </c>
      <c r="AU17" s="22"/>
      <c r="AV17" s="22">
        <v>0.56246800295426203</v>
      </c>
      <c r="AW17" s="22">
        <v>0.59615689411147699</v>
      </c>
      <c r="AX17" s="22"/>
      <c r="AY17" s="22">
        <v>0.61572882797395101</v>
      </c>
      <c r="AZ17" s="22">
        <v>0.57065352330582098</v>
      </c>
      <c r="BA17" s="22">
        <v>0.44921756731330198</v>
      </c>
      <c r="BB17" s="22"/>
      <c r="BC17" s="22">
        <v>0.56888746618760599</v>
      </c>
      <c r="BD17" s="22">
        <v>0.52646289952328695</v>
      </c>
      <c r="BE17" s="22">
        <v>0.62803017635094605</v>
      </c>
      <c r="BF17" s="22"/>
      <c r="BG17" s="22">
        <v>0.60275080337474596</v>
      </c>
      <c r="BH17" s="22">
        <v>0.55951387000776698</v>
      </c>
      <c r="BI17" s="22"/>
      <c r="BJ17" s="22">
        <v>0.63347114248661995</v>
      </c>
      <c r="BK17" s="22">
        <v>0.56037050874274497</v>
      </c>
      <c r="BL17" s="22"/>
      <c r="BM17" s="22">
        <v>0.61502376647220602</v>
      </c>
      <c r="BN17" s="22">
        <v>0.55971077963175198</v>
      </c>
      <c r="BO17" s="22">
        <v>0.61036134184242197</v>
      </c>
      <c r="BP17" s="22">
        <v>0.59498266358129503</v>
      </c>
      <c r="BQ17" s="22">
        <v>0.74388024660286201</v>
      </c>
      <c r="BR17" s="22">
        <v>0.409591821743024</v>
      </c>
      <c r="BS17" s="22">
        <v>0.65666868212973495</v>
      </c>
      <c r="BT17" s="22"/>
      <c r="BU17" s="22">
        <v>0.67614437118033799</v>
      </c>
      <c r="BV17" s="22">
        <v>0.76328329731778499</v>
      </c>
      <c r="BW17" s="22"/>
      <c r="BX17" s="22">
        <v>0.62777803036281199</v>
      </c>
      <c r="BY17" s="22">
        <v>0.50211258354322597</v>
      </c>
      <c r="BZ17" s="22">
        <v>0.72916681544421802</v>
      </c>
      <c r="CA17" s="22">
        <v>0.53319759230999397</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424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419</v>
      </c>
      <c r="C9" s="17">
        <v>0.38675050715632803</v>
      </c>
      <c r="D9" s="17">
        <v>0.34099466071117002</v>
      </c>
      <c r="E9" s="17">
        <v>0.43121556627521601</v>
      </c>
      <c r="F9" s="17"/>
      <c r="G9" s="17">
        <v>0.330205432471464</v>
      </c>
      <c r="H9" s="17">
        <v>0.36535435807433198</v>
      </c>
      <c r="I9" s="17">
        <v>0.44911042652755301</v>
      </c>
      <c r="J9" s="17">
        <v>0.46011220478466203</v>
      </c>
      <c r="K9" s="17">
        <v>0.43939601720382498</v>
      </c>
      <c r="L9" s="17">
        <v>0.29641678364747298</v>
      </c>
      <c r="M9" s="17"/>
      <c r="N9" s="17">
        <v>0.36800151378290102</v>
      </c>
      <c r="O9" s="17">
        <v>0.41312380820469602</v>
      </c>
      <c r="P9" s="17">
        <v>0.41527743128718703</v>
      </c>
      <c r="Q9" s="17">
        <v>0.36154728991408103</v>
      </c>
      <c r="R9" s="17"/>
      <c r="S9" s="17">
        <v>0.37656591856745802</v>
      </c>
      <c r="T9" s="17">
        <v>0.39729531423425402</v>
      </c>
      <c r="U9" s="17">
        <v>0.371593280746355</v>
      </c>
      <c r="V9" s="17">
        <v>0.39033929887922098</v>
      </c>
      <c r="W9" s="17">
        <v>0.35624825917967701</v>
      </c>
      <c r="X9" s="17">
        <v>0.39006311121642701</v>
      </c>
      <c r="Y9" s="17">
        <v>0.33196229864413801</v>
      </c>
      <c r="Z9" s="17">
        <v>0.31258650026662099</v>
      </c>
      <c r="AA9" s="17">
        <v>0.37052463218717302</v>
      </c>
      <c r="AB9" s="17">
        <v>0.48343442119865698</v>
      </c>
      <c r="AC9" s="17">
        <v>0.434529119545286</v>
      </c>
      <c r="AD9" s="17">
        <v>0.41366870101867997</v>
      </c>
      <c r="AE9" s="17"/>
      <c r="AF9" s="17">
        <v>0.382560295188209</v>
      </c>
      <c r="AG9" s="17">
        <v>0.38841527179486002</v>
      </c>
      <c r="AH9" s="17">
        <v>0.38561613038930698</v>
      </c>
      <c r="AI9" s="17">
        <v>0.37793668246621798</v>
      </c>
      <c r="AJ9" s="17">
        <v>0.390680637448857</v>
      </c>
      <c r="AK9" s="17">
        <v>0.41665181161272402</v>
      </c>
      <c r="AL9" s="17"/>
      <c r="AM9" s="17">
        <v>0.39136930987147001</v>
      </c>
      <c r="AN9" s="17">
        <v>0.39124574460057898</v>
      </c>
      <c r="AO9" s="17">
        <v>0.38849162942029197</v>
      </c>
      <c r="AP9" s="17">
        <v>0.40160859234826501</v>
      </c>
      <c r="AQ9" s="17">
        <v>0.32493265501241703</v>
      </c>
      <c r="AR9" s="17"/>
      <c r="AS9" s="17">
        <v>0.37480804664987399</v>
      </c>
      <c r="AT9" s="17">
        <v>0.42306086368587398</v>
      </c>
      <c r="AU9" s="17"/>
      <c r="AV9" s="17">
        <v>0.36540950747018902</v>
      </c>
      <c r="AW9" s="17">
        <v>0.474387726972268</v>
      </c>
      <c r="AX9" s="17"/>
      <c r="AY9" s="17">
        <v>0.43026589270224802</v>
      </c>
      <c r="AZ9" s="17">
        <v>0.36593681204671502</v>
      </c>
      <c r="BA9" s="17">
        <v>0.388719675433571</v>
      </c>
      <c r="BB9" s="17"/>
      <c r="BC9" s="17">
        <v>0.38900109205340599</v>
      </c>
      <c r="BD9" s="17">
        <v>0.37610327409043998</v>
      </c>
      <c r="BE9" s="17">
        <v>0.392321014829288</v>
      </c>
      <c r="BF9" s="17"/>
      <c r="BG9" s="17">
        <v>0.43821553703034499</v>
      </c>
      <c r="BH9" s="17">
        <v>0.36932616068360802</v>
      </c>
      <c r="BI9" s="17"/>
      <c r="BJ9" s="17">
        <v>0.362294827687281</v>
      </c>
      <c r="BK9" s="17">
        <v>0.40182479270784299</v>
      </c>
      <c r="BL9" s="17"/>
      <c r="BM9" s="17">
        <v>0.41144022313856099</v>
      </c>
      <c r="BN9" s="17">
        <v>0.38232080426243797</v>
      </c>
      <c r="BO9" s="17">
        <v>0.315895691790263</v>
      </c>
      <c r="BP9" s="17">
        <v>0.44276238097605602</v>
      </c>
      <c r="BQ9" s="17">
        <v>0.38174613896356702</v>
      </c>
      <c r="BR9" s="17">
        <v>0.33177301099740802</v>
      </c>
      <c r="BS9" s="17">
        <v>0.423141749605982</v>
      </c>
      <c r="BT9" s="17"/>
      <c r="BU9" s="17">
        <v>0.36198516986114898</v>
      </c>
      <c r="BV9" s="17">
        <v>0.37529263252514899</v>
      </c>
      <c r="BW9" s="17"/>
      <c r="BX9" s="17">
        <v>0.41811786734975998</v>
      </c>
      <c r="BY9" s="17">
        <v>0.368438865999621</v>
      </c>
      <c r="BZ9" s="17">
        <v>0.40820130983321501</v>
      </c>
      <c r="CA9" s="17">
        <v>0.30739634673900101</v>
      </c>
    </row>
    <row r="10" spans="2:79" x14ac:dyDescent="0.3">
      <c r="B10" s="18" t="s">
        <v>420</v>
      </c>
      <c r="C10" s="17">
        <v>0.31827512007314701</v>
      </c>
      <c r="D10" s="17">
        <v>0.31810820429266601</v>
      </c>
      <c r="E10" s="17">
        <v>0.31899915765977699</v>
      </c>
      <c r="F10" s="17"/>
      <c r="G10" s="17">
        <v>0.35742468661403798</v>
      </c>
      <c r="H10" s="17">
        <v>0.35793045274745799</v>
      </c>
      <c r="I10" s="17">
        <v>0.287422390163042</v>
      </c>
      <c r="J10" s="17">
        <v>0.32635300370595599</v>
      </c>
      <c r="K10" s="17">
        <v>0.26726518638285801</v>
      </c>
      <c r="L10" s="17">
        <v>0.31286006949285999</v>
      </c>
      <c r="M10" s="17"/>
      <c r="N10" s="17">
        <v>0.35098309111390802</v>
      </c>
      <c r="O10" s="17">
        <v>0.30832157432763502</v>
      </c>
      <c r="P10" s="17">
        <v>0.32526495255447802</v>
      </c>
      <c r="Q10" s="17">
        <v>0.285792620342602</v>
      </c>
      <c r="R10" s="17"/>
      <c r="S10" s="17">
        <v>0.32694657380148301</v>
      </c>
      <c r="T10" s="17">
        <v>0.31108071691447198</v>
      </c>
      <c r="U10" s="17">
        <v>0.28730374279406301</v>
      </c>
      <c r="V10" s="17">
        <v>0.29717870197414897</v>
      </c>
      <c r="W10" s="17">
        <v>0.32846886478027298</v>
      </c>
      <c r="X10" s="17">
        <v>0.28455673928130298</v>
      </c>
      <c r="Y10" s="17">
        <v>0.376329227861394</v>
      </c>
      <c r="Z10" s="17">
        <v>0.35832090215708201</v>
      </c>
      <c r="AA10" s="17">
        <v>0.33121286907773401</v>
      </c>
      <c r="AB10" s="17">
        <v>0.30832845108241203</v>
      </c>
      <c r="AC10" s="17">
        <v>0.28574843153185497</v>
      </c>
      <c r="AD10" s="17">
        <v>0.36139368038000702</v>
      </c>
      <c r="AE10" s="17"/>
      <c r="AF10" s="17">
        <v>0.36258689225187202</v>
      </c>
      <c r="AG10" s="17">
        <v>0.31601927904265298</v>
      </c>
      <c r="AH10" s="17">
        <v>0.32299151487156202</v>
      </c>
      <c r="AI10" s="17">
        <v>0.275621815335795</v>
      </c>
      <c r="AJ10" s="17">
        <v>0.31372439828114002</v>
      </c>
      <c r="AK10" s="17">
        <v>0.27279564660786498</v>
      </c>
      <c r="AL10" s="17"/>
      <c r="AM10" s="17">
        <v>0.26624700890291703</v>
      </c>
      <c r="AN10" s="17">
        <v>0.315371137232904</v>
      </c>
      <c r="AO10" s="17">
        <v>0.33500760216547099</v>
      </c>
      <c r="AP10" s="17">
        <v>0.370866304803114</v>
      </c>
      <c r="AQ10" s="17">
        <v>0.37249547664598498</v>
      </c>
      <c r="AR10" s="17"/>
      <c r="AS10" s="17">
        <v>0.34525919041334502</v>
      </c>
      <c r="AT10" s="17">
        <v>0.30908939280766601</v>
      </c>
      <c r="AU10" s="17"/>
      <c r="AV10" s="17">
        <v>0.333963463003288</v>
      </c>
      <c r="AW10" s="17">
        <v>0.265138981245992</v>
      </c>
      <c r="AX10" s="17"/>
      <c r="AY10" s="17">
        <v>0.27920199386285499</v>
      </c>
      <c r="AZ10" s="17">
        <v>0.34719418612592601</v>
      </c>
      <c r="BA10" s="17">
        <v>0.25286257342658403</v>
      </c>
      <c r="BB10" s="17"/>
      <c r="BC10" s="17">
        <v>0.31952476255201001</v>
      </c>
      <c r="BD10" s="17">
        <v>0.31053815287870401</v>
      </c>
      <c r="BE10" s="17">
        <v>0.32395815891336499</v>
      </c>
      <c r="BF10" s="17"/>
      <c r="BG10" s="17">
        <v>0.28045076194949697</v>
      </c>
      <c r="BH10" s="17">
        <v>0.33689735599284698</v>
      </c>
      <c r="BI10" s="17"/>
      <c r="BJ10" s="17">
        <v>0.36508757315280199</v>
      </c>
      <c r="BK10" s="17">
        <v>0.303766709622941</v>
      </c>
      <c r="BL10" s="17"/>
      <c r="BM10" s="17">
        <v>0.32925620145787798</v>
      </c>
      <c r="BN10" s="17">
        <v>0.35477781607062198</v>
      </c>
      <c r="BO10" s="17">
        <v>0.32799696830259001</v>
      </c>
      <c r="BP10" s="17">
        <v>0.30771887885745403</v>
      </c>
      <c r="BQ10" s="17">
        <v>0.27122255928396399</v>
      </c>
      <c r="BR10" s="17">
        <v>0.29212392597211501</v>
      </c>
      <c r="BS10" s="17">
        <v>0.27295602566722099</v>
      </c>
      <c r="BT10" s="17"/>
      <c r="BU10" s="17">
        <v>0.48948458409747397</v>
      </c>
      <c r="BV10" s="17">
        <v>0.39170587832600401</v>
      </c>
      <c r="BW10" s="17"/>
      <c r="BX10" s="17">
        <v>0.34690380335320498</v>
      </c>
      <c r="BY10" s="17">
        <v>0.311753601710343</v>
      </c>
      <c r="BZ10" s="17">
        <v>0.350153739798233</v>
      </c>
      <c r="CA10" s="17">
        <v>0.352155067431833</v>
      </c>
    </row>
    <row r="11" spans="2:79" x14ac:dyDescent="0.3">
      <c r="B11" s="18" t="s">
        <v>421</v>
      </c>
      <c r="C11" s="17">
        <v>0.170297473026611</v>
      </c>
      <c r="D11" s="17">
        <v>0.202165029844872</v>
      </c>
      <c r="E11" s="17">
        <v>0.138203850129241</v>
      </c>
      <c r="F11" s="17"/>
      <c r="G11" s="17">
        <v>0.20142338531522899</v>
      </c>
      <c r="H11" s="17">
        <v>0.18097733700527699</v>
      </c>
      <c r="I11" s="17">
        <v>0.15643886904540899</v>
      </c>
      <c r="J11" s="17">
        <v>0.14672474417696599</v>
      </c>
      <c r="K11" s="17">
        <v>0.15779120631745799</v>
      </c>
      <c r="L11" s="17">
        <v>0.17966736436313099</v>
      </c>
      <c r="M11" s="17"/>
      <c r="N11" s="17">
        <v>0.16965190636070701</v>
      </c>
      <c r="O11" s="17">
        <v>0.16996130996172201</v>
      </c>
      <c r="P11" s="17">
        <v>0.165296976331335</v>
      </c>
      <c r="Q11" s="17">
        <v>0.173521899031541</v>
      </c>
      <c r="R11" s="17"/>
      <c r="S11" s="17">
        <v>0.187138918017448</v>
      </c>
      <c r="T11" s="17">
        <v>0.17308131888719999</v>
      </c>
      <c r="U11" s="17">
        <v>0.22098000800218501</v>
      </c>
      <c r="V11" s="17">
        <v>0.15375684536280501</v>
      </c>
      <c r="W11" s="17">
        <v>0.20195158522311399</v>
      </c>
      <c r="X11" s="17">
        <v>0.145524133958085</v>
      </c>
      <c r="Y11" s="17">
        <v>0.14203051323022201</v>
      </c>
      <c r="Z11" s="17">
        <v>0.15398215452962499</v>
      </c>
      <c r="AA11" s="17">
        <v>0.17217827717727799</v>
      </c>
      <c r="AB11" s="17">
        <v>0.14129362594940401</v>
      </c>
      <c r="AC11" s="17">
        <v>0.163011044975513</v>
      </c>
      <c r="AD11" s="17">
        <v>0.18401379724900099</v>
      </c>
      <c r="AE11" s="17"/>
      <c r="AF11" s="17">
        <v>0.15415874439008101</v>
      </c>
      <c r="AG11" s="17">
        <v>0.18304115361592599</v>
      </c>
      <c r="AH11" s="17">
        <v>0.15335159015161801</v>
      </c>
      <c r="AI11" s="17">
        <v>0.20419487198960501</v>
      </c>
      <c r="AJ11" s="17">
        <v>0.14047416997951201</v>
      </c>
      <c r="AK11" s="17">
        <v>0.168013711155932</v>
      </c>
      <c r="AL11" s="17"/>
      <c r="AM11" s="17">
        <v>0.17677415722683601</v>
      </c>
      <c r="AN11" s="17">
        <v>0.17588588457207399</v>
      </c>
      <c r="AO11" s="17">
        <v>0.16365407274595201</v>
      </c>
      <c r="AP11" s="17">
        <v>0.15652390871470401</v>
      </c>
      <c r="AQ11" s="17">
        <v>0.16366431486107699</v>
      </c>
      <c r="AR11" s="17"/>
      <c r="AS11" s="17">
        <v>0.16718713076733799</v>
      </c>
      <c r="AT11" s="17">
        <v>0.11929566502597801</v>
      </c>
      <c r="AU11" s="17"/>
      <c r="AV11" s="17">
        <v>0.17184788945910401</v>
      </c>
      <c r="AW11" s="17">
        <v>0.18397627950369999</v>
      </c>
      <c r="AX11" s="17"/>
      <c r="AY11" s="17">
        <v>0.17537025119236699</v>
      </c>
      <c r="AZ11" s="17">
        <v>0.15914794965376999</v>
      </c>
      <c r="BA11" s="17">
        <v>0.22632675277668801</v>
      </c>
      <c r="BB11" s="17"/>
      <c r="BC11" s="17">
        <v>0.17945971571576899</v>
      </c>
      <c r="BD11" s="17">
        <v>0.14897099738932501</v>
      </c>
      <c r="BE11" s="17">
        <v>0.166683384326028</v>
      </c>
      <c r="BF11" s="17"/>
      <c r="BG11" s="17">
        <v>0.13307156887132501</v>
      </c>
      <c r="BH11" s="17">
        <v>0.184477810184668</v>
      </c>
      <c r="BI11" s="17"/>
      <c r="BJ11" s="17">
        <v>0.17533873864312099</v>
      </c>
      <c r="BK11" s="17">
        <v>0.166131872139443</v>
      </c>
      <c r="BL11" s="17"/>
      <c r="BM11" s="17">
        <v>0.16970563254843801</v>
      </c>
      <c r="BN11" s="17">
        <v>0.15905533052947901</v>
      </c>
      <c r="BO11" s="17">
        <v>0.19648706686699299</v>
      </c>
      <c r="BP11" s="17">
        <v>0.13494404940605501</v>
      </c>
      <c r="BQ11" s="17">
        <v>0.26750901611271299</v>
      </c>
      <c r="BR11" s="17">
        <v>0.174489771094543</v>
      </c>
      <c r="BS11" s="17">
        <v>0.12706971311463899</v>
      </c>
      <c r="BT11" s="17"/>
      <c r="BU11" s="17">
        <v>9.9422303072289095E-2</v>
      </c>
      <c r="BV11" s="17">
        <v>0.119284224044807</v>
      </c>
      <c r="BW11" s="17"/>
      <c r="BX11" s="17">
        <v>0.12801359499221401</v>
      </c>
      <c r="BY11" s="17">
        <v>0.179336653432035</v>
      </c>
      <c r="BZ11" s="17">
        <v>0.17177959233036999</v>
      </c>
      <c r="CA11" s="17">
        <v>0.19502288008521301</v>
      </c>
    </row>
    <row r="12" spans="2:79" x14ac:dyDescent="0.3">
      <c r="B12" s="18" t="s">
        <v>422</v>
      </c>
      <c r="C12" s="17">
        <v>4.4123149318245201E-2</v>
      </c>
      <c r="D12" s="17">
        <v>5.1616142600026803E-2</v>
      </c>
      <c r="E12" s="17">
        <v>3.7031767091211601E-2</v>
      </c>
      <c r="F12" s="17"/>
      <c r="G12" s="17">
        <v>4.3312879588788197E-2</v>
      </c>
      <c r="H12" s="17">
        <v>4.3681114128838502E-2</v>
      </c>
      <c r="I12" s="17">
        <v>2.8021437649939401E-2</v>
      </c>
      <c r="J12" s="17">
        <v>3.5890452878062397E-2</v>
      </c>
      <c r="K12" s="17">
        <v>5.0420082278529198E-2</v>
      </c>
      <c r="L12" s="17">
        <v>6.0510671342973298E-2</v>
      </c>
      <c r="M12" s="17"/>
      <c r="N12" s="17">
        <v>4.31354492276202E-2</v>
      </c>
      <c r="O12" s="17">
        <v>3.8974659750949998E-2</v>
      </c>
      <c r="P12" s="17">
        <v>4.4956690506475397E-2</v>
      </c>
      <c r="Q12" s="17">
        <v>4.7602333104239197E-2</v>
      </c>
      <c r="R12" s="17"/>
      <c r="S12" s="17">
        <v>4.2487647996277002E-2</v>
      </c>
      <c r="T12" s="17">
        <v>6.8230549536410001E-2</v>
      </c>
      <c r="U12" s="17">
        <v>3.4856842439548397E-2</v>
      </c>
      <c r="V12" s="17">
        <v>3.6903022014603201E-2</v>
      </c>
      <c r="W12" s="17">
        <v>4.6990263603136302E-2</v>
      </c>
      <c r="X12" s="17">
        <v>4.9893179675107903E-2</v>
      </c>
      <c r="Y12" s="17">
        <v>4.0047825413320297E-2</v>
      </c>
      <c r="Z12" s="17">
        <v>8.8940606253616702E-2</v>
      </c>
      <c r="AA12" s="17">
        <v>6.2954042612639996E-2</v>
      </c>
      <c r="AB12" s="17">
        <v>6.51020562704171E-3</v>
      </c>
      <c r="AC12" s="17">
        <v>1.07968837805495E-2</v>
      </c>
      <c r="AD12" s="17">
        <v>2.0814068145615799E-2</v>
      </c>
      <c r="AE12" s="17"/>
      <c r="AF12" s="17">
        <v>3.97788667196066E-2</v>
      </c>
      <c r="AG12" s="17">
        <v>4.2580082619201702E-2</v>
      </c>
      <c r="AH12" s="17">
        <v>4.96823359317995E-2</v>
      </c>
      <c r="AI12" s="17">
        <v>5.21511404259387E-2</v>
      </c>
      <c r="AJ12" s="17">
        <v>4.1885175978596798E-2</v>
      </c>
      <c r="AK12" s="17">
        <v>3.5258194471706299E-2</v>
      </c>
      <c r="AL12" s="17"/>
      <c r="AM12" s="17">
        <v>5.9959606421627301E-2</v>
      </c>
      <c r="AN12" s="17">
        <v>3.9466933271032102E-2</v>
      </c>
      <c r="AO12" s="17">
        <v>5.1075196736573299E-2</v>
      </c>
      <c r="AP12" s="17">
        <v>1.44309487828327E-2</v>
      </c>
      <c r="AQ12" s="17">
        <v>7.5343729464176001E-2</v>
      </c>
      <c r="AR12" s="17"/>
      <c r="AS12" s="17">
        <v>4.2874961355897301E-2</v>
      </c>
      <c r="AT12" s="17">
        <v>4.2227538436336802E-2</v>
      </c>
      <c r="AU12" s="17"/>
      <c r="AV12" s="17">
        <v>4.8541547129989697E-2</v>
      </c>
      <c r="AW12" s="17">
        <v>1.3269774979627599E-2</v>
      </c>
      <c r="AX12" s="17"/>
      <c r="AY12" s="17">
        <v>3.6312500960725302E-2</v>
      </c>
      <c r="AZ12" s="17">
        <v>4.8123467306108302E-2</v>
      </c>
      <c r="BA12" s="17">
        <v>4.4066537715210498E-2</v>
      </c>
      <c r="BB12" s="17"/>
      <c r="BC12" s="17">
        <v>3.4681189527129702E-2</v>
      </c>
      <c r="BD12" s="17">
        <v>6.8215009586381395E-2</v>
      </c>
      <c r="BE12" s="17">
        <v>4.1365706429398803E-2</v>
      </c>
      <c r="BF12" s="17"/>
      <c r="BG12" s="17">
        <v>5.4535782143605903E-2</v>
      </c>
      <c r="BH12" s="17">
        <v>3.8954283710059198E-2</v>
      </c>
      <c r="BI12" s="17"/>
      <c r="BJ12" s="17">
        <v>3.7751547630386503E-2</v>
      </c>
      <c r="BK12" s="17">
        <v>4.5201391432499398E-2</v>
      </c>
      <c r="BL12" s="17"/>
      <c r="BM12" s="17">
        <v>3.6431064664081199E-2</v>
      </c>
      <c r="BN12" s="17">
        <v>4.7315373285786298E-2</v>
      </c>
      <c r="BO12" s="17">
        <v>2.8856741511678E-2</v>
      </c>
      <c r="BP12" s="17">
        <v>3.1578192323833403E-2</v>
      </c>
      <c r="BQ12" s="17">
        <v>3.87754302323432E-2</v>
      </c>
      <c r="BR12" s="17">
        <v>5.7155945990405799E-2</v>
      </c>
      <c r="BS12" s="17">
        <v>7.0627842115009998E-2</v>
      </c>
      <c r="BT12" s="17"/>
      <c r="BU12" s="17">
        <v>1.9526514895523199E-2</v>
      </c>
      <c r="BV12" s="17">
        <v>4.3138649948318002E-2</v>
      </c>
      <c r="BW12" s="17"/>
      <c r="BX12" s="17">
        <v>2.3830781246154599E-2</v>
      </c>
      <c r="BY12" s="17">
        <v>5.6608859711078402E-2</v>
      </c>
      <c r="BZ12" s="17">
        <v>3.1064910904733199E-2</v>
      </c>
      <c r="CA12" s="17">
        <v>5.3361773548214302E-2</v>
      </c>
    </row>
    <row r="13" spans="2:79" x14ac:dyDescent="0.3">
      <c r="B13" s="18" t="s">
        <v>423</v>
      </c>
      <c r="C13" s="17">
        <v>3.3413457971162602E-2</v>
      </c>
      <c r="D13" s="17">
        <v>4.6860906102834297E-2</v>
      </c>
      <c r="E13" s="17">
        <v>2.0461355331525901E-2</v>
      </c>
      <c r="F13" s="17"/>
      <c r="G13" s="17">
        <v>2.6739592405814298E-2</v>
      </c>
      <c r="H13" s="17">
        <v>2.8471721590893301E-2</v>
      </c>
      <c r="I13" s="17">
        <v>2.3795787145825101E-2</v>
      </c>
      <c r="J13" s="17">
        <v>2.9404280130831701E-3</v>
      </c>
      <c r="K13" s="17">
        <v>3.07198307269211E-2</v>
      </c>
      <c r="L13" s="17">
        <v>7.6095133559965902E-2</v>
      </c>
      <c r="M13" s="17"/>
      <c r="N13" s="17">
        <v>3.6915811324867702E-2</v>
      </c>
      <c r="O13" s="17">
        <v>2.6314695933573901E-2</v>
      </c>
      <c r="P13" s="17">
        <v>1.5504017324734699E-2</v>
      </c>
      <c r="Q13" s="17">
        <v>5.1904593927184599E-2</v>
      </c>
      <c r="R13" s="17"/>
      <c r="S13" s="17">
        <v>2.9540417390703001E-2</v>
      </c>
      <c r="T13" s="17">
        <v>3.2399539279518899E-2</v>
      </c>
      <c r="U13" s="17">
        <v>2.4876552607699099E-2</v>
      </c>
      <c r="V13" s="17">
        <v>4.2435286176510101E-2</v>
      </c>
      <c r="W13" s="17">
        <v>1.34213385452506E-2</v>
      </c>
      <c r="X13" s="17">
        <v>5.0174121407434699E-2</v>
      </c>
      <c r="Y13" s="17">
        <v>3.8345114606537702E-2</v>
      </c>
      <c r="Z13" s="17">
        <v>6.3484552670508496E-2</v>
      </c>
      <c r="AA13" s="17">
        <v>2.1334986930239299E-2</v>
      </c>
      <c r="AB13" s="17">
        <v>3.5823771273849399E-2</v>
      </c>
      <c r="AC13" s="17">
        <v>5.24017521989786E-2</v>
      </c>
      <c r="AD13" s="17">
        <v>0</v>
      </c>
      <c r="AE13" s="17"/>
      <c r="AF13" s="17">
        <v>2.5604749754240801E-2</v>
      </c>
      <c r="AG13" s="17">
        <v>3.2641203015320197E-2</v>
      </c>
      <c r="AH13" s="17">
        <v>2.52534411106013E-2</v>
      </c>
      <c r="AI13" s="17">
        <v>3.6613790410808603E-2</v>
      </c>
      <c r="AJ13" s="17">
        <v>5.6942449501342099E-2</v>
      </c>
      <c r="AK13" s="17">
        <v>3.5967085259627801E-2</v>
      </c>
      <c r="AL13" s="17"/>
      <c r="AM13" s="17">
        <v>3.3645904411509102E-2</v>
      </c>
      <c r="AN13" s="17">
        <v>2.9847313427667901E-2</v>
      </c>
      <c r="AO13" s="17">
        <v>3.0610636026367401E-2</v>
      </c>
      <c r="AP13" s="17">
        <v>3.1162594906813001E-2</v>
      </c>
      <c r="AQ13" s="17">
        <v>6.3563824016345097E-2</v>
      </c>
      <c r="AR13" s="17"/>
      <c r="AS13" s="17">
        <v>2.7557559974601901E-2</v>
      </c>
      <c r="AT13" s="17">
        <v>5.6852833637058897E-2</v>
      </c>
      <c r="AU13" s="17"/>
      <c r="AV13" s="17">
        <v>3.4209321478261202E-2</v>
      </c>
      <c r="AW13" s="17">
        <v>2.24189010977651E-2</v>
      </c>
      <c r="AX13" s="17"/>
      <c r="AY13" s="17">
        <v>2.4014013344462501E-2</v>
      </c>
      <c r="AZ13" s="17">
        <v>3.4728015909890601E-2</v>
      </c>
      <c r="BA13" s="17">
        <v>5.4553986639567099E-2</v>
      </c>
      <c r="BB13" s="17"/>
      <c r="BC13" s="17">
        <v>2.53367897223917E-2</v>
      </c>
      <c r="BD13" s="17">
        <v>6.0258763304517703E-2</v>
      </c>
      <c r="BE13" s="17">
        <v>2.8446339782816899E-2</v>
      </c>
      <c r="BF13" s="17"/>
      <c r="BG13" s="17">
        <v>3.0997491401842301E-2</v>
      </c>
      <c r="BH13" s="17">
        <v>3.1901269781281799E-2</v>
      </c>
      <c r="BI13" s="17"/>
      <c r="BJ13" s="17">
        <v>2.1401475820510499E-2</v>
      </c>
      <c r="BK13" s="17">
        <v>3.5819121910528398E-2</v>
      </c>
      <c r="BL13" s="17"/>
      <c r="BM13" s="17">
        <v>1.96833396047815E-2</v>
      </c>
      <c r="BN13" s="17">
        <v>2.70036696509822E-2</v>
      </c>
      <c r="BO13" s="17">
        <v>9.0606151993964906E-2</v>
      </c>
      <c r="BP13" s="17">
        <v>9.1119720648298493E-3</v>
      </c>
      <c r="BQ13" s="17">
        <v>0</v>
      </c>
      <c r="BR13" s="17">
        <v>7.5398598201508002E-2</v>
      </c>
      <c r="BS13" s="17">
        <v>6.6615250880128103E-3</v>
      </c>
      <c r="BT13" s="17"/>
      <c r="BU13" s="17">
        <v>9.0234084864075307E-3</v>
      </c>
      <c r="BV13" s="17">
        <v>1.7500575403326502E-2</v>
      </c>
      <c r="BW13" s="17"/>
      <c r="BX13" s="17">
        <v>3.14738935058307E-2</v>
      </c>
      <c r="BY13" s="17">
        <v>4.8618925387160498E-2</v>
      </c>
      <c r="BZ13" s="17">
        <v>1.7606909941053701E-2</v>
      </c>
      <c r="CA13" s="17">
        <v>5.2935915182641201E-2</v>
      </c>
    </row>
    <row r="14" spans="2:79" x14ac:dyDescent="0.3">
      <c r="B14" s="18" t="s">
        <v>101</v>
      </c>
      <c r="C14" s="19">
        <v>4.7140292454506197E-2</v>
      </c>
      <c r="D14" s="19">
        <v>4.0255056448430603E-2</v>
      </c>
      <c r="E14" s="19">
        <v>5.4088303513028901E-2</v>
      </c>
      <c r="F14" s="19"/>
      <c r="G14" s="19">
        <v>4.0894023604666201E-2</v>
      </c>
      <c r="H14" s="19">
        <v>2.35850164532013E-2</v>
      </c>
      <c r="I14" s="19">
        <v>5.5211089468230799E-2</v>
      </c>
      <c r="J14" s="19">
        <v>2.7979166441270301E-2</v>
      </c>
      <c r="K14" s="19">
        <v>5.4407677090409001E-2</v>
      </c>
      <c r="L14" s="19">
        <v>7.4449977593596103E-2</v>
      </c>
      <c r="M14" s="19"/>
      <c r="N14" s="19">
        <v>3.1312228189995801E-2</v>
      </c>
      <c r="O14" s="19">
        <v>4.3303951821423603E-2</v>
      </c>
      <c r="P14" s="19">
        <v>3.36999319957898E-2</v>
      </c>
      <c r="Q14" s="19">
        <v>7.9631263680351394E-2</v>
      </c>
      <c r="R14" s="19"/>
      <c r="S14" s="19">
        <v>3.7320524226631499E-2</v>
      </c>
      <c r="T14" s="19">
        <v>1.79125611481444E-2</v>
      </c>
      <c r="U14" s="19">
        <v>6.0389573410149201E-2</v>
      </c>
      <c r="V14" s="19">
        <v>7.9386845592712002E-2</v>
      </c>
      <c r="W14" s="19">
        <v>5.2919688668548799E-2</v>
      </c>
      <c r="X14" s="19">
        <v>7.9788714461642499E-2</v>
      </c>
      <c r="Y14" s="19">
        <v>7.12850202443885E-2</v>
      </c>
      <c r="Z14" s="19">
        <v>2.2685284122547601E-2</v>
      </c>
      <c r="AA14" s="19">
        <v>4.1795192014935402E-2</v>
      </c>
      <c r="AB14" s="19">
        <v>2.46095248686359E-2</v>
      </c>
      <c r="AC14" s="19">
        <v>5.3512767967818502E-2</v>
      </c>
      <c r="AD14" s="19">
        <v>2.01097532066958E-2</v>
      </c>
      <c r="AE14" s="19"/>
      <c r="AF14" s="19">
        <v>3.5310451695990099E-2</v>
      </c>
      <c r="AG14" s="19">
        <v>3.7303009912038401E-2</v>
      </c>
      <c r="AH14" s="19">
        <v>6.3104987545112304E-2</v>
      </c>
      <c r="AI14" s="19">
        <v>5.3481699371635001E-2</v>
      </c>
      <c r="AJ14" s="19">
        <v>5.6293168810551401E-2</v>
      </c>
      <c r="AK14" s="19">
        <v>7.1313550892144695E-2</v>
      </c>
      <c r="AL14" s="19"/>
      <c r="AM14" s="19">
        <v>7.2004013165639702E-2</v>
      </c>
      <c r="AN14" s="19">
        <v>4.8182986895743497E-2</v>
      </c>
      <c r="AO14" s="19">
        <v>3.1160862905344301E-2</v>
      </c>
      <c r="AP14" s="19">
        <v>2.5407650444270999E-2</v>
      </c>
      <c r="AQ14" s="19">
        <v>0</v>
      </c>
      <c r="AR14" s="19"/>
      <c r="AS14" s="19">
        <v>4.2313110838943201E-2</v>
      </c>
      <c r="AT14" s="19">
        <v>4.9473706407086801E-2</v>
      </c>
      <c r="AU14" s="19"/>
      <c r="AV14" s="19">
        <v>4.6028271459167901E-2</v>
      </c>
      <c r="AW14" s="19">
        <v>4.0808336200646798E-2</v>
      </c>
      <c r="AX14" s="19"/>
      <c r="AY14" s="19">
        <v>5.4835347937342301E-2</v>
      </c>
      <c r="AZ14" s="19">
        <v>4.4869568957589798E-2</v>
      </c>
      <c r="BA14" s="19">
        <v>3.34704740083797E-2</v>
      </c>
      <c r="BB14" s="19"/>
      <c r="BC14" s="19">
        <v>5.1996450429293802E-2</v>
      </c>
      <c r="BD14" s="19">
        <v>3.5913802750631399E-2</v>
      </c>
      <c r="BE14" s="19">
        <v>4.7225395719102302E-2</v>
      </c>
      <c r="BF14" s="19"/>
      <c r="BG14" s="19">
        <v>6.2728858603385104E-2</v>
      </c>
      <c r="BH14" s="19">
        <v>3.8443119647536099E-2</v>
      </c>
      <c r="BI14" s="19"/>
      <c r="BJ14" s="19">
        <v>3.8125837065898699E-2</v>
      </c>
      <c r="BK14" s="19">
        <v>4.7256112186744997E-2</v>
      </c>
      <c r="BL14" s="19"/>
      <c r="BM14" s="19">
        <v>3.34835385862607E-2</v>
      </c>
      <c r="BN14" s="19">
        <v>2.9527006200692301E-2</v>
      </c>
      <c r="BO14" s="19">
        <v>4.01573795345107E-2</v>
      </c>
      <c r="BP14" s="19">
        <v>7.3884526371772202E-2</v>
      </c>
      <c r="BQ14" s="19">
        <v>4.0746855407412901E-2</v>
      </c>
      <c r="BR14" s="19">
        <v>6.9058747744020099E-2</v>
      </c>
      <c r="BS14" s="19">
        <v>9.9543144409134907E-2</v>
      </c>
      <c r="BT14" s="19"/>
      <c r="BU14" s="19">
        <v>2.0558019587157101E-2</v>
      </c>
      <c r="BV14" s="19">
        <v>5.3078039752395903E-2</v>
      </c>
      <c r="BW14" s="19"/>
      <c r="BX14" s="19">
        <v>5.1660059552835202E-2</v>
      </c>
      <c r="BY14" s="19">
        <v>3.5243093759761798E-2</v>
      </c>
      <c r="BZ14" s="19">
        <v>2.1193537192394699E-2</v>
      </c>
      <c r="CA14" s="19">
        <v>3.9128017013097399E-2</v>
      </c>
    </row>
    <row r="15" spans="2:79" x14ac:dyDescent="0.3">
      <c r="B15" s="16"/>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20.6640625" customWidth="1"/>
  </cols>
  <sheetData>
    <row r="2" spans="2:5" ht="40.049999999999997" customHeight="1" x14ac:dyDescent="0.3">
      <c r="D2" s="35" t="s">
        <v>353</v>
      </c>
      <c r="E2" s="31"/>
    </row>
    <row r="6" spans="2:5" ht="49.95" customHeight="1" x14ac:dyDescent="0.3">
      <c r="B6" s="20" t="s">
        <v>15</v>
      </c>
      <c r="C6" s="20" t="s">
        <v>425</v>
      </c>
      <c r="D6" s="20" t="s">
        <v>426</v>
      </c>
    </row>
    <row r="7" spans="2:5" x14ac:dyDescent="0.3">
      <c r="B7" s="18" t="s">
        <v>292</v>
      </c>
      <c r="C7" s="17">
        <v>0.39416767317030799</v>
      </c>
      <c r="D7" s="17">
        <v>0.27963577871092798</v>
      </c>
    </row>
    <row r="8" spans="2:5" x14ac:dyDescent="0.3">
      <c r="B8" s="18" t="s">
        <v>293</v>
      </c>
      <c r="C8" s="17">
        <v>0.43309783498090798</v>
      </c>
      <c r="D8" s="17">
        <v>0.47193741471109202</v>
      </c>
    </row>
    <row r="9" spans="2:5" x14ac:dyDescent="0.3">
      <c r="B9" s="18" t="s">
        <v>294</v>
      </c>
      <c r="C9" s="17">
        <v>0.129298223987873</v>
      </c>
      <c r="D9" s="17">
        <v>0.18849791866097701</v>
      </c>
    </row>
    <row r="10" spans="2:5" x14ac:dyDescent="0.3">
      <c r="B10" s="18" t="s">
        <v>295</v>
      </c>
      <c r="C10" s="17">
        <v>1.6157680527013898E-2</v>
      </c>
      <c r="D10" s="17">
        <v>3.0070474578817501E-2</v>
      </c>
    </row>
    <row r="11" spans="2:5" x14ac:dyDescent="0.3">
      <c r="B11" s="18" t="s">
        <v>296</v>
      </c>
      <c r="C11" s="17">
        <v>1.07449943659929E-2</v>
      </c>
      <c r="D11" s="17">
        <v>1.0263149845403699E-2</v>
      </c>
    </row>
    <row r="12" spans="2:5" x14ac:dyDescent="0.3">
      <c r="B12" s="18" t="s">
        <v>101</v>
      </c>
      <c r="C12" s="17">
        <v>1.6533592967904302E-2</v>
      </c>
      <c r="D12" s="17">
        <v>1.9595263492782101E-2</v>
      </c>
    </row>
    <row r="13" spans="2:5" x14ac:dyDescent="0.3">
      <c r="B13" s="23" t="s">
        <v>297</v>
      </c>
      <c r="C13" s="21">
        <v>0.82726550815121602</v>
      </c>
      <c r="D13" s="21">
        <v>0.75157319342202</v>
      </c>
    </row>
    <row r="14" spans="2:5" x14ac:dyDescent="0.3">
      <c r="B14" s="23" t="s">
        <v>298</v>
      </c>
      <c r="C14" s="21">
        <v>2.6902674893006701E-2</v>
      </c>
      <c r="D14" s="21">
        <v>4.0333624424221198E-2</v>
      </c>
    </row>
    <row r="15" spans="2:5" hidden="1" x14ac:dyDescent="0.3">
      <c r="B15" s="23" t="s">
        <v>299</v>
      </c>
      <c r="C15" s="22">
        <v>0.80036283325820901</v>
      </c>
      <c r="D15" s="22">
        <v>0.71123956899779905</v>
      </c>
    </row>
    <row r="16" spans="2:5" x14ac:dyDescent="0.3">
      <c r="B16" s="16"/>
      <c r="C16" s="16"/>
      <c r="D16" s="16"/>
    </row>
    <row r="17" spans="2:2" x14ac:dyDescent="0.3">
      <c r="B17" t="s">
        <v>99</v>
      </c>
    </row>
    <row r="18" spans="2:2" x14ac:dyDescent="0.3">
      <c r="B18" t="s">
        <v>100</v>
      </c>
    </row>
    <row r="22" spans="2:2" x14ac:dyDescent="0.3">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427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0.39416767317030799</v>
      </c>
      <c r="D9" s="17">
        <v>0.37798595328040402</v>
      </c>
      <c r="E9" s="17">
        <v>0.40983963495637499</v>
      </c>
      <c r="F9" s="17"/>
      <c r="G9" s="17">
        <v>0.318761061641187</v>
      </c>
      <c r="H9" s="17">
        <v>0.40810347799316399</v>
      </c>
      <c r="I9" s="17">
        <v>0.43132471447847298</v>
      </c>
      <c r="J9" s="17">
        <v>0.40560826738146599</v>
      </c>
      <c r="K9" s="17">
        <v>0.401070062431645</v>
      </c>
      <c r="L9" s="17">
        <v>0.38891184642806198</v>
      </c>
      <c r="M9" s="17"/>
      <c r="N9" s="17">
        <v>0.403483369959798</v>
      </c>
      <c r="O9" s="17">
        <v>0.38935005554838698</v>
      </c>
      <c r="P9" s="17">
        <v>0.41026100492530798</v>
      </c>
      <c r="Q9" s="17">
        <v>0.373717740022047</v>
      </c>
      <c r="R9" s="17"/>
      <c r="S9" s="17">
        <v>0.41015287396211397</v>
      </c>
      <c r="T9" s="17">
        <v>0.42273505900681402</v>
      </c>
      <c r="U9" s="17">
        <v>0.42309881474595001</v>
      </c>
      <c r="V9" s="17">
        <v>0.35940819355041298</v>
      </c>
      <c r="W9" s="17">
        <v>0.38130078213054502</v>
      </c>
      <c r="X9" s="17">
        <v>0.39040085667729002</v>
      </c>
      <c r="Y9" s="17">
        <v>0.34205137255152201</v>
      </c>
      <c r="Z9" s="17">
        <v>0.40795344136591299</v>
      </c>
      <c r="AA9" s="17">
        <v>0.39006742112484799</v>
      </c>
      <c r="AB9" s="17">
        <v>0.37047660437299901</v>
      </c>
      <c r="AC9" s="17">
        <v>0.46859651538371999</v>
      </c>
      <c r="AD9" s="17">
        <v>0.34663508913939201</v>
      </c>
      <c r="AE9" s="17"/>
      <c r="AF9" s="17">
        <v>0.40336141169774498</v>
      </c>
      <c r="AG9" s="17">
        <v>0.38866408434918698</v>
      </c>
      <c r="AH9" s="17">
        <v>0.37424182555221802</v>
      </c>
      <c r="AI9" s="17">
        <v>0.35027168293906702</v>
      </c>
      <c r="AJ9" s="17">
        <v>0.45057557099752799</v>
      </c>
      <c r="AK9" s="17">
        <v>0.46172375771525398</v>
      </c>
      <c r="AL9" s="17"/>
      <c r="AM9" s="17">
        <v>0.358013623170305</v>
      </c>
      <c r="AN9" s="17">
        <v>0.37877889696908401</v>
      </c>
      <c r="AO9" s="17">
        <v>0.402995769470817</v>
      </c>
      <c r="AP9" s="17">
        <v>0.48064505056275197</v>
      </c>
      <c r="AQ9" s="17">
        <v>0.52326745406114605</v>
      </c>
      <c r="AR9" s="17"/>
      <c r="AS9" s="17">
        <v>0.41908185068008402</v>
      </c>
      <c r="AT9" s="17">
        <v>0.39544512895135597</v>
      </c>
      <c r="AU9" s="17"/>
      <c r="AV9" s="17">
        <v>0.40875219932486301</v>
      </c>
      <c r="AW9" s="17">
        <v>0.39692744082366499</v>
      </c>
      <c r="AX9" s="17"/>
      <c r="AY9" s="17">
        <v>0.43342576934906901</v>
      </c>
      <c r="AZ9" s="17">
        <v>0.38432662458286199</v>
      </c>
      <c r="BA9" s="17">
        <v>0.34761532115333099</v>
      </c>
      <c r="BB9" s="17"/>
      <c r="BC9" s="17">
        <v>0.40593587579644602</v>
      </c>
      <c r="BD9" s="17">
        <v>0.37704852451111198</v>
      </c>
      <c r="BE9" s="17">
        <v>0.38815528127962801</v>
      </c>
      <c r="BF9" s="17"/>
      <c r="BG9" s="17">
        <v>0.41292468867487497</v>
      </c>
      <c r="BH9" s="17">
        <v>0.389071008113267</v>
      </c>
      <c r="BI9" s="17"/>
      <c r="BJ9" s="17">
        <v>0.44131426514927102</v>
      </c>
      <c r="BK9" s="17">
        <v>0.38501084919057299</v>
      </c>
      <c r="BL9" s="17"/>
      <c r="BM9" s="17">
        <v>0.41513036924584301</v>
      </c>
      <c r="BN9" s="17">
        <v>0.37434970414491497</v>
      </c>
      <c r="BO9" s="17">
        <v>0.41868153148580201</v>
      </c>
      <c r="BP9" s="17">
        <v>0.36294027436361997</v>
      </c>
      <c r="BQ9" s="17">
        <v>0.26236247543980101</v>
      </c>
      <c r="BR9" s="17">
        <v>0.37708476576357602</v>
      </c>
      <c r="BS9" s="17">
        <v>0.44995018800910802</v>
      </c>
      <c r="BT9" s="17"/>
      <c r="BU9" s="17">
        <v>0.43211387460756201</v>
      </c>
      <c r="BV9" s="17">
        <v>0.36115866287474002</v>
      </c>
      <c r="BW9" s="17"/>
      <c r="BX9" s="17">
        <v>0.41848124320948399</v>
      </c>
      <c r="BY9" s="17">
        <v>0.39191165751658502</v>
      </c>
      <c r="BZ9" s="17">
        <v>0.43293737261507698</v>
      </c>
      <c r="CA9" s="17">
        <v>0.38136214217808401</v>
      </c>
    </row>
    <row r="10" spans="2:79" x14ac:dyDescent="0.3">
      <c r="B10" s="18" t="s">
        <v>293</v>
      </c>
      <c r="C10" s="17">
        <v>0.43309783498090798</v>
      </c>
      <c r="D10" s="17">
        <v>0.42541418123490898</v>
      </c>
      <c r="E10" s="17">
        <v>0.43985352777376302</v>
      </c>
      <c r="F10" s="17"/>
      <c r="G10" s="17">
        <v>0.41284751446944001</v>
      </c>
      <c r="H10" s="17">
        <v>0.42228830704071701</v>
      </c>
      <c r="I10" s="17">
        <v>0.39711413704417797</v>
      </c>
      <c r="J10" s="17">
        <v>0.45019687199064701</v>
      </c>
      <c r="K10" s="17">
        <v>0.45048632249765902</v>
      </c>
      <c r="L10" s="17">
        <v>0.45899874317709499</v>
      </c>
      <c r="M10" s="17"/>
      <c r="N10" s="17">
        <v>0.46894642794493802</v>
      </c>
      <c r="O10" s="17">
        <v>0.450400058603525</v>
      </c>
      <c r="P10" s="17">
        <v>0.41062878647386097</v>
      </c>
      <c r="Q10" s="17">
        <v>0.39254094263168998</v>
      </c>
      <c r="R10" s="17"/>
      <c r="S10" s="17">
        <v>0.40998072182693401</v>
      </c>
      <c r="T10" s="17">
        <v>0.39163786315758697</v>
      </c>
      <c r="U10" s="17">
        <v>0.42757039570547201</v>
      </c>
      <c r="V10" s="17">
        <v>0.45189785643441099</v>
      </c>
      <c r="W10" s="17">
        <v>0.44019246650981603</v>
      </c>
      <c r="X10" s="17">
        <v>0.44632015389398799</v>
      </c>
      <c r="Y10" s="17">
        <v>0.46298699416063099</v>
      </c>
      <c r="Z10" s="17">
        <v>0.43946468998011501</v>
      </c>
      <c r="AA10" s="17">
        <v>0.46752178797926902</v>
      </c>
      <c r="AB10" s="17">
        <v>0.4271436237281</v>
      </c>
      <c r="AC10" s="17">
        <v>0.38385137308464901</v>
      </c>
      <c r="AD10" s="17">
        <v>0.50862048607538202</v>
      </c>
      <c r="AE10" s="17"/>
      <c r="AF10" s="17">
        <v>0.422005253790319</v>
      </c>
      <c r="AG10" s="17">
        <v>0.44263435285122099</v>
      </c>
      <c r="AH10" s="17">
        <v>0.424783719774254</v>
      </c>
      <c r="AI10" s="17">
        <v>0.46501669051677302</v>
      </c>
      <c r="AJ10" s="17">
        <v>0.401652149759403</v>
      </c>
      <c r="AK10" s="17">
        <v>0.414620952965432</v>
      </c>
      <c r="AL10" s="17"/>
      <c r="AM10" s="17">
        <v>0.43532854555912298</v>
      </c>
      <c r="AN10" s="17">
        <v>0.43886994909437399</v>
      </c>
      <c r="AO10" s="17">
        <v>0.44860813592097398</v>
      </c>
      <c r="AP10" s="17">
        <v>0.41962112189373701</v>
      </c>
      <c r="AQ10" s="17">
        <v>0.35321905490777</v>
      </c>
      <c r="AR10" s="17"/>
      <c r="AS10" s="17">
        <v>0.44013119999539402</v>
      </c>
      <c r="AT10" s="17">
        <v>0.39507093788622</v>
      </c>
      <c r="AU10" s="17"/>
      <c r="AV10" s="17">
        <v>0.44392775724940697</v>
      </c>
      <c r="AW10" s="17">
        <v>0.39898796971179301</v>
      </c>
      <c r="AX10" s="17"/>
      <c r="AY10" s="17">
        <v>0.38859166746939999</v>
      </c>
      <c r="AZ10" s="17">
        <v>0.44823967834351902</v>
      </c>
      <c r="BA10" s="17">
        <v>0.459688682631271</v>
      </c>
      <c r="BB10" s="17"/>
      <c r="BC10" s="17">
        <v>0.43188755982761901</v>
      </c>
      <c r="BD10" s="17">
        <v>0.41472192624708398</v>
      </c>
      <c r="BE10" s="17">
        <v>0.44646114604176801</v>
      </c>
      <c r="BF10" s="17"/>
      <c r="BG10" s="17">
        <v>0.40465706765343801</v>
      </c>
      <c r="BH10" s="17">
        <v>0.45032837110934798</v>
      </c>
      <c r="BI10" s="17"/>
      <c r="BJ10" s="17">
        <v>0.39151474491093902</v>
      </c>
      <c r="BK10" s="17">
        <v>0.447451925763443</v>
      </c>
      <c r="BL10" s="17"/>
      <c r="BM10" s="17">
        <v>0.427274973913708</v>
      </c>
      <c r="BN10" s="17">
        <v>0.43836537660474001</v>
      </c>
      <c r="BO10" s="17">
        <v>0.389548271789741</v>
      </c>
      <c r="BP10" s="17">
        <v>0.39925003228307698</v>
      </c>
      <c r="BQ10" s="17">
        <v>0.509130223755352</v>
      </c>
      <c r="BR10" s="17">
        <v>0.46571312243678897</v>
      </c>
      <c r="BS10" s="17">
        <v>0.35881844450800299</v>
      </c>
      <c r="BT10" s="17"/>
      <c r="BU10" s="17">
        <v>0.48289235659086999</v>
      </c>
      <c r="BV10" s="17">
        <v>0.48325895782417799</v>
      </c>
      <c r="BW10" s="17"/>
      <c r="BX10" s="17">
        <v>0.44424559643051698</v>
      </c>
      <c r="BY10" s="17">
        <v>0.42593111817468798</v>
      </c>
      <c r="BZ10" s="17">
        <v>0.43117790682774798</v>
      </c>
      <c r="CA10" s="17">
        <v>0.45009783720171997</v>
      </c>
    </row>
    <row r="11" spans="2:79" x14ac:dyDescent="0.3">
      <c r="B11" s="18" t="s">
        <v>294</v>
      </c>
      <c r="C11" s="17">
        <v>0.129298223987873</v>
      </c>
      <c r="D11" s="17">
        <v>0.150239739369221</v>
      </c>
      <c r="E11" s="17">
        <v>0.109508596696447</v>
      </c>
      <c r="F11" s="17"/>
      <c r="G11" s="17">
        <v>0.17413384506437601</v>
      </c>
      <c r="H11" s="17">
        <v>0.12902700397033201</v>
      </c>
      <c r="I11" s="17">
        <v>0.11513494509658601</v>
      </c>
      <c r="J11" s="17">
        <v>0.11984770312067899</v>
      </c>
      <c r="K11" s="17">
        <v>0.112366348730878</v>
      </c>
      <c r="L11" s="17">
        <v>0.130242500913373</v>
      </c>
      <c r="M11" s="17"/>
      <c r="N11" s="17">
        <v>0.10670867991573001</v>
      </c>
      <c r="O11" s="17">
        <v>0.108412072477289</v>
      </c>
      <c r="P11" s="17">
        <v>0.14129903239390801</v>
      </c>
      <c r="Q11" s="17">
        <v>0.16849160501885199</v>
      </c>
      <c r="R11" s="17"/>
      <c r="S11" s="17">
        <v>0.111982824461513</v>
      </c>
      <c r="T11" s="17">
        <v>0.142525962761755</v>
      </c>
      <c r="U11" s="17">
        <v>0.120109165513126</v>
      </c>
      <c r="V11" s="17">
        <v>0.15642790177593299</v>
      </c>
      <c r="W11" s="17">
        <v>0.131512993969299</v>
      </c>
      <c r="X11" s="17">
        <v>0.118971221315257</v>
      </c>
      <c r="Y11" s="17">
        <v>0.14482503201320601</v>
      </c>
      <c r="Z11" s="17">
        <v>0.130854327586338</v>
      </c>
      <c r="AA11" s="17">
        <v>0.1175749344591</v>
      </c>
      <c r="AB11" s="17">
        <v>0.142425368342977</v>
      </c>
      <c r="AC11" s="17">
        <v>0.116067077145139</v>
      </c>
      <c r="AD11" s="17">
        <v>0.103724763290967</v>
      </c>
      <c r="AE11" s="17"/>
      <c r="AF11" s="17">
        <v>0.12992684806173399</v>
      </c>
      <c r="AG11" s="17">
        <v>0.13449032095570501</v>
      </c>
      <c r="AH11" s="17">
        <v>0.151408192753167</v>
      </c>
      <c r="AI11" s="17">
        <v>0.127952108090502</v>
      </c>
      <c r="AJ11" s="17">
        <v>0.10589492462264501</v>
      </c>
      <c r="AK11" s="17">
        <v>9.6128503297763498E-2</v>
      </c>
      <c r="AL11" s="17"/>
      <c r="AM11" s="17">
        <v>0.16138345756983599</v>
      </c>
      <c r="AN11" s="17">
        <v>0.13013625412239699</v>
      </c>
      <c r="AO11" s="17">
        <v>0.113598828766393</v>
      </c>
      <c r="AP11" s="17">
        <v>6.7120259868360593E-2</v>
      </c>
      <c r="AQ11" s="17">
        <v>0.10853474165591299</v>
      </c>
      <c r="AR11" s="17"/>
      <c r="AS11" s="17">
        <v>0.112009622009244</v>
      </c>
      <c r="AT11" s="17">
        <v>0.122463674295436</v>
      </c>
      <c r="AU11" s="17"/>
      <c r="AV11" s="17">
        <v>0.115909591387753</v>
      </c>
      <c r="AW11" s="17">
        <v>0.12491412292261</v>
      </c>
      <c r="AX11" s="17"/>
      <c r="AY11" s="17">
        <v>0.11884395590947</v>
      </c>
      <c r="AZ11" s="17">
        <v>0.130516394288583</v>
      </c>
      <c r="BA11" s="17">
        <v>0.157477198576742</v>
      </c>
      <c r="BB11" s="17"/>
      <c r="BC11" s="17">
        <v>0.117572457496895</v>
      </c>
      <c r="BD11" s="17">
        <v>0.15849647498647401</v>
      </c>
      <c r="BE11" s="17">
        <v>0.132518716507845</v>
      </c>
      <c r="BF11" s="17"/>
      <c r="BG11" s="17">
        <v>0.13369998566164601</v>
      </c>
      <c r="BH11" s="17">
        <v>0.12146692787036301</v>
      </c>
      <c r="BI11" s="17"/>
      <c r="BJ11" s="17">
        <v>0.12703043800010899</v>
      </c>
      <c r="BK11" s="17">
        <v>0.12744618527260801</v>
      </c>
      <c r="BL11" s="17"/>
      <c r="BM11" s="17">
        <v>0.12178501553818299</v>
      </c>
      <c r="BN11" s="17">
        <v>0.12940069263321399</v>
      </c>
      <c r="BO11" s="17">
        <v>0.14552396105790699</v>
      </c>
      <c r="BP11" s="17">
        <v>0.111262129592822</v>
      </c>
      <c r="BQ11" s="17">
        <v>0.157837488048472</v>
      </c>
      <c r="BR11" s="17">
        <v>0.13310431964651101</v>
      </c>
      <c r="BS11" s="17">
        <v>0.14843058997453401</v>
      </c>
      <c r="BT11" s="17"/>
      <c r="BU11" s="17">
        <v>6.5784144645091899E-2</v>
      </c>
      <c r="BV11" s="17">
        <v>0.105364543956419</v>
      </c>
      <c r="BW11" s="17"/>
      <c r="BX11" s="17">
        <v>9.4924537615379403E-2</v>
      </c>
      <c r="BY11" s="17">
        <v>0.14631796721879001</v>
      </c>
      <c r="BZ11" s="17">
        <v>0.103510149272249</v>
      </c>
      <c r="CA11" s="17">
        <v>0.13193815076323701</v>
      </c>
    </row>
    <row r="12" spans="2:79" x14ac:dyDescent="0.3">
      <c r="B12" s="18" t="s">
        <v>295</v>
      </c>
      <c r="C12" s="17">
        <v>1.6157680527013898E-2</v>
      </c>
      <c r="D12" s="17">
        <v>1.7846848301539701E-2</v>
      </c>
      <c r="E12" s="17">
        <v>1.4589635150663E-2</v>
      </c>
      <c r="F12" s="17"/>
      <c r="G12" s="17">
        <v>4.12508430541162E-2</v>
      </c>
      <c r="H12" s="17">
        <v>1.7095246953602601E-2</v>
      </c>
      <c r="I12" s="17">
        <v>1.7462215266679199E-2</v>
      </c>
      <c r="J12" s="17">
        <v>7.7739064175533197E-3</v>
      </c>
      <c r="K12" s="17">
        <v>1.9506318774708199E-2</v>
      </c>
      <c r="L12" s="17">
        <v>2.21259091517156E-3</v>
      </c>
      <c r="M12" s="17"/>
      <c r="N12" s="17">
        <v>8.1678824309314307E-3</v>
      </c>
      <c r="O12" s="17">
        <v>2.31178755138647E-2</v>
      </c>
      <c r="P12" s="17">
        <v>1.9548091344437499E-2</v>
      </c>
      <c r="Q12" s="17">
        <v>1.50193581906252E-2</v>
      </c>
      <c r="R12" s="17"/>
      <c r="S12" s="17">
        <v>2.2740266601659301E-2</v>
      </c>
      <c r="T12" s="17">
        <v>3.01549012401174E-2</v>
      </c>
      <c r="U12" s="17">
        <v>0</v>
      </c>
      <c r="V12" s="17">
        <v>1.0509612633974199E-2</v>
      </c>
      <c r="W12" s="17">
        <v>1.97483158432026E-2</v>
      </c>
      <c r="X12" s="17">
        <v>1.6022677209491101E-2</v>
      </c>
      <c r="Y12" s="17">
        <v>2.1930871257644799E-2</v>
      </c>
      <c r="Z12" s="17">
        <v>2.1727541067634401E-2</v>
      </c>
      <c r="AA12" s="17">
        <v>8.7587156772279094E-3</v>
      </c>
      <c r="AB12" s="17">
        <v>5.9685525772405299E-3</v>
      </c>
      <c r="AC12" s="17">
        <v>1.07968837805495E-2</v>
      </c>
      <c r="AD12" s="17">
        <v>2.0909908287562302E-2</v>
      </c>
      <c r="AE12" s="17"/>
      <c r="AF12" s="17">
        <v>1.08209010676188E-2</v>
      </c>
      <c r="AG12" s="17">
        <v>1.64165300028471E-2</v>
      </c>
      <c r="AH12" s="17">
        <v>1.50455247467404E-2</v>
      </c>
      <c r="AI12" s="17">
        <v>2.6196222902342699E-2</v>
      </c>
      <c r="AJ12" s="17">
        <v>2.0140764896075001E-2</v>
      </c>
      <c r="AK12" s="17">
        <v>0</v>
      </c>
      <c r="AL12" s="17"/>
      <c r="AM12" s="17">
        <v>1.6089467474015701E-2</v>
      </c>
      <c r="AN12" s="17">
        <v>1.48567372814321E-2</v>
      </c>
      <c r="AO12" s="17">
        <v>1.24660436601513E-2</v>
      </c>
      <c r="AP12" s="17">
        <v>2.3888055636285498E-2</v>
      </c>
      <c r="AQ12" s="17">
        <v>0</v>
      </c>
      <c r="AR12" s="17"/>
      <c r="AS12" s="17">
        <v>1.0686177834989E-2</v>
      </c>
      <c r="AT12" s="17">
        <v>2.7494776554292E-2</v>
      </c>
      <c r="AU12" s="17"/>
      <c r="AV12" s="17">
        <v>8.6183805236371494E-3</v>
      </c>
      <c r="AW12" s="17">
        <v>3.6398359690952703E-2</v>
      </c>
      <c r="AX12" s="17"/>
      <c r="AY12" s="17">
        <v>1.6353376895985702E-2</v>
      </c>
      <c r="AZ12" s="17">
        <v>1.8065065692744402E-2</v>
      </c>
      <c r="BA12" s="17">
        <v>4.5339916729284302E-3</v>
      </c>
      <c r="BB12" s="17"/>
      <c r="BC12" s="17">
        <v>1.96009152822521E-2</v>
      </c>
      <c r="BD12" s="17">
        <v>1.6708718292361299E-2</v>
      </c>
      <c r="BE12" s="17">
        <v>4.5501596223357704E-3</v>
      </c>
      <c r="BF12" s="17"/>
      <c r="BG12" s="17">
        <v>1.42697899145206E-2</v>
      </c>
      <c r="BH12" s="17">
        <v>1.7453443833088899E-2</v>
      </c>
      <c r="BI12" s="17"/>
      <c r="BJ12" s="17">
        <v>2.2058997819667098E-2</v>
      </c>
      <c r="BK12" s="17">
        <v>1.29062491316104E-2</v>
      </c>
      <c r="BL12" s="17"/>
      <c r="BM12" s="17">
        <v>1.3808254182325201E-2</v>
      </c>
      <c r="BN12" s="17">
        <v>2.6812050553784401E-2</v>
      </c>
      <c r="BO12" s="17">
        <v>1.78267102537659E-2</v>
      </c>
      <c r="BP12" s="17">
        <v>5.3161075239201099E-2</v>
      </c>
      <c r="BQ12" s="17">
        <v>2.0682036251740601E-2</v>
      </c>
      <c r="BR12" s="17">
        <v>9.0051715433753805E-3</v>
      </c>
      <c r="BS12" s="17">
        <v>0</v>
      </c>
      <c r="BT12" s="17"/>
      <c r="BU12" s="17">
        <v>8.1417211469684298E-3</v>
      </c>
      <c r="BV12" s="17">
        <v>2.7334218481106901E-2</v>
      </c>
      <c r="BW12" s="17"/>
      <c r="BX12" s="17">
        <v>1.8847495432947101E-2</v>
      </c>
      <c r="BY12" s="17">
        <v>1.8113349653725099E-2</v>
      </c>
      <c r="BZ12" s="17">
        <v>1.89634873531771E-2</v>
      </c>
      <c r="CA12" s="17">
        <v>1.68816251503058E-2</v>
      </c>
    </row>
    <row r="13" spans="2:79" x14ac:dyDescent="0.3">
      <c r="B13" s="18" t="s">
        <v>296</v>
      </c>
      <c r="C13" s="17">
        <v>1.07449943659929E-2</v>
      </c>
      <c r="D13" s="17">
        <v>1.30315827807439E-2</v>
      </c>
      <c r="E13" s="17">
        <v>8.5675691720733006E-3</v>
      </c>
      <c r="F13" s="17"/>
      <c r="G13" s="17">
        <v>2.9220641257076602E-2</v>
      </c>
      <c r="H13" s="17">
        <v>1.16107112887248E-2</v>
      </c>
      <c r="I13" s="17">
        <v>9.2002170861820599E-3</v>
      </c>
      <c r="J13" s="17">
        <v>5.69584327206972E-3</v>
      </c>
      <c r="K13" s="17">
        <v>3.1127412739204402E-3</v>
      </c>
      <c r="L13" s="17">
        <v>8.2340272878920397E-3</v>
      </c>
      <c r="M13" s="17"/>
      <c r="N13" s="17">
        <v>6.8679096614327802E-3</v>
      </c>
      <c r="O13" s="17">
        <v>1.5865307381413399E-2</v>
      </c>
      <c r="P13" s="17">
        <v>5.8623833663725604E-3</v>
      </c>
      <c r="Q13" s="17">
        <v>1.4204317714112799E-2</v>
      </c>
      <c r="R13" s="17"/>
      <c r="S13" s="17">
        <v>2.2012664385376399E-2</v>
      </c>
      <c r="T13" s="17">
        <v>6.20083855849002E-3</v>
      </c>
      <c r="U13" s="17">
        <v>5.3850535030167002E-3</v>
      </c>
      <c r="V13" s="17">
        <v>5.5089366906812803E-3</v>
      </c>
      <c r="W13" s="17">
        <v>1.9676910538943999E-2</v>
      </c>
      <c r="X13" s="17">
        <v>6.0189848845812301E-3</v>
      </c>
      <c r="Y13" s="17">
        <v>1.6436700579156902E-2</v>
      </c>
      <c r="Z13" s="17">
        <v>0</v>
      </c>
      <c r="AA13" s="17">
        <v>4.0212811310386901E-3</v>
      </c>
      <c r="AB13" s="17">
        <v>1.25487330985953E-2</v>
      </c>
      <c r="AC13" s="17">
        <v>1.04223694506725E-2</v>
      </c>
      <c r="AD13" s="17">
        <v>2.01097532066958E-2</v>
      </c>
      <c r="AE13" s="17"/>
      <c r="AF13" s="17">
        <v>1.07160383030861E-2</v>
      </c>
      <c r="AG13" s="17">
        <v>7.4092252260385899E-3</v>
      </c>
      <c r="AH13" s="17">
        <v>6.9797674691174797E-3</v>
      </c>
      <c r="AI13" s="17">
        <v>1.48009669649076E-2</v>
      </c>
      <c r="AJ13" s="17">
        <v>1.3581423939593801E-2</v>
      </c>
      <c r="AK13" s="17">
        <v>1.8213631916417901E-2</v>
      </c>
      <c r="AL13" s="17"/>
      <c r="AM13" s="17">
        <v>5.8842530866662496E-3</v>
      </c>
      <c r="AN13" s="17">
        <v>1.51915656104401E-2</v>
      </c>
      <c r="AO13" s="17">
        <v>8.8566497767926106E-3</v>
      </c>
      <c r="AP13" s="17">
        <v>4.9885156116916103E-3</v>
      </c>
      <c r="AQ13" s="17">
        <v>1.49787493751714E-2</v>
      </c>
      <c r="AR13" s="17"/>
      <c r="AS13" s="17">
        <v>5.9006753752444997E-3</v>
      </c>
      <c r="AT13" s="17">
        <v>2.9430851522975299E-2</v>
      </c>
      <c r="AU13" s="17"/>
      <c r="AV13" s="17">
        <v>8.2557185115008803E-3</v>
      </c>
      <c r="AW13" s="17">
        <v>1.3790503217416299E-2</v>
      </c>
      <c r="AX13" s="17"/>
      <c r="AY13" s="17">
        <v>1.5873178640157599E-2</v>
      </c>
      <c r="AZ13" s="17">
        <v>5.7611509809553704E-3</v>
      </c>
      <c r="BA13" s="17">
        <v>2.5232988357661999E-2</v>
      </c>
      <c r="BB13" s="17"/>
      <c r="BC13" s="17">
        <v>5.6734774855680299E-3</v>
      </c>
      <c r="BD13" s="17">
        <v>2.1691751015547201E-2</v>
      </c>
      <c r="BE13" s="17">
        <v>1.3367259750182801E-2</v>
      </c>
      <c r="BF13" s="17"/>
      <c r="BG13" s="17">
        <v>8.1581688743327004E-3</v>
      </c>
      <c r="BH13" s="17">
        <v>1.07974377160819E-2</v>
      </c>
      <c r="BI13" s="17"/>
      <c r="BJ13" s="17">
        <v>6.2815696040068002E-3</v>
      </c>
      <c r="BK13" s="17">
        <v>1.06215793330512E-2</v>
      </c>
      <c r="BL13" s="17"/>
      <c r="BM13" s="17">
        <v>9.7969224191504292E-3</v>
      </c>
      <c r="BN13" s="17">
        <v>6.5639186815910598E-3</v>
      </c>
      <c r="BO13" s="17">
        <v>1.9408013814855501E-2</v>
      </c>
      <c r="BP13" s="17">
        <v>2.9919191235182701E-2</v>
      </c>
      <c r="BQ13" s="17">
        <v>1.83652212122003E-2</v>
      </c>
      <c r="BR13" s="17">
        <v>8.4043833494101307E-3</v>
      </c>
      <c r="BS13" s="17">
        <v>8.9363762470254793E-3</v>
      </c>
      <c r="BT13" s="17"/>
      <c r="BU13" s="17">
        <v>0</v>
      </c>
      <c r="BV13" s="17">
        <v>1.00122159351751E-2</v>
      </c>
      <c r="BW13" s="17"/>
      <c r="BX13" s="17">
        <v>1.18064244963008E-2</v>
      </c>
      <c r="BY13" s="17">
        <v>9.5488854902240992E-3</v>
      </c>
      <c r="BZ13" s="17">
        <v>7.1219841697226496E-3</v>
      </c>
      <c r="CA13" s="17">
        <v>9.8958029036065494E-3</v>
      </c>
    </row>
    <row r="14" spans="2:79" x14ac:dyDescent="0.3">
      <c r="B14" s="18" t="s">
        <v>101</v>
      </c>
      <c r="C14" s="17">
        <v>1.6533592967904302E-2</v>
      </c>
      <c r="D14" s="17">
        <v>1.5481695033182301E-2</v>
      </c>
      <c r="E14" s="17">
        <v>1.76410362506784E-2</v>
      </c>
      <c r="F14" s="17"/>
      <c r="G14" s="17">
        <v>2.3786094513803702E-2</v>
      </c>
      <c r="H14" s="17">
        <v>1.18752527534602E-2</v>
      </c>
      <c r="I14" s="17">
        <v>2.9763771027902799E-2</v>
      </c>
      <c r="J14" s="17">
        <v>1.08774078175852E-2</v>
      </c>
      <c r="K14" s="17">
        <v>1.34582062911887E-2</v>
      </c>
      <c r="L14" s="17">
        <v>1.14002912784066E-2</v>
      </c>
      <c r="M14" s="17"/>
      <c r="N14" s="17">
        <v>5.8257300871705003E-3</v>
      </c>
      <c r="O14" s="17">
        <v>1.28546304755213E-2</v>
      </c>
      <c r="P14" s="17">
        <v>1.24007014961131E-2</v>
      </c>
      <c r="Q14" s="17">
        <v>3.6026036422672401E-2</v>
      </c>
      <c r="R14" s="17"/>
      <c r="S14" s="17">
        <v>2.31306487624033E-2</v>
      </c>
      <c r="T14" s="17">
        <v>6.7453752752361096E-3</v>
      </c>
      <c r="U14" s="17">
        <v>2.3836570532434601E-2</v>
      </c>
      <c r="V14" s="17">
        <v>1.6247498914588199E-2</v>
      </c>
      <c r="W14" s="17">
        <v>7.5685310081933903E-3</v>
      </c>
      <c r="X14" s="17">
        <v>2.2266106019392998E-2</v>
      </c>
      <c r="Y14" s="17">
        <v>1.17690294378399E-2</v>
      </c>
      <c r="Z14" s="17">
        <v>0</v>
      </c>
      <c r="AA14" s="17">
        <v>1.2055859628515899E-2</v>
      </c>
      <c r="AB14" s="17">
        <v>4.1437117880088602E-2</v>
      </c>
      <c r="AC14" s="17">
        <v>1.02657811552691E-2</v>
      </c>
      <c r="AD14" s="17">
        <v>0</v>
      </c>
      <c r="AE14" s="17"/>
      <c r="AF14" s="17">
        <v>2.3169547079496901E-2</v>
      </c>
      <c r="AG14" s="17">
        <v>1.0385486615000701E-2</v>
      </c>
      <c r="AH14" s="17">
        <v>2.7540969704503399E-2</v>
      </c>
      <c r="AI14" s="17">
        <v>1.5762328586407599E-2</v>
      </c>
      <c r="AJ14" s="17">
        <v>8.1551657847552007E-3</v>
      </c>
      <c r="AK14" s="17">
        <v>9.3131541051334997E-3</v>
      </c>
      <c r="AL14" s="17"/>
      <c r="AM14" s="17">
        <v>2.3300653140053799E-2</v>
      </c>
      <c r="AN14" s="17">
        <v>2.21665969222723E-2</v>
      </c>
      <c r="AO14" s="17">
        <v>1.34745724048718E-2</v>
      </c>
      <c r="AP14" s="17">
        <v>3.73699642717314E-3</v>
      </c>
      <c r="AQ14" s="17">
        <v>0</v>
      </c>
      <c r="AR14" s="17"/>
      <c r="AS14" s="17">
        <v>1.2190474105044201E-2</v>
      </c>
      <c r="AT14" s="17">
        <v>3.0094630789721799E-2</v>
      </c>
      <c r="AU14" s="17"/>
      <c r="AV14" s="17">
        <v>1.45363530028393E-2</v>
      </c>
      <c r="AW14" s="17">
        <v>2.89816036335621E-2</v>
      </c>
      <c r="AX14" s="17"/>
      <c r="AY14" s="17">
        <v>2.6912051735918499E-2</v>
      </c>
      <c r="AZ14" s="17">
        <v>1.30910861113366E-2</v>
      </c>
      <c r="BA14" s="17">
        <v>5.4518176080654698E-3</v>
      </c>
      <c r="BB14" s="17"/>
      <c r="BC14" s="17">
        <v>1.9329714111219701E-2</v>
      </c>
      <c r="BD14" s="17">
        <v>1.13326049474221E-2</v>
      </c>
      <c r="BE14" s="17">
        <v>1.49474367982395E-2</v>
      </c>
      <c r="BF14" s="17"/>
      <c r="BG14" s="17">
        <v>2.6290299221187901E-2</v>
      </c>
      <c r="BH14" s="17">
        <v>1.08828113578508E-2</v>
      </c>
      <c r="BI14" s="17"/>
      <c r="BJ14" s="17">
        <v>1.1799984516007301E-2</v>
      </c>
      <c r="BK14" s="17">
        <v>1.6563211308714201E-2</v>
      </c>
      <c r="BL14" s="17"/>
      <c r="BM14" s="17">
        <v>1.2204464700790099E-2</v>
      </c>
      <c r="BN14" s="17">
        <v>2.4508257381756299E-2</v>
      </c>
      <c r="BO14" s="17">
        <v>9.0115115979280402E-3</v>
      </c>
      <c r="BP14" s="17">
        <v>4.3467297286097099E-2</v>
      </c>
      <c r="BQ14" s="17">
        <v>3.1622555292434601E-2</v>
      </c>
      <c r="BR14" s="17">
        <v>6.6882372603387398E-3</v>
      </c>
      <c r="BS14" s="17">
        <v>3.3864401261329703E-2</v>
      </c>
      <c r="BT14" s="17"/>
      <c r="BU14" s="17">
        <v>1.1067903009508001E-2</v>
      </c>
      <c r="BV14" s="17">
        <v>1.28714009283804E-2</v>
      </c>
      <c r="BW14" s="17"/>
      <c r="BX14" s="17">
        <v>1.16947028153717E-2</v>
      </c>
      <c r="BY14" s="17">
        <v>8.1770219459870504E-3</v>
      </c>
      <c r="BZ14" s="17">
        <v>6.2890997620265203E-3</v>
      </c>
      <c r="CA14" s="17">
        <v>9.8244418030464103E-3</v>
      </c>
    </row>
    <row r="15" spans="2:79" x14ac:dyDescent="0.3">
      <c r="B15" s="18" t="s">
        <v>297</v>
      </c>
      <c r="C15" s="21">
        <v>0.82726550815121602</v>
      </c>
      <c r="D15" s="21">
        <v>0.803400134515313</v>
      </c>
      <c r="E15" s="21">
        <v>0.84969316273013795</v>
      </c>
      <c r="F15" s="21"/>
      <c r="G15" s="21">
        <v>0.73160857611062702</v>
      </c>
      <c r="H15" s="21">
        <v>0.830391785033881</v>
      </c>
      <c r="I15" s="21">
        <v>0.82843885152264995</v>
      </c>
      <c r="J15" s="21">
        <v>0.855805139372113</v>
      </c>
      <c r="K15" s="21">
        <v>0.85155638492930497</v>
      </c>
      <c r="L15" s="21">
        <v>0.84791058960515697</v>
      </c>
      <c r="M15" s="21"/>
      <c r="N15" s="21">
        <v>0.87242979790473596</v>
      </c>
      <c r="O15" s="21">
        <v>0.83975011415191203</v>
      </c>
      <c r="P15" s="21">
        <v>0.82088979139916896</v>
      </c>
      <c r="Q15" s="21">
        <v>0.76625868265373698</v>
      </c>
      <c r="R15" s="21"/>
      <c r="S15" s="21">
        <v>0.82013359578904799</v>
      </c>
      <c r="T15" s="21">
        <v>0.81437292216440105</v>
      </c>
      <c r="U15" s="21">
        <v>0.85066921045142296</v>
      </c>
      <c r="V15" s="21">
        <v>0.81130604998482403</v>
      </c>
      <c r="W15" s="21">
        <v>0.821493248640361</v>
      </c>
      <c r="X15" s="21">
        <v>0.83672101057127801</v>
      </c>
      <c r="Y15" s="21">
        <v>0.80503836671215201</v>
      </c>
      <c r="Z15" s="21">
        <v>0.84741813134602695</v>
      </c>
      <c r="AA15" s="21">
        <v>0.85758920910411696</v>
      </c>
      <c r="AB15" s="21">
        <v>0.797620228101099</v>
      </c>
      <c r="AC15" s="21">
        <v>0.85244788846837005</v>
      </c>
      <c r="AD15" s="21">
        <v>0.85525557521477502</v>
      </c>
      <c r="AE15" s="21"/>
      <c r="AF15" s="21">
        <v>0.82536666548806503</v>
      </c>
      <c r="AG15" s="21">
        <v>0.83129843720040797</v>
      </c>
      <c r="AH15" s="21">
        <v>0.79902554532647196</v>
      </c>
      <c r="AI15" s="21">
        <v>0.81528837345584004</v>
      </c>
      <c r="AJ15" s="21">
        <v>0.85222772075693098</v>
      </c>
      <c r="AK15" s="21">
        <v>0.87634471068068498</v>
      </c>
      <c r="AL15" s="21"/>
      <c r="AM15" s="21">
        <v>0.79334216872942798</v>
      </c>
      <c r="AN15" s="21">
        <v>0.817648846063458</v>
      </c>
      <c r="AO15" s="21">
        <v>0.85160390539179098</v>
      </c>
      <c r="AP15" s="21">
        <v>0.90026617245648899</v>
      </c>
      <c r="AQ15" s="21">
        <v>0.876486508968916</v>
      </c>
      <c r="AR15" s="21"/>
      <c r="AS15" s="21">
        <v>0.85921305067547804</v>
      </c>
      <c r="AT15" s="21">
        <v>0.79051606683757503</v>
      </c>
      <c r="AU15" s="21"/>
      <c r="AV15" s="21">
        <v>0.85267995657426998</v>
      </c>
      <c r="AW15" s="21">
        <v>0.795915410535458</v>
      </c>
      <c r="AX15" s="21"/>
      <c r="AY15" s="21">
        <v>0.82201743681846895</v>
      </c>
      <c r="AZ15" s="21">
        <v>0.83256630292638001</v>
      </c>
      <c r="BA15" s="21">
        <v>0.80730400378460199</v>
      </c>
      <c r="BB15" s="21"/>
      <c r="BC15" s="21">
        <v>0.83782343562406503</v>
      </c>
      <c r="BD15" s="21">
        <v>0.79177045075819596</v>
      </c>
      <c r="BE15" s="21">
        <v>0.83461642732139696</v>
      </c>
      <c r="BF15" s="21"/>
      <c r="BG15" s="21">
        <v>0.81758175632831298</v>
      </c>
      <c r="BH15" s="21">
        <v>0.83939937922261498</v>
      </c>
      <c r="BI15" s="21"/>
      <c r="BJ15" s="21">
        <v>0.83282901006021004</v>
      </c>
      <c r="BK15" s="21">
        <v>0.83246277495401599</v>
      </c>
      <c r="BL15" s="21"/>
      <c r="BM15" s="21">
        <v>0.84240534315955096</v>
      </c>
      <c r="BN15" s="21">
        <v>0.81271508074965404</v>
      </c>
      <c r="BO15" s="21">
        <v>0.80822980327554395</v>
      </c>
      <c r="BP15" s="21">
        <v>0.76219030664669696</v>
      </c>
      <c r="BQ15" s="21">
        <v>0.77149269919515295</v>
      </c>
      <c r="BR15" s="21">
        <v>0.84279788820036505</v>
      </c>
      <c r="BS15" s="21">
        <v>0.80876863251710995</v>
      </c>
      <c r="BT15" s="21"/>
      <c r="BU15" s="21">
        <v>0.91500623119843205</v>
      </c>
      <c r="BV15" s="21">
        <v>0.84441762069891801</v>
      </c>
      <c r="BW15" s="21"/>
      <c r="BX15" s="21">
        <v>0.86272683964000096</v>
      </c>
      <c r="BY15" s="21">
        <v>0.81784277569127395</v>
      </c>
      <c r="BZ15" s="21">
        <v>0.86411527944282396</v>
      </c>
      <c r="CA15" s="21">
        <v>0.83145997937980398</v>
      </c>
    </row>
    <row r="16" spans="2:79" x14ac:dyDescent="0.3">
      <c r="B16" s="18" t="s">
        <v>298</v>
      </c>
      <c r="C16" s="21">
        <v>2.6902674893006701E-2</v>
      </c>
      <c r="D16" s="21">
        <v>3.0878431082283501E-2</v>
      </c>
      <c r="E16" s="21">
        <v>2.31572043227363E-2</v>
      </c>
      <c r="F16" s="21"/>
      <c r="G16" s="21">
        <v>7.0471484311192906E-2</v>
      </c>
      <c r="H16" s="21">
        <v>2.8705958242327401E-2</v>
      </c>
      <c r="I16" s="21">
        <v>2.6662432352861299E-2</v>
      </c>
      <c r="J16" s="21">
        <v>1.3469749689623001E-2</v>
      </c>
      <c r="K16" s="21">
        <v>2.2619060048628601E-2</v>
      </c>
      <c r="L16" s="21">
        <v>1.04466182030636E-2</v>
      </c>
      <c r="M16" s="21"/>
      <c r="N16" s="21">
        <v>1.5035792092364201E-2</v>
      </c>
      <c r="O16" s="21">
        <v>3.89831828952781E-2</v>
      </c>
      <c r="P16" s="21">
        <v>2.5410474710810101E-2</v>
      </c>
      <c r="Q16" s="21">
        <v>2.9223675904738001E-2</v>
      </c>
      <c r="R16" s="21"/>
      <c r="S16" s="21">
        <v>4.4752930987035699E-2</v>
      </c>
      <c r="T16" s="21">
        <v>3.63557397986074E-2</v>
      </c>
      <c r="U16" s="21">
        <v>5.3850535030167002E-3</v>
      </c>
      <c r="V16" s="21">
        <v>1.60185493246555E-2</v>
      </c>
      <c r="W16" s="21">
        <v>3.94252263821466E-2</v>
      </c>
      <c r="X16" s="21">
        <v>2.2041662094072299E-2</v>
      </c>
      <c r="Y16" s="21">
        <v>3.83675718368017E-2</v>
      </c>
      <c r="Z16" s="21">
        <v>2.1727541067634401E-2</v>
      </c>
      <c r="AA16" s="21">
        <v>1.27799968082666E-2</v>
      </c>
      <c r="AB16" s="21">
        <v>1.8517285675835798E-2</v>
      </c>
      <c r="AC16" s="21">
        <v>2.1219253231222E-2</v>
      </c>
      <c r="AD16" s="21">
        <v>4.1019661494258099E-2</v>
      </c>
      <c r="AE16" s="21"/>
      <c r="AF16" s="21">
        <v>2.1536939370704899E-2</v>
      </c>
      <c r="AG16" s="21">
        <v>2.3825755228885699E-2</v>
      </c>
      <c r="AH16" s="21">
        <v>2.2025292215857899E-2</v>
      </c>
      <c r="AI16" s="21">
        <v>4.0997189867250303E-2</v>
      </c>
      <c r="AJ16" s="21">
        <v>3.3722188835668798E-2</v>
      </c>
      <c r="AK16" s="21">
        <v>1.8213631916417901E-2</v>
      </c>
      <c r="AL16" s="21"/>
      <c r="AM16" s="21">
        <v>2.1973720560681999E-2</v>
      </c>
      <c r="AN16" s="21">
        <v>3.00483028918722E-2</v>
      </c>
      <c r="AO16" s="21">
        <v>2.1322693436943901E-2</v>
      </c>
      <c r="AP16" s="21">
        <v>2.8876571247977101E-2</v>
      </c>
      <c r="AQ16" s="21">
        <v>1.49787493751714E-2</v>
      </c>
      <c r="AR16" s="21"/>
      <c r="AS16" s="21">
        <v>1.6586853210233499E-2</v>
      </c>
      <c r="AT16" s="21">
        <v>5.69256280772674E-2</v>
      </c>
      <c r="AU16" s="21"/>
      <c r="AV16" s="21">
        <v>1.6874099035138E-2</v>
      </c>
      <c r="AW16" s="21">
        <v>5.0188862908368999E-2</v>
      </c>
      <c r="AX16" s="21"/>
      <c r="AY16" s="21">
        <v>3.2226555536143203E-2</v>
      </c>
      <c r="AZ16" s="21">
        <v>2.3826216673699701E-2</v>
      </c>
      <c r="BA16" s="21">
        <v>2.9766980030590501E-2</v>
      </c>
      <c r="BB16" s="21"/>
      <c r="BC16" s="21">
        <v>2.5274392767820199E-2</v>
      </c>
      <c r="BD16" s="21">
        <v>3.8400469307908601E-2</v>
      </c>
      <c r="BE16" s="21">
        <v>1.79174193725186E-2</v>
      </c>
      <c r="BF16" s="21"/>
      <c r="BG16" s="21">
        <v>2.24279587888533E-2</v>
      </c>
      <c r="BH16" s="21">
        <v>2.8250881549170902E-2</v>
      </c>
      <c r="BI16" s="21"/>
      <c r="BJ16" s="21">
        <v>2.8340567423673899E-2</v>
      </c>
      <c r="BK16" s="21">
        <v>2.3527828464661601E-2</v>
      </c>
      <c r="BL16" s="21"/>
      <c r="BM16" s="21">
        <v>2.3605176601475701E-2</v>
      </c>
      <c r="BN16" s="21">
        <v>3.3375969235375502E-2</v>
      </c>
      <c r="BO16" s="21">
        <v>3.7234724068621397E-2</v>
      </c>
      <c r="BP16" s="21">
        <v>8.3080266474383796E-2</v>
      </c>
      <c r="BQ16" s="21">
        <v>3.9047257463940797E-2</v>
      </c>
      <c r="BR16" s="21">
        <v>1.7409554892785499E-2</v>
      </c>
      <c r="BS16" s="21">
        <v>8.9363762470254793E-3</v>
      </c>
      <c r="BT16" s="21"/>
      <c r="BU16" s="21">
        <v>8.1417211469684298E-3</v>
      </c>
      <c r="BV16" s="21">
        <v>3.7346434416282E-2</v>
      </c>
      <c r="BW16" s="21"/>
      <c r="BX16" s="21">
        <v>3.0653919929248E-2</v>
      </c>
      <c r="BY16" s="21">
        <v>2.76622351439492E-2</v>
      </c>
      <c r="BZ16" s="21">
        <v>2.6085471522899799E-2</v>
      </c>
      <c r="CA16" s="21">
        <v>2.6777428053912401E-2</v>
      </c>
    </row>
    <row r="17" spans="2:79" hidden="1" x14ac:dyDescent="0.3">
      <c r="B17" s="18" t="s">
        <v>299</v>
      </c>
      <c r="C17" s="22">
        <v>0.80036283325820901</v>
      </c>
      <c r="D17" s="22">
        <v>0.77252170343302995</v>
      </c>
      <c r="E17" s="22">
        <v>0.82653595840740202</v>
      </c>
      <c r="F17" s="22"/>
      <c r="G17" s="22">
        <v>0.66113709179943403</v>
      </c>
      <c r="H17" s="22">
        <v>0.80168582679155298</v>
      </c>
      <c r="I17" s="22">
        <v>0.80177641916978903</v>
      </c>
      <c r="J17" s="22">
        <v>0.84233538968249</v>
      </c>
      <c r="K17" s="22">
        <v>0.82893732488067595</v>
      </c>
      <c r="L17" s="22">
        <v>0.83746397140209305</v>
      </c>
      <c r="M17" s="22"/>
      <c r="N17" s="22">
        <v>0.85739400581237102</v>
      </c>
      <c r="O17" s="22">
        <v>0.80076693125663301</v>
      </c>
      <c r="P17" s="22">
        <v>0.79547931668835803</v>
      </c>
      <c r="Q17" s="22">
        <v>0.73703500674899902</v>
      </c>
      <c r="R17" s="22"/>
      <c r="S17" s="22">
        <v>0.77538066480201195</v>
      </c>
      <c r="T17" s="22">
        <v>0.77801718236579398</v>
      </c>
      <c r="U17" s="22">
        <v>0.84528415694840597</v>
      </c>
      <c r="V17" s="22">
        <v>0.79528750066016796</v>
      </c>
      <c r="W17" s="22">
        <v>0.78206802225821404</v>
      </c>
      <c r="X17" s="22">
        <v>0.81467934847720502</v>
      </c>
      <c r="Y17" s="22">
        <v>0.76667079487535095</v>
      </c>
      <c r="Z17" s="22">
        <v>0.82569059027839298</v>
      </c>
      <c r="AA17" s="22">
        <v>0.84480921229585004</v>
      </c>
      <c r="AB17" s="22">
        <v>0.77910294242526301</v>
      </c>
      <c r="AC17" s="22">
        <v>0.83122863523714796</v>
      </c>
      <c r="AD17" s="22">
        <v>0.81423591372051696</v>
      </c>
      <c r="AE17" s="22"/>
      <c r="AF17" s="22">
        <v>0.80382972611736003</v>
      </c>
      <c r="AG17" s="22">
        <v>0.807472681971523</v>
      </c>
      <c r="AH17" s="22">
        <v>0.77700025311061405</v>
      </c>
      <c r="AI17" s="22">
        <v>0.77429118358858995</v>
      </c>
      <c r="AJ17" s="22">
        <v>0.81850553192126196</v>
      </c>
      <c r="AK17" s="22">
        <v>0.85813107876426697</v>
      </c>
      <c r="AL17" s="22"/>
      <c r="AM17" s="22">
        <v>0.77136844816874595</v>
      </c>
      <c r="AN17" s="22">
        <v>0.78760054317158601</v>
      </c>
      <c r="AO17" s="22">
        <v>0.83028121195484705</v>
      </c>
      <c r="AP17" s="22">
        <v>0.87138960120851205</v>
      </c>
      <c r="AQ17" s="22">
        <v>0.86150775959374404</v>
      </c>
      <c r="AR17" s="22"/>
      <c r="AS17" s="22">
        <v>0.84262619746524503</v>
      </c>
      <c r="AT17" s="22">
        <v>0.73359043876030805</v>
      </c>
      <c r="AU17" s="22"/>
      <c r="AV17" s="22">
        <v>0.83580585753913195</v>
      </c>
      <c r="AW17" s="22">
        <v>0.74572654762708901</v>
      </c>
      <c r="AX17" s="22"/>
      <c r="AY17" s="22">
        <v>0.789790881282325</v>
      </c>
      <c r="AZ17" s="22">
        <v>0.80874008625268101</v>
      </c>
      <c r="BA17" s="22">
        <v>0.77753702375401201</v>
      </c>
      <c r="BB17" s="22"/>
      <c r="BC17" s="22">
        <v>0.81254904285624496</v>
      </c>
      <c r="BD17" s="22">
        <v>0.753369981450287</v>
      </c>
      <c r="BE17" s="22">
        <v>0.81669900794887795</v>
      </c>
      <c r="BF17" s="22"/>
      <c r="BG17" s="22">
        <v>0.79515379753946003</v>
      </c>
      <c r="BH17" s="22">
        <v>0.81114849767344399</v>
      </c>
      <c r="BI17" s="22"/>
      <c r="BJ17" s="22">
        <v>0.80448844263653596</v>
      </c>
      <c r="BK17" s="22">
        <v>0.80893494648935504</v>
      </c>
      <c r="BL17" s="22"/>
      <c r="BM17" s="22">
        <v>0.81880016655807497</v>
      </c>
      <c r="BN17" s="22">
        <v>0.77933911151427904</v>
      </c>
      <c r="BO17" s="22">
        <v>0.77099507920692201</v>
      </c>
      <c r="BP17" s="22">
        <v>0.67911004017231302</v>
      </c>
      <c r="BQ17" s="22">
        <v>0.73244544173121195</v>
      </c>
      <c r="BR17" s="22">
        <v>0.82538833330757999</v>
      </c>
      <c r="BS17" s="22">
        <v>0.79983225627008503</v>
      </c>
      <c r="BT17" s="22"/>
      <c r="BU17" s="22">
        <v>0.90686451005146296</v>
      </c>
      <c r="BV17" s="22">
        <v>0.80707118628263597</v>
      </c>
      <c r="BW17" s="22"/>
      <c r="BX17" s="22">
        <v>0.83207291971075303</v>
      </c>
      <c r="BY17" s="22">
        <v>0.79018054054732401</v>
      </c>
      <c r="BZ17" s="22">
        <v>0.83802980791992498</v>
      </c>
      <c r="CA17" s="22">
        <v>0.80468255132589195</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428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0.27963577871092798</v>
      </c>
      <c r="D9" s="17">
        <v>0.238216937024186</v>
      </c>
      <c r="E9" s="17">
        <v>0.32031107163573902</v>
      </c>
      <c r="F9" s="17"/>
      <c r="G9" s="17">
        <v>0.308422311167106</v>
      </c>
      <c r="H9" s="17">
        <v>0.349644126186548</v>
      </c>
      <c r="I9" s="17">
        <v>0.328312976419529</v>
      </c>
      <c r="J9" s="17">
        <v>0.271785951162063</v>
      </c>
      <c r="K9" s="17">
        <v>0.231849480758509</v>
      </c>
      <c r="L9" s="17">
        <v>0.20270356613193699</v>
      </c>
      <c r="M9" s="17"/>
      <c r="N9" s="17">
        <v>0.31161049249581901</v>
      </c>
      <c r="O9" s="17">
        <v>0.26685302498210201</v>
      </c>
      <c r="P9" s="17">
        <v>0.27399369452865902</v>
      </c>
      <c r="Q9" s="17">
        <v>0.26375627482998298</v>
      </c>
      <c r="R9" s="17"/>
      <c r="S9" s="17">
        <v>0.31351841145086701</v>
      </c>
      <c r="T9" s="17">
        <v>0.294387334224256</v>
      </c>
      <c r="U9" s="17">
        <v>0.227975761190613</v>
      </c>
      <c r="V9" s="17">
        <v>0.25510892396940399</v>
      </c>
      <c r="W9" s="17">
        <v>0.189498405440964</v>
      </c>
      <c r="X9" s="17">
        <v>0.28698498811477602</v>
      </c>
      <c r="Y9" s="17">
        <v>0.24523582909599501</v>
      </c>
      <c r="Z9" s="17">
        <v>0.183617247677728</v>
      </c>
      <c r="AA9" s="17">
        <v>0.31063814119267802</v>
      </c>
      <c r="AB9" s="17">
        <v>0.32006446364178098</v>
      </c>
      <c r="AC9" s="17">
        <v>0.345721496751902</v>
      </c>
      <c r="AD9" s="17">
        <v>0.33196888395582502</v>
      </c>
      <c r="AE9" s="17"/>
      <c r="AF9" s="17">
        <v>0.371623009428518</v>
      </c>
      <c r="AG9" s="17">
        <v>0.23316697458553801</v>
      </c>
      <c r="AH9" s="17">
        <v>0.25223380769178699</v>
      </c>
      <c r="AI9" s="17">
        <v>0.23328879666985</v>
      </c>
      <c r="AJ9" s="17">
        <v>0.29341002558507101</v>
      </c>
      <c r="AK9" s="17">
        <v>0.291679141351538</v>
      </c>
      <c r="AL9" s="17"/>
      <c r="AM9" s="17">
        <v>0.227548907066011</v>
      </c>
      <c r="AN9" s="17">
        <v>0.26209524986154897</v>
      </c>
      <c r="AO9" s="17">
        <v>0.31051264038535098</v>
      </c>
      <c r="AP9" s="17">
        <v>0.37599227257867401</v>
      </c>
      <c r="AQ9" s="17">
        <v>0.421585445257455</v>
      </c>
      <c r="AR9" s="17"/>
      <c r="AS9" s="17">
        <v>0.29927252309700603</v>
      </c>
      <c r="AT9" s="17">
        <v>0.25848926640929398</v>
      </c>
      <c r="AU9" s="17"/>
      <c r="AV9" s="17">
        <v>0.286887737071856</v>
      </c>
      <c r="AW9" s="17">
        <v>0.27797070346374902</v>
      </c>
      <c r="AX9" s="17"/>
      <c r="AY9" s="17">
        <v>0.31469777224092899</v>
      </c>
      <c r="AZ9" s="17">
        <v>0.27834078332817902</v>
      </c>
      <c r="BA9" s="17">
        <v>0.186832272799483</v>
      </c>
      <c r="BB9" s="17"/>
      <c r="BC9" s="17">
        <v>0.27963027176458899</v>
      </c>
      <c r="BD9" s="17">
        <v>0.26641535010768103</v>
      </c>
      <c r="BE9" s="17">
        <v>0.29718843647263099</v>
      </c>
      <c r="BF9" s="17"/>
      <c r="BG9" s="17">
        <v>0.27595204241593702</v>
      </c>
      <c r="BH9" s="17">
        <v>0.28372718762569799</v>
      </c>
      <c r="BI9" s="17"/>
      <c r="BJ9" s="17">
        <v>0.33115870076853399</v>
      </c>
      <c r="BK9" s="17">
        <v>0.26704102132054502</v>
      </c>
      <c r="BL9" s="17"/>
      <c r="BM9" s="17">
        <v>0.30920915811703398</v>
      </c>
      <c r="BN9" s="17">
        <v>0.28904069920506897</v>
      </c>
      <c r="BO9" s="17">
        <v>0.278328774209611</v>
      </c>
      <c r="BP9" s="17">
        <v>0.262081979577381</v>
      </c>
      <c r="BQ9" s="17">
        <v>0.242158821979021</v>
      </c>
      <c r="BR9" s="17">
        <v>0.21098156297958301</v>
      </c>
      <c r="BS9" s="17">
        <v>0.31667995240949098</v>
      </c>
      <c r="BT9" s="17"/>
      <c r="BU9" s="17">
        <v>0.27342510496245198</v>
      </c>
      <c r="BV9" s="17">
        <v>0.39654850933533897</v>
      </c>
      <c r="BW9" s="17"/>
      <c r="BX9" s="17">
        <v>0.288054353239383</v>
      </c>
      <c r="BY9" s="17">
        <v>0.28151150502219102</v>
      </c>
      <c r="BZ9" s="17">
        <v>0.343253115663819</v>
      </c>
      <c r="CA9" s="17">
        <v>0.249535580942602</v>
      </c>
    </row>
    <row r="10" spans="2:79" x14ac:dyDescent="0.3">
      <c r="B10" s="18" t="s">
        <v>293</v>
      </c>
      <c r="C10" s="17">
        <v>0.47193741471109202</v>
      </c>
      <c r="D10" s="17">
        <v>0.48022282593209797</v>
      </c>
      <c r="E10" s="17">
        <v>0.46235709140838599</v>
      </c>
      <c r="F10" s="17"/>
      <c r="G10" s="17">
        <v>0.46747512395848301</v>
      </c>
      <c r="H10" s="17">
        <v>0.45857687859176199</v>
      </c>
      <c r="I10" s="17">
        <v>0.40281383665466902</v>
      </c>
      <c r="J10" s="17">
        <v>0.45267797854816699</v>
      </c>
      <c r="K10" s="17">
        <v>0.51483608399883796</v>
      </c>
      <c r="L10" s="17">
        <v>0.52858435467036202</v>
      </c>
      <c r="M10" s="17"/>
      <c r="N10" s="17">
        <v>0.49376135125416099</v>
      </c>
      <c r="O10" s="17">
        <v>0.473458363997739</v>
      </c>
      <c r="P10" s="17">
        <v>0.46275666137983501</v>
      </c>
      <c r="Q10" s="17">
        <v>0.45601113409021399</v>
      </c>
      <c r="R10" s="17"/>
      <c r="S10" s="17">
        <v>0.44793858049250201</v>
      </c>
      <c r="T10" s="17">
        <v>0.46701447506181498</v>
      </c>
      <c r="U10" s="17">
        <v>0.54813754610818899</v>
      </c>
      <c r="V10" s="17">
        <v>0.41428757733453903</v>
      </c>
      <c r="W10" s="17">
        <v>0.55782826167125099</v>
      </c>
      <c r="X10" s="17">
        <v>0.44512846032799103</v>
      </c>
      <c r="Y10" s="17">
        <v>0.52198097026171797</v>
      </c>
      <c r="Z10" s="17">
        <v>0.61367257304255896</v>
      </c>
      <c r="AA10" s="17">
        <v>0.44129016218776701</v>
      </c>
      <c r="AB10" s="17">
        <v>0.44759676120397301</v>
      </c>
      <c r="AC10" s="17">
        <v>0.385350587508065</v>
      </c>
      <c r="AD10" s="17">
        <v>0.46303881885176501</v>
      </c>
      <c r="AE10" s="17"/>
      <c r="AF10" s="17">
        <v>0.42793322276488899</v>
      </c>
      <c r="AG10" s="17">
        <v>0.49863038485125</v>
      </c>
      <c r="AH10" s="17">
        <v>0.50346005181969</v>
      </c>
      <c r="AI10" s="17">
        <v>0.47424871011879199</v>
      </c>
      <c r="AJ10" s="17">
        <v>0.46429710246510297</v>
      </c>
      <c r="AK10" s="17">
        <v>0.467106724580996</v>
      </c>
      <c r="AL10" s="17"/>
      <c r="AM10" s="17">
        <v>0.49540868098909502</v>
      </c>
      <c r="AN10" s="17">
        <v>0.47798540859258398</v>
      </c>
      <c r="AO10" s="17">
        <v>0.46213364609756802</v>
      </c>
      <c r="AP10" s="17">
        <v>0.45976843160102798</v>
      </c>
      <c r="AQ10" s="17">
        <v>0.43404972146087401</v>
      </c>
      <c r="AR10" s="17"/>
      <c r="AS10" s="17">
        <v>0.48194047211551899</v>
      </c>
      <c r="AT10" s="17">
        <v>0.49346996894668999</v>
      </c>
      <c r="AU10" s="17"/>
      <c r="AV10" s="17">
        <v>0.48665184038541098</v>
      </c>
      <c r="AW10" s="17">
        <v>0.43923008071881398</v>
      </c>
      <c r="AX10" s="17"/>
      <c r="AY10" s="17">
        <v>0.44973924529815801</v>
      </c>
      <c r="AZ10" s="17">
        <v>0.47405918733006902</v>
      </c>
      <c r="BA10" s="17">
        <v>0.51419204171153199</v>
      </c>
      <c r="BB10" s="17"/>
      <c r="BC10" s="17">
        <v>0.48449475973894501</v>
      </c>
      <c r="BD10" s="17">
        <v>0.43486418691001499</v>
      </c>
      <c r="BE10" s="17">
        <v>0.475578319084902</v>
      </c>
      <c r="BF10" s="17"/>
      <c r="BG10" s="17">
        <v>0.49450680332313102</v>
      </c>
      <c r="BH10" s="17">
        <v>0.47123076058340801</v>
      </c>
      <c r="BI10" s="17"/>
      <c r="BJ10" s="17">
        <v>0.49551745138389203</v>
      </c>
      <c r="BK10" s="17">
        <v>0.47049633698016502</v>
      </c>
      <c r="BL10" s="17"/>
      <c r="BM10" s="17">
        <v>0.44865480283758402</v>
      </c>
      <c r="BN10" s="17">
        <v>0.50170797100908404</v>
      </c>
      <c r="BO10" s="17">
        <v>0.42998337759340999</v>
      </c>
      <c r="BP10" s="17">
        <v>0.41697598229455701</v>
      </c>
      <c r="BQ10" s="17">
        <v>0.56592088785151895</v>
      </c>
      <c r="BR10" s="17">
        <v>0.52148236514079005</v>
      </c>
      <c r="BS10" s="17">
        <v>0.41254460846987301</v>
      </c>
      <c r="BT10" s="17"/>
      <c r="BU10" s="17">
        <v>0.49441525052609098</v>
      </c>
      <c r="BV10" s="17">
        <v>0.391843627526826</v>
      </c>
      <c r="BW10" s="17"/>
      <c r="BX10" s="17">
        <v>0.44018443470371299</v>
      </c>
      <c r="BY10" s="17">
        <v>0.44595696334364199</v>
      </c>
      <c r="BZ10" s="17">
        <v>0.47580611909586601</v>
      </c>
      <c r="CA10" s="17">
        <v>0.500318690132035</v>
      </c>
    </row>
    <row r="11" spans="2:79" x14ac:dyDescent="0.3">
      <c r="B11" s="18" t="s">
        <v>294</v>
      </c>
      <c r="C11" s="17">
        <v>0.18849791866097701</v>
      </c>
      <c r="D11" s="17">
        <v>0.21830764597260499</v>
      </c>
      <c r="E11" s="17">
        <v>0.16034976581142499</v>
      </c>
      <c r="F11" s="17"/>
      <c r="G11" s="17">
        <v>0.184139238109502</v>
      </c>
      <c r="H11" s="17">
        <v>0.15201795763912901</v>
      </c>
      <c r="I11" s="17">
        <v>0.19650750512609599</v>
      </c>
      <c r="J11" s="17">
        <v>0.208763071778479</v>
      </c>
      <c r="K11" s="17">
        <v>0.183581385619182</v>
      </c>
      <c r="L11" s="17">
        <v>0.20137994605891901</v>
      </c>
      <c r="M11" s="17"/>
      <c r="N11" s="17">
        <v>0.15129731347745901</v>
      </c>
      <c r="O11" s="17">
        <v>0.18731216693949401</v>
      </c>
      <c r="P11" s="17">
        <v>0.21336563061600899</v>
      </c>
      <c r="Q11" s="17">
        <v>0.20480316409551799</v>
      </c>
      <c r="R11" s="17"/>
      <c r="S11" s="17">
        <v>0.17295071295741801</v>
      </c>
      <c r="T11" s="17">
        <v>0.17974365549121099</v>
      </c>
      <c r="U11" s="17">
        <v>0.16963558395205999</v>
      </c>
      <c r="V11" s="17">
        <v>0.25387413950811299</v>
      </c>
      <c r="W11" s="17">
        <v>0.191881932956909</v>
      </c>
      <c r="X11" s="17">
        <v>0.19108270139257499</v>
      </c>
      <c r="Y11" s="17">
        <v>0.16980067471069801</v>
      </c>
      <c r="Z11" s="17">
        <v>0.160299088968717</v>
      </c>
      <c r="AA11" s="17">
        <v>0.20940485068684001</v>
      </c>
      <c r="AB11" s="17">
        <v>0.188558405405647</v>
      </c>
      <c r="AC11" s="17">
        <v>0.20484191984509101</v>
      </c>
      <c r="AD11" s="17">
        <v>0.12009044332914499</v>
      </c>
      <c r="AE11" s="17"/>
      <c r="AF11" s="17">
        <v>0.14987474056750399</v>
      </c>
      <c r="AG11" s="17">
        <v>0.18645969102232299</v>
      </c>
      <c r="AH11" s="17">
        <v>0.20684445677459401</v>
      </c>
      <c r="AI11" s="17">
        <v>0.22997772493927099</v>
      </c>
      <c r="AJ11" s="17">
        <v>0.18538900577560199</v>
      </c>
      <c r="AK11" s="17">
        <v>0.19522161699132701</v>
      </c>
      <c r="AL11" s="17"/>
      <c r="AM11" s="17">
        <v>0.19059666410418999</v>
      </c>
      <c r="AN11" s="17">
        <v>0.20547358621655201</v>
      </c>
      <c r="AO11" s="17">
        <v>0.176384122422998</v>
      </c>
      <c r="AP11" s="17">
        <v>0.12497498915209999</v>
      </c>
      <c r="AQ11" s="17">
        <v>0.109873806071818</v>
      </c>
      <c r="AR11" s="17"/>
      <c r="AS11" s="17">
        <v>0.16692867529710501</v>
      </c>
      <c r="AT11" s="17">
        <v>0.179103071199855</v>
      </c>
      <c r="AU11" s="17"/>
      <c r="AV11" s="17">
        <v>0.168458240215137</v>
      </c>
      <c r="AW11" s="17">
        <v>0.21623854080938601</v>
      </c>
      <c r="AX11" s="17"/>
      <c r="AY11" s="17">
        <v>0.167244030921748</v>
      </c>
      <c r="AZ11" s="17">
        <v>0.18939628605822001</v>
      </c>
      <c r="BA11" s="17">
        <v>0.25078814440263297</v>
      </c>
      <c r="BB11" s="17"/>
      <c r="BC11" s="17">
        <v>0.17289595535776101</v>
      </c>
      <c r="BD11" s="17">
        <v>0.23924529781193701</v>
      </c>
      <c r="BE11" s="17">
        <v>0.17518956448417</v>
      </c>
      <c r="BF11" s="17"/>
      <c r="BG11" s="17">
        <v>0.17502870500558901</v>
      </c>
      <c r="BH11" s="17">
        <v>0.185331474264365</v>
      </c>
      <c r="BI11" s="17"/>
      <c r="BJ11" s="17">
        <v>0.136107736973618</v>
      </c>
      <c r="BK11" s="17">
        <v>0.197361003542982</v>
      </c>
      <c r="BL11" s="17"/>
      <c r="BM11" s="17">
        <v>0.18927572851708599</v>
      </c>
      <c r="BN11" s="17">
        <v>0.15127882743739299</v>
      </c>
      <c r="BO11" s="17">
        <v>0.232547080562304</v>
      </c>
      <c r="BP11" s="17">
        <v>0.21013366232759301</v>
      </c>
      <c r="BQ11" s="17">
        <v>0.149555574999648</v>
      </c>
      <c r="BR11" s="17">
        <v>0.206805582042277</v>
      </c>
      <c r="BS11" s="17">
        <v>0.18498904489822901</v>
      </c>
      <c r="BT11" s="17"/>
      <c r="BU11" s="17">
        <v>0.191310061464424</v>
      </c>
      <c r="BV11" s="17">
        <v>0.17652487215111301</v>
      </c>
      <c r="BW11" s="17"/>
      <c r="BX11" s="17">
        <v>0.20814113286031</v>
      </c>
      <c r="BY11" s="17">
        <v>0.20546777952943299</v>
      </c>
      <c r="BZ11" s="17">
        <v>0.141294533491965</v>
      </c>
      <c r="CA11" s="17">
        <v>0.201572305757689</v>
      </c>
    </row>
    <row r="12" spans="2:79" x14ac:dyDescent="0.3">
      <c r="B12" s="18" t="s">
        <v>295</v>
      </c>
      <c r="C12" s="17">
        <v>3.0070474578817501E-2</v>
      </c>
      <c r="D12" s="17">
        <v>3.5328624883129399E-2</v>
      </c>
      <c r="E12" s="17">
        <v>2.5089756015139599E-2</v>
      </c>
      <c r="F12" s="17"/>
      <c r="G12" s="17">
        <v>2.3023128351672199E-2</v>
      </c>
      <c r="H12" s="17">
        <v>1.8607177276046199E-2</v>
      </c>
      <c r="I12" s="17">
        <v>3.8154666048849602E-2</v>
      </c>
      <c r="J12" s="17">
        <v>3.01453972028984E-2</v>
      </c>
      <c r="K12" s="17">
        <v>2.7856874215309298E-2</v>
      </c>
      <c r="L12" s="17">
        <v>3.8908549511140797E-2</v>
      </c>
      <c r="M12" s="17"/>
      <c r="N12" s="17">
        <v>3.0696523781941799E-2</v>
      </c>
      <c r="O12" s="17">
        <v>3.6538356537096098E-2</v>
      </c>
      <c r="P12" s="17">
        <v>3.3855853048381401E-2</v>
      </c>
      <c r="Q12" s="17">
        <v>2.0180563234397101E-2</v>
      </c>
      <c r="R12" s="17"/>
      <c r="S12" s="17">
        <v>5.3334764921944097E-2</v>
      </c>
      <c r="T12" s="17">
        <v>3.0807602304773699E-2</v>
      </c>
      <c r="U12" s="17">
        <v>1.85733838402206E-2</v>
      </c>
      <c r="V12" s="17">
        <v>1.9935496372627301E-2</v>
      </c>
      <c r="W12" s="17">
        <v>4.0533467966886103E-2</v>
      </c>
      <c r="X12" s="17">
        <v>4.4537930134631497E-2</v>
      </c>
      <c r="Y12" s="17">
        <v>5.3440384232523001E-3</v>
      </c>
      <c r="Z12" s="17">
        <v>3.2279086243507102E-2</v>
      </c>
      <c r="AA12" s="17">
        <v>1.3305493152099499E-2</v>
      </c>
      <c r="AB12" s="17">
        <v>1.94470525991935E-2</v>
      </c>
      <c r="AC12" s="17">
        <v>3.2166999449338901E-2</v>
      </c>
      <c r="AD12" s="17">
        <v>6.4792100656569401E-2</v>
      </c>
      <c r="AE12" s="17"/>
      <c r="AF12" s="17">
        <v>3.0610554519613802E-2</v>
      </c>
      <c r="AG12" s="17">
        <v>4.68486002119652E-2</v>
      </c>
      <c r="AH12" s="17">
        <v>1.3600469314612699E-2</v>
      </c>
      <c r="AI12" s="17">
        <v>2.7292445031335402E-2</v>
      </c>
      <c r="AJ12" s="17">
        <v>2.2433494473197198E-2</v>
      </c>
      <c r="AK12" s="17">
        <v>8.6281467858069592E-3</v>
      </c>
      <c r="AL12" s="17"/>
      <c r="AM12" s="17">
        <v>3.9718321210957599E-2</v>
      </c>
      <c r="AN12" s="17">
        <v>2.73606812525353E-2</v>
      </c>
      <c r="AO12" s="17">
        <v>2.7874633172040801E-2</v>
      </c>
      <c r="AP12" s="17">
        <v>2.30507513038485E-2</v>
      </c>
      <c r="AQ12" s="17">
        <v>0</v>
      </c>
      <c r="AR12" s="17"/>
      <c r="AS12" s="17">
        <v>2.7238001707862201E-2</v>
      </c>
      <c r="AT12" s="17">
        <v>3.1791485618594899E-2</v>
      </c>
      <c r="AU12" s="17"/>
      <c r="AV12" s="17">
        <v>2.9857948338644202E-2</v>
      </c>
      <c r="AW12" s="17">
        <v>4.0499135724298703E-2</v>
      </c>
      <c r="AX12" s="17"/>
      <c r="AY12" s="17">
        <v>2.6106709087904498E-2</v>
      </c>
      <c r="AZ12" s="17">
        <v>3.4502242518617603E-2</v>
      </c>
      <c r="BA12" s="17">
        <v>1.49569213929059E-2</v>
      </c>
      <c r="BB12" s="17"/>
      <c r="BC12" s="17">
        <v>2.8672304237615499E-2</v>
      </c>
      <c r="BD12" s="17">
        <v>2.68418616895666E-2</v>
      </c>
      <c r="BE12" s="17">
        <v>3.8071159863675298E-2</v>
      </c>
      <c r="BF12" s="17"/>
      <c r="BG12" s="17">
        <v>2.4227375976438901E-2</v>
      </c>
      <c r="BH12" s="17">
        <v>3.27791203168106E-2</v>
      </c>
      <c r="BI12" s="17"/>
      <c r="BJ12" s="17">
        <v>1.46114547381716E-2</v>
      </c>
      <c r="BK12" s="17">
        <v>3.4060416321187399E-2</v>
      </c>
      <c r="BL12" s="17"/>
      <c r="BM12" s="17">
        <v>3.1037746628949401E-2</v>
      </c>
      <c r="BN12" s="17">
        <v>3.4108606674776998E-2</v>
      </c>
      <c r="BO12" s="17">
        <v>1.85763132815004E-2</v>
      </c>
      <c r="BP12" s="17">
        <v>3.0459523356732399E-2</v>
      </c>
      <c r="BQ12" s="17">
        <v>4.2364715169811697E-2</v>
      </c>
      <c r="BR12" s="17">
        <v>2.7603456767408E-2</v>
      </c>
      <c r="BS12" s="17">
        <v>2.2220026240144401E-2</v>
      </c>
      <c r="BT12" s="17"/>
      <c r="BU12" s="17">
        <v>2.9781680037523999E-2</v>
      </c>
      <c r="BV12" s="17">
        <v>1.8292226875313702E-2</v>
      </c>
      <c r="BW12" s="17"/>
      <c r="BX12" s="17">
        <v>2.0314631972711501E-2</v>
      </c>
      <c r="BY12" s="17">
        <v>4.2979803544373897E-2</v>
      </c>
      <c r="BZ12" s="17">
        <v>2.4478587180584301E-2</v>
      </c>
      <c r="CA12" s="17">
        <v>3.1512192694305503E-2</v>
      </c>
    </row>
    <row r="13" spans="2:79" x14ac:dyDescent="0.3">
      <c r="B13" s="18" t="s">
        <v>296</v>
      </c>
      <c r="C13" s="17">
        <v>1.0263149845403699E-2</v>
      </c>
      <c r="D13" s="17">
        <v>1.1753204700719101E-2</v>
      </c>
      <c r="E13" s="17">
        <v>8.8602911614045297E-3</v>
      </c>
      <c r="F13" s="17"/>
      <c r="G13" s="17">
        <v>0</v>
      </c>
      <c r="H13" s="17">
        <v>9.6706689853891196E-3</v>
      </c>
      <c r="I13" s="17">
        <v>1.16886430170262E-2</v>
      </c>
      <c r="J13" s="17">
        <v>7.8974567756318094E-3</v>
      </c>
      <c r="K13" s="17">
        <v>2.5554125757781099E-2</v>
      </c>
      <c r="L13" s="17">
        <v>8.0535933271590702E-3</v>
      </c>
      <c r="M13" s="17"/>
      <c r="N13" s="17">
        <v>5.1155022543094104E-3</v>
      </c>
      <c r="O13" s="17">
        <v>1.5916152288589901E-2</v>
      </c>
      <c r="P13" s="17">
        <v>5.9970510814248597E-3</v>
      </c>
      <c r="Q13" s="17">
        <v>1.39849439111524E-2</v>
      </c>
      <c r="R13" s="17"/>
      <c r="S13" s="17">
        <v>3.1353208539343898E-3</v>
      </c>
      <c r="T13" s="17">
        <v>1.0134984298634299E-2</v>
      </c>
      <c r="U13" s="17">
        <v>1.7340883339453699E-2</v>
      </c>
      <c r="V13" s="17">
        <v>2.48425392430364E-2</v>
      </c>
      <c r="W13" s="17">
        <v>6.2555719936933599E-3</v>
      </c>
      <c r="X13" s="17">
        <v>1.11076730092968E-2</v>
      </c>
      <c r="Y13" s="17">
        <v>2.3267210452643398E-2</v>
      </c>
      <c r="Z13" s="17">
        <v>0</v>
      </c>
      <c r="AA13" s="17">
        <v>4.0212811310386901E-3</v>
      </c>
      <c r="AB13" s="17">
        <v>5.9685525772405299E-3</v>
      </c>
      <c r="AC13" s="17">
        <v>0</v>
      </c>
      <c r="AD13" s="17">
        <v>2.01097532066958E-2</v>
      </c>
      <c r="AE13" s="17"/>
      <c r="AF13" s="17">
        <v>7.8005725668753301E-3</v>
      </c>
      <c r="AG13" s="17">
        <v>1.02287434028384E-2</v>
      </c>
      <c r="AH13" s="17">
        <v>6.5927248895305398E-3</v>
      </c>
      <c r="AI13" s="17">
        <v>1.49355259161092E-2</v>
      </c>
      <c r="AJ13" s="17">
        <v>8.15989920417594E-3</v>
      </c>
      <c r="AK13" s="17">
        <v>1.9481629655825498E-2</v>
      </c>
      <c r="AL13" s="17"/>
      <c r="AM13" s="17">
        <v>1.1920824471707199E-2</v>
      </c>
      <c r="AN13" s="17">
        <v>9.7446830511924605E-3</v>
      </c>
      <c r="AO13" s="17">
        <v>9.3798490294554806E-3</v>
      </c>
      <c r="AP13" s="17">
        <v>4.0528529514543199E-3</v>
      </c>
      <c r="AQ13" s="17">
        <v>1.49787493751714E-2</v>
      </c>
      <c r="AR13" s="17"/>
      <c r="AS13" s="17">
        <v>6.4686608825727096E-3</v>
      </c>
      <c r="AT13" s="17">
        <v>2.0195126840419599E-2</v>
      </c>
      <c r="AU13" s="17"/>
      <c r="AV13" s="17">
        <v>1.02439323663167E-2</v>
      </c>
      <c r="AW13" s="17">
        <v>9.2633369101898597E-3</v>
      </c>
      <c r="AX13" s="17"/>
      <c r="AY13" s="17">
        <v>1.26326973015152E-2</v>
      </c>
      <c r="AZ13" s="17">
        <v>5.88300721398169E-3</v>
      </c>
      <c r="BA13" s="17">
        <v>2.85897060657389E-2</v>
      </c>
      <c r="BB13" s="17"/>
      <c r="BC13" s="17">
        <v>1.2386680395969799E-2</v>
      </c>
      <c r="BD13" s="17">
        <v>8.5593275282077191E-3</v>
      </c>
      <c r="BE13" s="17">
        <v>6.6793652572730696E-3</v>
      </c>
      <c r="BF13" s="17"/>
      <c r="BG13" s="17">
        <v>6.2411016247986796E-3</v>
      </c>
      <c r="BH13" s="17">
        <v>1.22591419545366E-2</v>
      </c>
      <c r="BI13" s="17"/>
      <c r="BJ13" s="17">
        <v>1.1129442735142501E-2</v>
      </c>
      <c r="BK13" s="17">
        <v>1.0269275874585501E-2</v>
      </c>
      <c r="BL13" s="17"/>
      <c r="BM13" s="17">
        <v>5.5717347746938699E-3</v>
      </c>
      <c r="BN13" s="17">
        <v>3.6105268178274101E-3</v>
      </c>
      <c r="BO13" s="17">
        <v>9.1229686368665304E-3</v>
      </c>
      <c r="BP13" s="17">
        <v>4.9614461311361602E-2</v>
      </c>
      <c r="BQ13" s="17">
        <v>0</v>
      </c>
      <c r="BR13" s="17">
        <v>1.4802651661193499E-2</v>
      </c>
      <c r="BS13" s="17">
        <v>2.2607789542277299E-2</v>
      </c>
      <c r="BT13" s="17"/>
      <c r="BU13" s="17">
        <v>0</v>
      </c>
      <c r="BV13" s="17">
        <v>5.1194325811448503E-3</v>
      </c>
      <c r="BW13" s="17"/>
      <c r="BX13" s="17">
        <v>1.56166919677599E-2</v>
      </c>
      <c r="BY13" s="17">
        <v>1.4968829408943301E-2</v>
      </c>
      <c r="BZ13" s="17">
        <v>4.7853177022100703E-3</v>
      </c>
      <c r="CA13" s="17">
        <v>1.09240868535458E-2</v>
      </c>
    </row>
    <row r="14" spans="2:79" x14ac:dyDescent="0.3">
      <c r="B14" s="18" t="s">
        <v>101</v>
      </c>
      <c r="C14" s="17">
        <v>1.9595263492782101E-2</v>
      </c>
      <c r="D14" s="17">
        <v>1.6170761487262601E-2</v>
      </c>
      <c r="E14" s="17">
        <v>2.30320239679059E-2</v>
      </c>
      <c r="F14" s="17"/>
      <c r="G14" s="17">
        <v>1.6940198413236199E-2</v>
      </c>
      <c r="H14" s="17">
        <v>1.1483191321126201E-2</v>
      </c>
      <c r="I14" s="17">
        <v>2.25223727338302E-2</v>
      </c>
      <c r="J14" s="17">
        <v>2.87301445327597E-2</v>
      </c>
      <c r="K14" s="17">
        <v>1.6322049650380799E-2</v>
      </c>
      <c r="L14" s="17">
        <v>2.0369990300482699E-2</v>
      </c>
      <c r="M14" s="17"/>
      <c r="N14" s="17">
        <v>7.5188167363097504E-3</v>
      </c>
      <c r="O14" s="17">
        <v>1.99219352549787E-2</v>
      </c>
      <c r="P14" s="17">
        <v>1.0031109345690599E-2</v>
      </c>
      <c r="Q14" s="17">
        <v>4.1263919838735202E-2</v>
      </c>
      <c r="R14" s="17"/>
      <c r="S14" s="17">
        <v>9.1222093233348303E-3</v>
      </c>
      <c r="T14" s="17">
        <v>1.7911948619310499E-2</v>
      </c>
      <c r="U14" s="17">
        <v>1.8336841569464302E-2</v>
      </c>
      <c r="V14" s="17">
        <v>3.1951323572280498E-2</v>
      </c>
      <c r="W14" s="17">
        <v>1.40023599702974E-2</v>
      </c>
      <c r="X14" s="17">
        <v>2.1158247020729899E-2</v>
      </c>
      <c r="Y14" s="17">
        <v>3.43712770556939E-2</v>
      </c>
      <c r="Z14" s="17">
        <v>1.0132004067488799E-2</v>
      </c>
      <c r="AA14" s="17">
        <v>2.1340071649576801E-2</v>
      </c>
      <c r="AB14" s="17">
        <v>1.8364764572165199E-2</v>
      </c>
      <c r="AC14" s="17">
        <v>3.1918996445603698E-2</v>
      </c>
      <c r="AD14" s="17">
        <v>0</v>
      </c>
      <c r="AE14" s="17"/>
      <c r="AF14" s="17">
        <v>1.2157900152601001E-2</v>
      </c>
      <c r="AG14" s="17">
        <v>2.4665605926085701E-2</v>
      </c>
      <c r="AH14" s="17">
        <v>1.7268489509785601E-2</v>
      </c>
      <c r="AI14" s="17">
        <v>2.0256797324642899E-2</v>
      </c>
      <c r="AJ14" s="17">
        <v>2.6310472496850801E-2</v>
      </c>
      <c r="AK14" s="17">
        <v>1.7882740634505599E-2</v>
      </c>
      <c r="AL14" s="17"/>
      <c r="AM14" s="17">
        <v>3.4806602158038803E-2</v>
      </c>
      <c r="AN14" s="17">
        <v>1.7340391025588101E-2</v>
      </c>
      <c r="AO14" s="17">
        <v>1.3715108892586401E-2</v>
      </c>
      <c r="AP14" s="17">
        <v>1.21607024128958E-2</v>
      </c>
      <c r="AQ14" s="17">
        <v>1.9512277834682699E-2</v>
      </c>
      <c r="AR14" s="17"/>
      <c r="AS14" s="17">
        <v>1.81516668999359E-2</v>
      </c>
      <c r="AT14" s="17">
        <v>1.6951080985147301E-2</v>
      </c>
      <c r="AU14" s="17"/>
      <c r="AV14" s="17">
        <v>1.79003016226351E-2</v>
      </c>
      <c r="AW14" s="17">
        <v>1.6798202373562401E-2</v>
      </c>
      <c r="AX14" s="17"/>
      <c r="AY14" s="17">
        <v>2.95795451497444E-2</v>
      </c>
      <c r="AZ14" s="17">
        <v>1.7818493550932402E-2</v>
      </c>
      <c r="BA14" s="17">
        <v>4.6409136277071198E-3</v>
      </c>
      <c r="BB14" s="17"/>
      <c r="BC14" s="17">
        <v>2.1920028505119499E-2</v>
      </c>
      <c r="BD14" s="17">
        <v>2.4073975952592599E-2</v>
      </c>
      <c r="BE14" s="17">
        <v>7.2931548373491696E-3</v>
      </c>
      <c r="BF14" s="17"/>
      <c r="BG14" s="17">
        <v>2.4043971654105101E-2</v>
      </c>
      <c r="BH14" s="17">
        <v>1.4672315255182001E-2</v>
      </c>
      <c r="BI14" s="17"/>
      <c r="BJ14" s="17">
        <v>1.1475213400641201E-2</v>
      </c>
      <c r="BK14" s="17">
        <v>2.0771945960535599E-2</v>
      </c>
      <c r="BL14" s="17"/>
      <c r="BM14" s="17">
        <v>1.62508291246528E-2</v>
      </c>
      <c r="BN14" s="17">
        <v>2.0253368855849E-2</v>
      </c>
      <c r="BO14" s="17">
        <v>3.14414857163074E-2</v>
      </c>
      <c r="BP14" s="17">
        <v>3.0734391132375301E-2</v>
      </c>
      <c r="BQ14" s="17">
        <v>0</v>
      </c>
      <c r="BR14" s="17">
        <v>1.8324381408748501E-2</v>
      </c>
      <c r="BS14" s="17">
        <v>4.0958578439985099E-2</v>
      </c>
      <c r="BT14" s="17"/>
      <c r="BU14" s="17">
        <v>1.1067903009508001E-2</v>
      </c>
      <c r="BV14" s="17">
        <v>1.1671331530263999E-2</v>
      </c>
      <c r="BW14" s="17"/>
      <c r="BX14" s="17">
        <v>2.7688755256121699E-2</v>
      </c>
      <c r="BY14" s="17">
        <v>9.1151191514164901E-3</v>
      </c>
      <c r="BZ14" s="17">
        <v>1.0382326865554599E-2</v>
      </c>
      <c r="CA14" s="17">
        <v>6.1371436198225399E-3</v>
      </c>
    </row>
    <row r="15" spans="2:79" x14ac:dyDescent="0.3">
      <c r="B15" s="18" t="s">
        <v>297</v>
      </c>
      <c r="C15" s="21">
        <v>0.75157319342202</v>
      </c>
      <c r="D15" s="21">
        <v>0.71843976295628398</v>
      </c>
      <c r="E15" s="21">
        <v>0.78266816304412401</v>
      </c>
      <c r="F15" s="21"/>
      <c r="G15" s="21">
        <v>0.77589743512558995</v>
      </c>
      <c r="H15" s="21">
        <v>0.80822100477830905</v>
      </c>
      <c r="I15" s="21">
        <v>0.73112681307419802</v>
      </c>
      <c r="J15" s="21">
        <v>0.72446392971023099</v>
      </c>
      <c r="K15" s="21">
        <v>0.74668556475734704</v>
      </c>
      <c r="L15" s="21">
        <v>0.73128792080229899</v>
      </c>
      <c r="M15" s="21"/>
      <c r="N15" s="21">
        <v>0.80537184374998005</v>
      </c>
      <c r="O15" s="21">
        <v>0.74031138897984095</v>
      </c>
      <c r="P15" s="21">
        <v>0.73675035590849403</v>
      </c>
      <c r="Q15" s="21">
        <v>0.71976740892019697</v>
      </c>
      <c r="R15" s="21"/>
      <c r="S15" s="21">
        <v>0.76145699194336902</v>
      </c>
      <c r="T15" s="21">
        <v>0.76140180928607104</v>
      </c>
      <c r="U15" s="21">
        <v>0.77611330729880201</v>
      </c>
      <c r="V15" s="21">
        <v>0.66939650130394202</v>
      </c>
      <c r="W15" s="21">
        <v>0.74732666711221496</v>
      </c>
      <c r="X15" s="21">
        <v>0.73211344844276705</v>
      </c>
      <c r="Y15" s="21">
        <v>0.76721679935771303</v>
      </c>
      <c r="Z15" s="21">
        <v>0.79728982072028698</v>
      </c>
      <c r="AA15" s="21">
        <v>0.75192830338044503</v>
      </c>
      <c r="AB15" s="21">
        <v>0.76766122484575305</v>
      </c>
      <c r="AC15" s="21">
        <v>0.73107208425996695</v>
      </c>
      <c r="AD15" s="21">
        <v>0.79500770280759003</v>
      </c>
      <c r="AE15" s="21"/>
      <c r="AF15" s="21">
        <v>0.79955623219340599</v>
      </c>
      <c r="AG15" s="21">
        <v>0.73179735943678803</v>
      </c>
      <c r="AH15" s="21">
        <v>0.75569385951147705</v>
      </c>
      <c r="AI15" s="21">
        <v>0.70753750678864102</v>
      </c>
      <c r="AJ15" s="21">
        <v>0.75770712805017404</v>
      </c>
      <c r="AK15" s="21">
        <v>0.75878586593253405</v>
      </c>
      <c r="AL15" s="21"/>
      <c r="AM15" s="21">
        <v>0.72295758805510602</v>
      </c>
      <c r="AN15" s="21">
        <v>0.74008065845413296</v>
      </c>
      <c r="AO15" s="21">
        <v>0.77264628648292</v>
      </c>
      <c r="AP15" s="21">
        <v>0.83576070417970205</v>
      </c>
      <c r="AQ15" s="21">
        <v>0.85563516671832796</v>
      </c>
      <c r="AR15" s="21"/>
      <c r="AS15" s="21">
        <v>0.78121299521252496</v>
      </c>
      <c r="AT15" s="21">
        <v>0.75195923535598397</v>
      </c>
      <c r="AU15" s="21"/>
      <c r="AV15" s="21">
        <v>0.77353957745726798</v>
      </c>
      <c r="AW15" s="21">
        <v>0.71720078418256294</v>
      </c>
      <c r="AX15" s="21"/>
      <c r="AY15" s="21">
        <v>0.76443701753908799</v>
      </c>
      <c r="AZ15" s="21">
        <v>0.75239997065824804</v>
      </c>
      <c r="BA15" s="21">
        <v>0.70102431451101499</v>
      </c>
      <c r="BB15" s="21"/>
      <c r="BC15" s="21">
        <v>0.76412503150353395</v>
      </c>
      <c r="BD15" s="21">
        <v>0.70127953701769596</v>
      </c>
      <c r="BE15" s="21">
        <v>0.77276675555753205</v>
      </c>
      <c r="BF15" s="21"/>
      <c r="BG15" s="21">
        <v>0.77045884573906798</v>
      </c>
      <c r="BH15" s="21">
        <v>0.754957948209106</v>
      </c>
      <c r="BI15" s="21"/>
      <c r="BJ15" s="21">
        <v>0.82667615215242696</v>
      </c>
      <c r="BK15" s="21">
        <v>0.73753735830070999</v>
      </c>
      <c r="BL15" s="21"/>
      <c r="BM15" s="21">
        <v>0.75786396095461805</v>
      </c>
      <c r="BN15" s="21">
        <v>0.79074867021415396</v>
      </c>
      <c r="BO15" s="21">
        <v>0.70831215180302098</v>
      </c>
      <c r="BP15" s="21">
        <v>0.67905796187193701</v>
      </c>
      <c r="BQ15" s="21">
        <v>0.80807970983054001</v>
      </c>
      <c r="BR15" s="21">
        <v>0.73246392812037298</v>
      </c>
      <c r="BS15" s="21">
        <v>0.72922456087936405</v>
      </c>
      <c r="BT15" s="21"/>
      <c r="BU15" s="21">
        <v>0.76784035548854401</v>
      </c>
      <c r="BV15" s="21">
        <v>0.78839213686216503</v>
      </c>
      <c r="BW15" s="21"/>
      <c r="BX15" s="21">
        <v>0.72823878794309704</v>
      </c>
      <c r="BY15" s="21">
        <v>0.72746846836583301</v>
      </c>
      <c r="BZ15" s="21">
        <v>0.81905923475968501</v>
      </c>
      <c r="CA15" s="21">
        <v>0.74985427107463698</v>
      </c>
    </row>
    <row r="16" spans="2:79" x14ac:dyDescent="0.3">
      <c r="B16" s="18" t="s">
        <v>298</v>
      </c>
      <c r="C16" s="21">
        <v>4.0333624424221198E-2</v>
      </c>
      <c r="D16" s="21">
        <v>4.7081829583848503E-2</v>
      </c>
      <c r="E16" s="21">
        <v>3.39500471765442E-2</v>
      </c>
      <c r="F16" s="21"/>
      <c r="G16" s="21">
        <v>2.3023128351672199E-2</v>
      </c>
      <c r="H16" s="21">
        <v>2.82778462614354E-2</v>
      </c>
      <c r="I16" s="21">
        <v>4.98433090658758E-2</v>
      </c>
      <c r="J16" s="21">
        <v>3.8042853978530203E-2</v>
      </c>
      <c r="K16" s="21">
        <v>5.3410999973090303E-2</v>
      </c>
      <c r="L16" s="21">
        <v>4.69621428382999E-2</v>
      </c>
      <c r="M16" s="21"/>
      <c r="N16" s="21">
        <v>3.5812026036251297E-2</v>
      </c>
      <c r="O16" s="21">
        <v>5.2454508825686003E-2</v>
      </c>
      <c r="P16" s="21">
        <v>3.9852904129806299E-2</v>
      </c>
      <c r="Q16" s="21">
        <v>3.4165507145549501E-2</v>
      </c>
      <c r="R16" s="21"/>
      <c r="S16" s="21">
        <v>5.6470085775878399E-2</v>
      </c>
      <c r="T16" s="21">
        <v>4.0942586603408E-2</v>
      </c>
      <c r="U16" s="21">
        <v>3.5914267179674303E-2</v>
      </c>
      <c r="V16" s="21">
        <v>4.4778035615663701E-2</v>
      </c>
      <c r="W16" s="21">
        <v>4.6789039960579398E-2</v>
      </c>
      <c r="X16" s="21">
        <v>5.5645603143928302E-2</v>
      </c>
      <c r="Y16" s="21">
        <v>2.8611248875895699E-2</v>
      </c>
      <c r="Z16" s="21">
        <v>3.2279086243507102E-2</v>
      </c>
      <c r="AA16" s="21">
        <v>1.73267742831382E-2</v>
      </c>
      <c r="AB16" s="21">
        <v>2.5415605176434E-2</v>
      </c>
      <c r="AC16" s="21">
        <v>3.2166999449338901E-2</v>
      </c>
      <c r="AD16" s="21">
        <v>8.4901853863265195E-2</v>
      </c>
      <c r="AE16" s="21"/>
      <c r="AF16" s="21">
        <v>3.8411127086489201E-2</v>
      </c>
      <c r="AG16" s="21">
        <v>5.70773436148036E-2</v>
      </c>
      <c r="AH16" s="21">
        <v>2.01931942041432E-2</v>
      </c>
      <c r="AI16" s="21">
        <v>4.2227970947444599E-2</v>
      </c>
      <c r="AJ16" s="21">
        <v>3.0593393677373099E-2</v>
      </c>
      <c r="AK16" s="21">
        <v>2.8109776441632501E-2</v>
      </c>
      <c r="AL16" s="21"/>
      <c r="AM16" s="21">
        <v>5.1639145682664797E-2</v>
      </c>
      <c r="AN16" s="21">
        <v>3.7105364303727698E-2</v>
      </c>
      <c r="AO16" s="21">
        <v>3.7254482201496297E-2</v>
      </c>
      <c r="AP16" s="21">
        <v>2.71036042553029E-2</v>
      </c>
      <c r="AQ16" s="21">
        <v>1.49787493751714E-2</v>
      </c>
      <c r="AR16" s="21"/>
      <c r="AS16" s="21">
        <v>3.3706662590434901E-2</v>
      </c>
      <c r="AT16" s="21">
        <v>5.1986612459014502E-2</v>
      </c>
      <c r="AU16" s="21"/>
      <c r="AV16" s="21">
        <v>4.0101880704960902E-2</v>
      </c>
      <c r="AW16" s="21">
        <v>4.9762472634488603E-2</v>
      </c>
      <c r="AX16" s="21"/>
      <c r="AY16" s="21">
        <v>3.8739406389419598E-2</v>
      </c>
      <c r="AZ16" s="21">
        <v>4.0385249732599299E-2</v>
      </c>
      <c r="BA16" s="21">
        <v>4.35466274586448E-2</v>
      </c>
      <c r="BB16" s="21"/>
      <c r="BC16" s="21">
        <v>4.1058984633585198E-2</v>
      </c>
      <c r="BD16" s="21">
        <v>3.5401189217774298E-2</v>
      </c>
      <c r="BE16" s="21">
        <v>4.4750525120948403E-2</v>
      </c>
      <c r="BF16" s="21"/>
      <c r="BG16" s="21">
        <v>3.0468477601237599E-2</v>
      </c>
      <c r="BH16" s="21">
        <v>4.50382622713471E-2</v>
      </c>
      <c r="BI16" s="21"/>
      <c r="BJ16" s="21">
        <v>2.5740897473314098E-2</v>
      </c>
      <c r="BK16" s="21">
        <v>4.4329692195772902E-2</v>
      </c>
      <c r="BL16" s="21"/>
      <c r="BM16" s="21">
        <v>3.6609481403643299E-2</v>
      </c>
      <c r="BN16" s="21">
        <v>3.7719133492604397E-2</v>
      </c>
      <c r="BO16" s="21">
        <v>2.7699281918366899E-2</v>
      </c>
      <c r="BP16" s="21">
        <v>8.0073984668093998E-2</v>
      </c>
      <c r="BQ16" s="21">
        <v>4.2364715169811697E-2</v>
      </c>
      <c r="BR16" s="21">
        <v>4.2406108428601499E-2</v>
      </c>
      <c r="BS16" s="21">
        <v>4.48278157824216E-2</v>
      </c>
      <c r="BT16" s="21"/>
      <c r="BU16" s="21">
        <v>2.9781680037523999E-2</v>
      </c>
      <c r="BV16" s="21">
        <v>2.3411659456458501E-2</v>
      </c>
      <c r="BW16" s="21"/>
      <c r="BX16" s="21">
        <v>3.5931323940471403E-2</v>
      </c>
      <c r="BY16" s="21">
        <v>5.7948632953317203E-2</v>
      </c>
      <c r="BZ16" s="21">
        <v>2.92639048827944E-2</v>
      </c>
      <c r="CA16" s="21">
        <v>4.2436279547851299E-2</v>
      </c>
    </row>
    <row r="17" spans="2:79" hidden="1" x14ac:dyDescent="0.3">
      <c r="B17" s="18" t="s">
        <v>299</v>
      </c>
      <c r="C17" s="22">
        <v>0.71123956899779905</v>
      </c>
      <c r="D17" s="22">
        <v>0.67135793337243499</v>
      </c>
      <c r="E17" s="22">
        <v>0.74871811586757997</v>
      </c>
      <c r="F17" s="22"/>
      <c r="G17" s="22">
        <v>0.75287430677391698</v>
      </c>
      <c r="H17" s="22">
        <v>0.77994315851687401</v>
      </c>
      <c r="I17" s="22">
        <v>0.68128350400832205</v>
      </c>
      <c r="J17" s="22">
        <v>0.68642107573169997</v>
      </c>
      <c r="K17" s="22">
        <v>0.69327456478425598</v>
      </c>
      <c r="L17" s="22">
        <v>0.68432577796399896</v>
      </c>
      <c r="M17" s="22"/>
      <c r="N17" s="22">
        <v>0.76955981771372906</v>
      </c>
      <c r="O17" s="22">
        <v>0.68785688015415503</v>
      </c>
      <c r="P17" s="22">
        <v>0.696897451778688</v>
      </c>
      <c r="Q17" s="22">
        <v>0.68560190177464797</v>
      </c>
      <c r="R17" s="22"/>
      <c r="S17" s="22">
        <v>0.70498690616749005</v>
      </c>
      <c r="T17" s="22">
        <v>0.72045922268266305</v>
      </c>
      <c r="U17" s="22">
        <v>0.74019904011912796</v>
      </c>
      <c r="V17" s="22">
        <v>0.62461846568827895</v>
      </c>
      <c r="W17" s="22">
        <v>0.70053762715163503</v>
      </c>
      <c r="X17" s="22">
        <v>0.67646784529883897</v>
      </c>
      <c r="Y17" s="22">
        <v>0.73860555048181697</v>
      </c>
      <c r="Z17" s="22">
        <v>0.76501073447677903</v>
      </c>
      <c r="AA17" s="22">
        <v>0.73460152909730703</v>
      </c>
      <c r="AB17" s="22">
        <v>0.74224561966931901</v>
      </c>
      <c r="AC17" s="22">
        <v>0.69890508481062796</v>
      </c>
      <c r="AD17" s="22">
        <v>0.71010584894432505</v>
      </c>
      <c r="AE17" s="22"/>
      <c r="AF17" s="22">
        <v>0.76114510510691702</v>
      </c>
      <c r="AG17" s="22">
        <v>0.67472001582198404</v>
      </c>
      <c r="AH17" s="22">
        <v>0.73550066530733305</v>
      </c>
      <c r="AI17" s="22">
        <v>0.66530953584119701</v>
      </c>
      <c r="AJ17" s="22">
        <v>0.72711373437280102</v>
      </c>
      <c r="AK17" s="22">
        <v>0.73067608949090201</v>
      </c>
      <c r="AL17" s="22"/>
      <c r="AM17" s="22">
        <v>0.67131844237244098</v>
      </c>
      <c r="AN17" s="22">
        <v>0.70297529415040505</v>
      </c>
      <c r="AO17" s="22">
        <v>0.73539180428142303</v>
      </c>
      <c r="AP17" s="22">
        <v>0.80865709992439905</v>
      </c>
      <c r="AQ17" s="22">
        <v>0.84065641734315699</v>
      </c>
      <c r="AR17" s="22"/>
      <c r="AS17" s="22">
        <v>0.74750633262208999</v>
      </c>
      <c r="AT17" s="22">
        <v>0.69997262289696904</v>
      </c>
      <c r="AU17" s="22"/>
      <c r="AV17" s="22">
        <v>0.73343769675230697</v>
      </c>
      <c r="AW17" s="22">
        <v>0.66743831154807398</v>
      </c>
      <c r="AX17" s="22"/>
      <c r="AY17" s="22">
        <v>0.72569761114966802</v>
      </c>
      <c r="AZ17" s="22">
        <v>0.71201472092564899</v>
      </c>
      <c r="BA17" s="22">
        <v>0.65747768705236997</v>
      </c>
      <c r="BB17" s="22"/>
      <c r="BC17" s="22">
        <v>0.72306604686994902</v>
      </c>
      <c r="BD17" s="22">
        <v>0.66587834779992205</v>
      </c>
      <c r="BE17" s="22">
        <v>0.72801623043658403</v>
      </c>
      <c r="BF17" s="22"/>
      <c r="BG17" s="22">
        <v>0.73999036813783103</v>
      </c>
      <c r="BH17" s="22">
        <v>0.709919685937759</v>
      </c>
      <c r="BI17" s="22"/>
      <c r="BJ17" s="22">
        <v>0.80093525467911297</v>
      </c>
      <c r="BK17" s="22">
        <v>0.693207666104937</v>
      </c>
      <c r="BL17" s="22"/>
      <c r="BM17" s="22">
        <v>0.72125447955097499</v>
      </c>
      <c r="BN17" s="22">
        <v>0.75302953672154904</v>
      </c>
      <c r="BO17" s="22">
        <v>0.68061286988465397</v>
      </c>
      <c r="BP17" s="22">
        <v>0.598983977203843</v>
      </c>
      <c r="BQ17" s="22">
        <v>0.76571499466072901</v>
      </c>
      <c r="BR17" s="22">
        <v>0.69005781969177205</v>
      </c>
      <c r="BS17" s="22">
        <v>0.68439674509694304</v>
      </c>
      <c r="BT17" s="22"/>
      <c r="BU17" s="22">
        <v>0.73805867545102</v>
      </c>
      <c r="BV17" s="22">
        <v>0.76498047740570596</v>
      </c>
      <c r="BW17" s="22"/>
      <c r="BX17" s="22">
        <v>0.69230746400262499</v>
      </c>
      <c r="BY17" s="22">
        <v>0.66951983541251603</v>
      </c>
      <c r="BZ17" s="22">
        <v>0.78979532987689105</v>
      </c>
      <c r="CA17" s="22">
        <v>0.70741799152678597</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J22"/>
  <sheetViews>
    <sheetView showGridLines="0" workbookViewId="0">
      <pane xSplit="2" topLeftCell="C1" activePane="topRight" state="frozen"/>
      <selection pane="topRight" activeCell="D2" sqref="D2:J2"/>
    </sheetView>
  </sheetViews>
  <sheetFormatPr defaultColWidth="11.5546875" defaultRowHeight="14.4" x14ac:dyDescent="0.3"/>
  <cols>
    <col min="2" max="2" width="25.6640625" customWidth="1"/>
    <col min="3" max="10" width="20.6640625" customWidth="1"/>
  </cols>
  <sheetData>
    <row r="2" spans="2:10" ht="40.049999999999997" customHeight="1" x14ac:dyDescent="0.3">
      <c r="D2" s="35" t="s">
        <v>414</v>
      </c>
      <c r="E2" s="31"/>
      <c r="F2" s="31"/>
      <c r="G2" s="31"/>
      <c r="H2" s="31"/>
      <c r="I2" s="31"/>
      <c r="J2" s="31"/>
    </row>
    <row r="6" spans="2:10" ht="49.95" customHeight="1" x14ac:dyDescent="0.3">
      <c r="B6" s="20" t="s">
        <v>15</v>
      </c>
      <c r="C6" s="20" t="s">
        <v>429</v>
      </c>
      <c r="D6" s="20" t="s">
        <v>430</v>
      </c>
      <c r="E6" s="20" t="s">
        <v>431</v>
      </c>
      <c r="F6" s="20" t="s">
        <v>432</v>
      </c>
      <c r="G6" s="20" t="s">
        <v>433</v>
      </c>
      <c r="H6" s="20" t="s">
        <v>434</v>
      </c>
      <c r="I6" s="20" t="s">
        <v>435</v>
      </c>
    </row>
    <row r="7" spans="2:10" x14ac:dyDescent="0.3">
      <c r="B7" s="18" t="s">
        <v>407</v>
      </c>
      <c r="C7" s="17">
        <v>0.43788483157367902</v>
      </c>
      <c r="D7" s="17">
        <v>0.31828974543615601</v>
      </c>
      <c r="E7" s="17">
        <v>0.30817221689006302</v>
      </c>
      <c r="F7" s="17">
        <v>0.34021645323604699</v>
      </c>
      <c r="G7" s="17">
        <v>0.36005471211156398</v>
      </c>
      <c r="H7" s="17">
        <v>0.37152313355063199</v>
      </c>
      <c r="I7" s="17">
        <v>0.20906839622133599</v>
      </c>
    </row>
    <row r="8" spans="2:10" x14ac:dyDescent="0.3">
      <c r="B8" s="18" t="s">
        <v>408</v>
      </c>
      <c r="C8" s="17">
        <v>0.36456060133095303</v>
      </c>
      <c r="D8" s="17">
        <v>0.43633806553733301</v>
      </c>
      <c r="E8" s="17">
        <v>0.39592388718274302</v>
      </c>
      <c r="F8" s="17">
        <v>0.30869141437047898</v>
      </c>
      <c r="G8" s="17">
        <v>0.30968230318871498</v>
      </c>
      <c r="H8" s="17">
        <v>0.24076486206343201</v>
      </c>
      <c r="I8" s="17">
        <v>0.234307445164226</v>
      </c>
    </row>
    <row r="9" spans="2:10" x14ac:dyDescent="0.3">
      <c r="B9" s="18" t="s">
        <v>409</v>
      </c>
      <c r="C9" s="17">
        <v>0.12910580288360099</v>
      </c>
      <c r="D9" s="17">
        <v>0.17654318517806</v>
      </c>
      <c r="E9" s="17">
        <v>0.186819052558889</v>
      </c>
      <c r="F9" s="17">
        <v>0.22118654353223899</v>
      </c>
      <c r="G9" s="17">
        <v>0.15938879913280601</v>
      </c>
      <c r="H9" s="17">
        <v>0.17469773205014</v>
      </c>
      <c r="I9" s="17">
        <v>0.21965842027572</v>
      </c>
    </row>
    <row r="10" spans="2:10" x14ac:dyDescent="0.3">
      <c r="B10" s="18" t="s">
        <v>410</v>
      </c>
      <c r="C10" s="17">
        <v>3.0270534113416101E-2</v>
      </c>
      <c r="D10" s="17">
        <v>2.70161739077238E-2</v>
      </c>
      <c r="E10" s="17">
        <v>3.7331498988119903E-2</v>
      </c>
      <c r="F10" s="17">
        <v>6.3336734150047702E-2</v>
      </c>
      <c r="G10" s="17">
        <v>8.9651198127692802E-2</v>
      </c>
      <c r="H10" s="17">
        <v>9.9961708689442305E-2</v>
      </c>
      <c r="I10" s="17">
        <v>0.12143756872733399</v>
      </c>
    </row>
    <row r="11" spans="2:10" x14ac:dyDescent="0.3">
      <c r="B11" s="18" t="s">
        <v>411</v>
      </c>
      <c r="C11" s="17">
        <v>1.04765048077949E-2</v>
      </c>
      <c r="D11" s="17">
        <v>1.3944923720393101E-2</v>
      </c>
      <c r="E11" s="17">
        <v>2.0752407789188201E-2</v>
      </c>
      <c r="F11" s="17">
        <v>3.9752758547080998E-2</v>
      </c>
      <c r="G11" s="17">
        <v>5.5483466668319902E-2</v>
      </c>
      <c r="H11" s="17">
        <v>8.6239523846776495E-2</v>
      </c>
      <c r="I11" s="17">
        <v>0.146833232627364</v>
      </c>
    </row>
    <row r="12" spans="2:10" x14ac:dyDescent="0.3">
      <c r="B12" s="18" t="s">
        <v>101</v>
      </c>
      <c r="C12" s="17">
        <v>2.77017252905561E-2</v>
      </c>
      <c r="D12" s="17">
        <v>2.7867906220334301E-2</v>
      </c>
      <c r="E12" s="17">
        <v>5.1000936590996901E-2</v>
      </c>
      <c r="F12" s="17">
        <v>2.6816096164106702E-2</v>
      </c>
      <c r="G12" s="17">
        <v>2.5739520770902701E-2</v>
      </c>
      <c r="H12" s="17">
        <v>2.68130397995772E-2</v>
      </c>
      <c r="I12" s="17">
        <v>6.86949369840196E-2</v>
      </c>
    </row>
    <row r="13" spans="2:10" x14ac:dyDescent="0.3">
      <c r="B13" s="23" t="s">
        <v>412</v>
      </c>
      <c r="C13" s="21">
        <v>0.80244543290463199</v>
      </c>
      <c r="D13" s="21">
        <v>0.75462781097348897</v>
      </c>
      <c r="E13" s="21">
        <v>0.70409610407280598</v>
      </c>
      <c r="F13" s="21">
        <v>0.64890786760652497</v>
      </c>
      <c r="G13" s="21">
        <v>0.66973701530027896</v>
      </c>
      <c r="H13" s="21">
        <v>0.612287995614064</v>
      </c>
      <c r="I13" s="21">
        <v>0.44337584138556102</v>
      </c>
    </row>
    <row r="14" spans="2:10" x14ac:dyDescent="0.3">
      <c r="B14" s="23" t="s">
        <v>413</v>
      </c>
      <c r="C14" s="21">
        <v>4.0747038921211003E-2</v>
      </c>
      <c r="D14" s="21">
        <v>4.0961097628116901E-2</v>
      </c>
      <c r="E14" s="21">
        <v>5.8083906777308097E-2</v>
      </c>
      <c r="F14" s="21">
        <v>0.103089492697129</v>
      </c>
      <c r="G14" s="21">
        <v>0.145134664796013</v>
      </c>
      <c r="H14" s="21">
        <v>0.18620123253621901</v>
      </c>
      <c r="I14" s="21">
        <v>0.268270801354699</v>
      </c>
    </row>
    <row r="15" spans="2:10" hidden="1" x14ac:dyDescent="0.3">
      <c r="B15" s="23" t="s">
        <v>299</v>
      </c>
      <c r="C15" s="22">
        <v>0.76169839398342098</v>
      </c>
      <c r="D15" s="22">
        <v>0.71366671334537202</v>
      </c>
      <c r="E15" s="22">
        <v>0.64601219729549797</v>
      </c>
      <c r="F15" s="22">
        <v>0.545818374909397</v>
      </c>
      <c r="G15" s="22">
        <v>0.52460235050426596</v>
      </c>
      <c r="H15" s="22">
        <v>0.42608676307784499</v>
      </c>
      <c r="I15" s="22">
        <v>0.175105040030862</v>
      </c>
    </row>
    <row r="16" spans="2:10" x14ac:dyDescent="0.3">
      <c r="B16" s="16"/>
      <c r="C16" s="16"/>
      <c r="D16" s="16"/>
      <c r="E16" s="16"/>
      <c r="F16" s="16"/>
      <c r="G16" s="16"/>
      <c r="H16" s="16"/>
      <c r="I16" s="16"/>
    </row>
    <row r="17" spans="2:2" x14ac:dyDescent="0.3">
      <c r="B17" t="s">
        <v>99</v>
      </c>
    </row>
    <row r="18" spans="2:2" x14ac:dyDescent="0.3">
      <c r="B18" t="s">
        <v>100</v>
      </c>
    </row>
    <row r="22" spans="2:2" x14ac:dyDescent="0.3">
      <c r="B22" s="8" t="str">
        <f>HYPERLINK("#'Contents'!A1", "Return to Contents")</f>
        <v>Return to Contents</v>
      </c>
    </row>
  </sheetData>
  <mergeCells count="1">
    <mergeCell ref="D2:J2"/>
  </mergeCells>
  <pageMargins left="0.7" right="0.7" top="0.75" bottom="0.75" header="0.3" footer="0.3"/>
  <pageSetup paperSize="9" orientation="portrait" horizontalDpi="300" verticalDpi="3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436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407</v>
      </c>
      <c r="C9" s="17">
        <v>0.31828974543615601</v>
      </c>
      <c r="D9" s="17">
        <v>0.28794405291188602</v>
      </c>
      <c r="E9" s="17">
        <v>0.34648900402407101</v>
      </c>
      <c r="F9" s="17"/>
      <c r="G9" s="17">
        <v>0.32858508659278701</v>
      </c>
      <c r="H9" s="17">
        <v>0.36905064734376802</v>
      </c>
      <c r="I9" s="17">
        <v>0.31691932305999398</v>
      </c>
      <c r="J9" s="17">
        <v>0.35433943462316603</v>
      </c>
      <c r="K9" s="17">
        <v>0.28810978768620399</v>
      </c>
      <c r="L9" s="17">
        <v>0.26252361076174102</v>
      </c>
      <c r="M9" s="17"/>
      <c r="N9" s="17">
        <v>0.35017978254452498</v>
      </c>
      <c r="O9" s="17">
        <v>0.30738495863769599</v>
      </c>
      <c r="P9" s="17">
        <v>0.33222189847873201</v>
      </c>
      <c r="Q9" s="17">
        <v>0.286253820155073</v>
      </c>
      <c r="R9" s="17"/>
      <c r="S9" s="17">
        <v>0.36249210587688502</v>
      </c>
      <c r="T9" s="17">
        <v>0.30381790239655898</v>
      </c>
      <c r="U9" s="17">
        <v>0.31347605579568599</v>
      </c>
      <c r="V9" s="17">
        <v>0.291792300501798</v>
      </c>
      <c r="W9" s="17">
        <v>0.25703258073989499</v>
      </c>
      <c r="X9" s="17">
        <v>0.32200046642573599</v>
      </c>
      <c r="Y9" s="17">
        <v>0.24180019805873601</v>
      </c>
      <c r="Z9" s="17">
        <v>0.336011048031361</v>
      </c>
      <c r="AA9" s="17">
        <v>0.35482447855961102</v>
      </c>
      <c r="AB9" s="17">
        <v>0.31111097179873198</v>
      </c>
      <c r="AC9" s="17">
        <v>0.33817766020868101</v>
      </c>
      <c r="AD9" s="17">
        <v>0.43507199786660899</v>
      </c>
      <c r="AE9" s="17"/>
      <c r="AF9" s="17">
        <v>0.37393168551613498</v>
      </c>
      <c r="AG9" s="17">
        <v>0.29507274967584901</v>
      </c>
      <c r="AH9" s="17">
        <v>0.35831746584385199</v>
      </c>
      <c r="AI9" s="17">
        <v>0.26169892943847201</v>
      </c>
      <c r="AJ9" s="17">
        <v>0.29966598897117902</v>
      </c>
      <c r="AK9" s="17">
        <v>0.31424755573108498</v>
      </c>
      <c r="AL9" s="17"/>
      <c r="AM9" s="17">
        <v>0.29435039256307099</v>
      </c>
      <c r="AN9" s="17">
        <v>0.29247510165849699</v>
      </c>
      <c r="AO9" s="17">
        <v>0.34898832895589399</v>
      </c>
      <c r="AP9" s="17">
        <v>0.40664669891404598</v>
      </c>
      <c r="AQ9" s="17">
        <v>0.38702660782911302</v>
      </c>
      <c r="AR9" s="17"/>
      <c r="AS9" s="17">
        <v>0.33362977220020301</v>
      </c>
      <c r="AT9" s="17">
        <v>0.35079184990921702</v>
      </c>
      <c r="AU9" s="17"/>
      <c r="AV9" s="17">
        <v>0.32473510930951099</v>
      </c>
      <c r="AW9" s="17">
        <v>0.33681132870486802</v>
      </c>
      <c r="AX9" s="17"/>
      <c r="AY9" s="17">
        <v>0.36775765467379701</v>
      </c>
      <c r="AZ9" s="17">
        <v>0.30876527654340402</v>
      </c>
      <c r="BA9" s="17">
        <v>0.238278379704292</v>
      </c>
      <c r="BB9" s="17"/>
      <c r="BC9" s="17">
        <v>0.309482367834501</v>
      </c>
      <c r="BD9" s="17">
        <v>0.28167024133394403</v>
      </c>
      <c r="BE9" s="17">
        <v>0.37781769266097698</v>
      </c>
      <c r="BF9" s="17"/>
      <c r="BG9" s="17">
        <v>0.32926910058703501</v>
      </c>
      <c r="BH9" s="17">
        <v>0.31678481754925802</v>
      </c>
      <c r="BI9" s="17"/>
      <c r="BJ9" s="17">
        <v>0.35904781882927</v>
      </c>
      <c r="BK9" s="17">
        <v>0.31118462285569698</v>
      </c>
      <c r="BL9" s="17"/>
      <c r="BM9" s="17">
        <v>0.34491447532325498</v>
      </c>
      <c r="BN9" s="17">
        <v>0.27311308386252697</v>
      </c>
      <c r="BO9" s="17">
        <v>0.35328091286430302</v>
      </c>
      <c r="BP9" s="17">
        <v>0.391536133023281</v>
      </c>
      <c r="BQ9" s="17">
        <v>0.300173578169176</v>
      </c>
      <c r="BR9" s="17">
        <v>0.26977102290208499</v>
      </c>
      <c r="BS9" s="17">
        <v>0.33357406160127401</v>
      </c>
      <c r="BT9" s="17"/>
      <c r="BU9" s="17">
        <v>0.36723207101235</v>
      </c>
      <c r="BV9" s="17">
        <v>0.40257492087549102</v>
      </c>
      <c r="BW9" s="17"/>
      <c r="BX9" s="17">
        <v>0.38168171672909501</v>
      </c>
      <c r="BY9" s="17">
        <v>0.30938143197893803</v>
      </c>
      <c r="BZ9" s="17">
        <v>0.36697883369944001</v>
      </c>
      <c r="CA9" s="17">
        <v>0.25703203360180399</v>
      </c>
    </row>
    <row r="10" spans="2:79" x14ac:dyDescent="0.3">
      <c r="B10" s="18" t="s">
        <v>408</v>
      </c>
      <c r="C10" s="17">
        <v>0.43633806553733301</v>
      </c>
      <c r="D10" s="17">
        <v>0.42453389509557599</v>
      </c>
      <c r="E10" s="17">
        <v>0.44804345400467999</v>
      </c>
      <c r="F10" s="17"/>
      <c r="G10" s="17">
        <v>0.39421345570204402</v>
      </c>
      <c r="H10" s="17">
        <v>0.41454819117923603</v>
      </c>
      <c r="I10" s="17">
        <v>0.42871585384536198</v>
      </c>
      <c r="J10" s="17">
        <v>0.43754222319807501</v>
      </c>
      <c r="K10" s="17">
        <v>0.44284654453358202</v>
      </c>
      <c r="L10" s="17">
        <v>0.48280775983968999</v>
      </c>
      <c r="M10" s="17"/>
      <c r="N10" s="17">
        <v>0.42133599943410699</v>
      </c>
      <c r="O10" s="17">
        <v>0.47169552121660302</v>
      </c>
      <c r="P10" s="17">
        <v>0.40235854969551499</v>
      </c>
      <c r="Q10" s="17">
        <v>0.43888554764169901</v>
      </c>
      <c r="R10" s="17"/>
      <c r="S10" s="17">
        <v>0.4110812407112</v>
      </c>
      <c r="T10" s="17">
        <v>0.41979027257773799</v>
      </c>
      <c r="U10" s="17">
        <v>0.42562030964922498</v>
      </c>
      <c r="V10" s="17">
        <v>0.42402692346704701</v>
      </c>
      <c r="W10" s="17">
        <v>0.480283873241731</v>
      </c>
      <c r="X10" s="17">
        <v>0.40972083369138201</v>
      </c>
      <c r="Y10" s="17">
        <v>0.49072323500153597</v>
      </c>
      <c r="Z10" s="17">
        <v>0.447537685110177</v>
      </c>
      <c r="AA10" s="17">
        <v>0.41963770831097902</v>
      </c>
      <c r="AB10" s="17">
        <v>0.48546701237116602</v>
      </c>
      <c r="AC10" s="17">
        <v>0.44903164111687999</v>
      </c>
      <c r="AD10" s="17">
        <v>0.40058009346795898</v>
      </c>
      <c r="AE10" s="17"/>
      <c r="AF10" s="17">
        <v>0.41575529570182201</v>
      </c>
      <c r="AG10" s="17">
        <v>0.47081675370992199</v>
      </c>
      <c r="AH10" s="17">
        <v>0.37819150874701202</v>
      </c>
      <c r="AI10" s="17">
        <v>0.45905733675955901</v>
      </c>
      <c r="AJ10" s="17">
        <v>0.44111731985875002</v>
      </c>
      <c r="AK10" s="17">
        <v>0.41892014510347603</v>
      </c>
      <c r="AL10" s="17"/>
      <c r="AM10" s="17">
        <v>0.42851783953063899</v>
      </c>
      <c r="AN10" s="17">
        <v>0.46118996749665703</v>
      </c>
      <c r="AO10" s="17">
        <v>0.42310089342986301</v>
      </c>
      <c r="AP10" s="17">
        <v>0.41166556582161401</v>
      </c>
      <c r="AQ10" s="17">
        <v>0.450495848327922</v>
      </c>
      <c r="AR10" s="17"/>
      <c r="AS10" s="17">
        <v>0.44000186628569299</v>
      </c>
      <c r="AT10" s="17">
        <v>0.44307157925873702</v>
      </c>
      <c r="AU10" s="17"/>
      <c r="AV10" s="17">
        <v>0.43770089098076898</v>
      </c>
      <c r="AW10" s="17">
        <v>0.41862498221254502</v>
      </c>
      <c r="AX10" s="17"/>
      <c r="AY10" s="17">
        <v>0.38824028073021399</v>
      </c>
      <c r="AZ10" s="17">
        <v>0.45433816659896897</v>
      </c>
      <c r="BA10" s="17">
        <v>0.44954383811198401</v>
      </c>
      <c r="BB10" s="17"/>
      <c r="BC10" s="17">
        <v>0.446559228538013</v>
      </c>
      <c r="BD10" s="17">
        <v>0.44756444760477798</v>
      </c>
      <c r="BE10" s="17">
        <v>0.400447712116415</v>
      </c>
      <c r="BF10" s="17"/>
      <c r="BG10" s="17">
        <v>0.44858573415357</v>
      </c>
      <c r="BH10" s="17">
        <v>0.43815416592761802</v>
      </c>
      <c r="BI10" s="17"/>
      <c r="BJ10" s="17">
        <v>0.41913629640303801</v>
      </c>
      <c r="BK10" s="17">
        <v>0.44518848283683099</v>
      </c>
      <c r="BL10" s="17"/>
      <c r="BM10" s="17">
        <v>0.41812642488474999</v>
      </c>
      <c r="BN10" s="17">
        <v>0.46262242449222202</v>
      </c>
      <c r="BO10" s="17">
        <v>0.42416921325385698</v>
      </c>
      <c r="BP10" s="17">
        <v>0.38348738497860102</v>
      </c>
      <c r="BQ10" s="17">
        <v>0.47373041488113299</v>
      </c>
      <c r="BR10" s="17">
        <v>0.464406455648049</v>
      </c>
      <c r="BS10" s="17">
        <v>0.43261924381718397</v>
      </c>
      <c r="BT10" s="17"/>
      <c r="BU10" s="17">
        <v>0.48659365681726602</v>
      </c>
      <c r="BV10" s="17">
        <v>0.39829657499950799</v>
      </c>
      <c r="BW10" s="17"/>
      <c r="BX10" s="17">
        <v>0.39371975561426997</v>
      </c>
      <c r="BY10" s="17">
        <v>0.41144805210247098</v>
      </c>
      <c r="BZ10" s="17">
        <v>0.45471148385521698</v>
      </c>
      <c r="CA10" s="17">
        <v>0.46207882404418399</v>
      </c>
    </row>
    <row r="11" spans="2:79" x14ac:dyDescent="0.3">
      <c r="B11" s="18" t="s">
        <v>409</v>
      </c>
      <c r="C11" s="17">
        <v>0.17654318517806</v>
      </c>
      <c r="D11" s="17">
        <v>0.21105386612582</v>
      </c>
      <c r="E11" s="17">
        <v>0.14375084655974399</v>
      </c>
      <c r="F11" s="17"/>
      <c r="G11" s="17">
        <v>0.18313941642617099</v>
      </c>
      <c r="H11" s="17">
        <v>0.155766141200369</v>
      </c>
      <c r="I11" s="17">
        <v>0.17266780649726901</v>
      </c>
      <c r="J11" s="17">
        <v>0.14543991207443999</v>
      </c>
      <c r="K11" s="17">
        <v>0.20511145609821499</v>
      </c>
      <c r="L11" s="17">
        <v>0.19812800370095701</v>
      </c>
      <c r="M11" s="17"/>
      <c r="N11" s="17">
        <v>0.188765446993827</v>
      </c>
      <c r="O11" s="17">
        <v>0.14591658220680001</v>
      </c>
      <c r="P11" s="17">
        <v>0.20269619658934099</v>
      </c>
      <c r="Q11" s="17">
        <v>0.175398376596092</v>
      </c>
      <c r="R11" s="17"/>
      <c r="S11" s="17">
        <v>0.13595486703774001</v>
      </c>
      <c r="T11" s="17">
        <v>0.226270929282922</v>
      </c>
      <c r="U11" s="17">
        <v>0.194905163968109</v>
      </c>
      <c r="V11" s="17">
        <v>0.209863338059987</v>
      </c>
      <c r="W11" s="17">
        <v>0.19495425901352301</v>
      </c>
      <c r="X11" s="17">
        <v>0.15755386930176499</v>
      </c>
      <c r="Y11" s="17">
        <v>0.19537605395218499</v>
      </c>
      <c r="Z11" s="17">
        <v>0.15233324113209701</v>
      </c>
      <c r="AA11" s="17">
        <v>0.187627066776477</v>
      </c>
      <c r="AB11" s="17">
        <v>0.14815225065443599</v>
      </c>
      <c r="AC11" s="17">
        <v>0.12767662424787299</v>
      </c>
      <c r="AD11" s="17">
        <v>0.123375859239376</v>
      </c>
      <c r="AE11" s="17"/>
      <c r="AF11" s="17">
        <v>0.144536494188274</v>
      </c>
      <c r="AG11" s="17">
        <v>0.170722516744753</v>
      </c>
      <c r="AH11" s="17">
        <v>0.20435131208103299</v>
      </c>
      <c r="AI11" s="17">
        <v>0.20808047916436501</v>
      </c>
      <c r="AJ11" s="17">
        <v>0.17994622599195001</v>
      </c>
      <c r="AK11" s="17">
        <v>0.15968077188226701</v>
      </c>
      <c r="AL11" s="17"/>
      <c r="AM11" s="17">
        <v>0.20677310804646701</v>
      </c>
      <c r="AN11" s="17">
        <v>0.17137383940748899</v>
      </c>
      <c r="AO11" s="17">
        <v>0.18011342984050899</v>
      </c>
      <c r="AP11" s="17">
        <v>0.129986792330364</v>
      </c>
      <c r="AQ11" s="17">
        <v>0.105546513948593</v>
      </c>
      <c r="AR11" s="17"/>
      <c r="AS11" s="17">
        <v>0.16892205697868401</v>
      </c>
      <c r="AT11" s="17">
        <v>0.11844778205702</v>
      </c>
      <c r="AU11" s="17"/>
      <c r="AV11" s="17">
        <v>0.17715730829574899</v>
      </c>
      <c r="AW11" s="17">
        <v>0.18023106005501699</v>
      </c>
      <c r="AX11" s="17"/>
      <c r="AY11" s="17">
        <v>0.14995590359488301</v>
      </c>
      <c r="AZ11" s="17">
        <v>0.17727194167649399</v>
      </c>
      <c r="BA11" s="17">
        <v>0.25868741980292098</v>
      </c>
      <c r="BB11" s="17"/>
      <c r="BC11" s="17">
        <v>0.17204107541402799</v>
      </c>
      <c r="BD11" s="17">
        <v>0.19489130295127899</v>
      </c>
      <c r="BE11" s="17">
        <v>0.17072321211206101</v>
      </c>
      <c r="BF11" s="17"/>
      <c r="BG11" s="17">
        <v>0.16071247129525201</v>
      </c>
      <c r="BH11" s="17">
        <v>0.17890649223748201</v>
      </c>
      <c r="BI11" s="17"/>
      <c r="BJ11" s="17">
        <v>0.17168196187548099</v>
      </c>
      <c r="BK11" s="17">
        <v>0.17508901960022699</v>
      </c>
      <c r="BL11" s="17"/>
      <c r="BM11" s="17">
        <v>0.174771273050808</v>
      </c>
      <c r="BN11" s="17">
        <v>0.181637208029341</v>
      </c>
      <c r="BO11" s="17">
        <v>8.7843154155764297E-2</v>
      </c>
      <c r="BP11" s="17">
        <v>0.15239513647861799</v>
      </c>
      <c r="BQ11" s="17">
        <v>0.173267580508492</v>
      </c>
      <c r="BR11" s="17">
        <v>0.21090790511327301</v>
      </c>
      <c r="BS11" s="17">
        <v>0.148916626821816</v>
      </c>
      <c r="BT11" s="17"/>
      <c r="BU11" s="17">
        <v>0.114176766835644</v>
      </c>
      <c r="BV11" s="17">
        <v>0.146167126846486</v>
      </c>
      <c r="BW11" s="17"/>
      <c r="BX11" s="17">
        <v>0.148181047566319</v>
      </c>
      <c r="BY11" s="17">
        <v>0.204238229897475</v>
      </c>
      <c r="BZ11" s="17">
        <v>0.134141696376505</v>
      </c>
      <c r="CA11" s="17">
        <v>0.220255629542943</v>
      </c>
    </row>
    <row r="12" spans="2:79" x14ac:dyDescent="0.3">
      <c r="B12" s="18" t="s">
        <v>410</v>
      </c>
      <c r="C12" s="17">
        <v>2.70161739077238E-2</v>
      </c>
      <c r="D12" s="17">
        <v>3.7266569042097603E-2</v>
      </c>
      <c r="E12" s="17">
        <v>1.7150974986118901E-2</v>
      </c>
      <c r="F12" s="17"/>
      <c r="G12" s="17">
        <v>4.0354066371538697E-2</v>
      </c>
      <c r="H12" s="17">
        <v>2.86762936213188E-2</v>
      </c>
      <c r="I12" s="17">
        <v>2.89526330055986E-2</v>
      </c>
      <c r="J12" s="17">
        <v>2.5372069770796299E-2</v>
      </c>
      <c r="K12" s="17">
        <v>6.1008228255083098E-3</v>
      </c>
      <c r="L12" s="17">
        <v>3.0607780672541898E-2</v>
      </c>
      <c r="M12" s="17"/>
      <c r="N12" s="17">
        <v>1.77353297813716E-2</v>
      </c>
      <c r="O12" s="17">
        <v>2.7377974390902601E-2</v>
      </c>
      <c r="P12" s="17">
        <v>2.73648254382651E-2</v>
      </c>
      <c r="Q12" s="17">
        <v>3.7115911274726701E-2</v>
      </c>
      <c r="R12" s="17"/>
      <c r="S12" s="17">
        <v>3.8965742947031298E-2</v>
      </c>
      <c r="T12" s="17">
        <v>1.3784470471679199E-2</v>
      </c>
      <c r="U12" s="17">
        <v>2.9699744770490599E-2</v>
      </c>
      <c r="V12" s="17">
        <v>3.1183392256151299E-2</v>
      </c>
      <c r="W12" s="17">
        <v>3.3499932745060003E-2</v>
      </c>
      <c r="X12" s="17">
        <v>3.4105115037980201E-2</v>
      </c>
      <c r="Y12" s="17">
        <v>2.7848560048014701E-2</v>
      </c>
      <c r="Z12" s="17">
        <v>5.50093235578571E-2</v>
      </c>
      <c r="AA12" s="17">
        <v>4.0212811310386901E-3</v>
      </c>
      <c r="AB12" s="17">
        <v>2.9889544777292401E-2</v>
      </c>
      <c r="AC12" s="17">
        <v>3.2180692037307897E-2</v>
      </c>
      <c r="AD12" s="17">
        <v>0</v>
      </c>
      <c r="AE12" s="17"/>
      <c r="AF12" s="17">
        <v>2.7278178618681401E-2</v>
      </c>
      <c r="AG12" s="17">
        <v>2.2746359066376801E-2</v>
      </c>
      <c r="AH12" s="17">
        <v>2.0904917721599199E-2</v>
      </c>
      <c r="AI12" s="17">
        <v>3.14146608657625E-2</v>
      </c>
      <c r="AJ12" s="17">
        <v>3.4032006448492198E-2</v>
      </c>
      <c r="AK12" s="17">
        <v>3.4524840416469402E-2</v>
      </c>
      <c r="AL12" s="17"/>
      <c r="AM12" s="17">
        <v>1.6072237389845399E-2</v>
      </c>
      <c r="AN12" s="17">
        <v>2.1280091137772301E-2</v>
      </c>
      <c r="AO12" s="17">
        <v>2.8937037469726298E-2</v>
      </c>
      <c r="AP12" s="17">
        <v>2.7879419784473902E-2</v>
      </c>
      <c r="AQ12" s="17">
        <v>3.7418752059688601E-2</v>
      </c>
      <c r="AR12" s="17"/>
      <c r="AS12" s="17">
        <v>2.3524990673331799E-2</v>
      </c>
      <c r="AT12" s="17">
        <v>2.6730336366969899E-2</v>
      </c>
      <c r="AU12" s="17"/>
      <c r="AV12" s="17">
        <v>2.2835866361436301E-2</v>
      </c>
      <c r="AW12" s="17">
        <v>2.2792948926268999E-2</v>
      </c>
      <c r="AX12" s="17"/>
      <c r="AY12" s="17">
        <v>3.00088712653694E-2</v>
      </c>
      <c r="AZ12" s="17">
        <v>2.8014463130631499E-2</v>
      </c>
      <c r="BA12" s="17">
        <v>1.4393743042884599E-2</v>
      </c>
      <c r="BB12" s="17"/>
      <c r="BC12" s="17">
        <v>2.6182739924743799E-2</v>
      </c>
      <c r="BD12" s="17">
        <v>4.3188292448878202E-2</v>
      </c>
      <c r="BE12" s="17">
        <v>1.34957504070471E-2</v>
      </c>
      <c r="BF12" s="17"/>
      <c r="BG12" s="17">
        <v>1.40392815625753E-2</v>
      </c>
      <c r="BH12" s="17">
        <v>2.8762582366132699E-2</v>
      </c>
      <c r="BI12" s="17"/>
      <c r="BJ12" s="17">
        <v>2.4107035633939299E-2</v>
      </c>
      <c r="BK12" s="17">
        <v>2.5081513944329101E-2</v>
      </c>
      <c r="BL12" s="17"/>
      <c r="BM12" s="17">
        <v>2.8905595360555401E-2</v>
      </c>
      <c r="BN12" s="17">
        <v>1.9136570567521102E-2</v>
      </c>
      <c r="BO12" s="17">
        <v>9.6452310517383802E-2</v>
      </c>
      <c r="BP12" s="17">
        <v>0</v>
      </c>
      <c r="BQ12" s="17">
        <v>1.1254456818885299E-2</v>
      </c>
      <c r="BR12" s="17">
        <v>2.8472473489143401E-2</v>
      </c>
      <c r="BS12" s="17">
        <v>7.0962827185100203E-3</v>
      </c>
      <c r="BT12" s="17"/>
      <c r="BU12" s="17">
        <v>2.0929602325231299E-2</v>
      </c>
      <c r="BV12" s="17">
        <v>1.7238775163176599E-2</v>
      </c>
      <c r="BW12" s="17"/>
      <c r="BX12" s="17">
        <v>2.8062980278818001E-2</v>
      </c>
      <c r="BY12" s="17">
        <v>3.3270566831422099E-2</v>
      </c>
      <c r="BZ12" s="17">
        <v>1.9815044117107199E-2</v>
      </c>
      <c r="CA12" s="17">
        <v>3.3753785917685603E-2</v>
      </c>
    </row>
    <row r="13" spans="2:79" x14ac:dyDescent="0.3">
      <c r="B13" s="18" t="s">
        <v>411</v>
      </c>
      <c r="C13" s="17">
        <v>1.3944923720393101E-2</v>
      </c>
      <c r="D13" s="17">
        <v>1.4285526333360001E-2</v>
      </c>
      <c r="E13" s="17">
        <v>1.3681372824979599E-2</v>
      </c>
      <c r="F13" s="17"/>
      <c r="G13" s="17">
        <v>1.6824404583212299E-2</v>
      </c>
      <c r="H13" s="17">
        <v>1.5664971643318499E-2</v>
      </c>
      <c r="I13" s="17">
        <v>1.47934662700744E-2</v>
      </c>
      <c r="J13" s="17">
        <v>7.9390838538849606E-3</v>
      </c>
      <c r="K13" s="17">
        <v>1.7108970946826198E-2</v>
      </c>
      <c r="L13" s="17">
        <v>1.2683553976317E-2</v>
      </c>
      <c r="M13" s="17"/>
      <c r="N13" s="17">
        <v>9.6323098153475104E-3</v>
      </c>
      <c r="O13" s="17">
        <v>1.8030310035899898E-2</v>
      </c>
      <c r="P13" s="17">
        <v>8.1592076919012307E-3</v>
      </c>
      <c r="Q13" s="17">
        <v>1.8143730937144199E-2</v>
      </c>
      <c r="R13" s="17"/>
      <c r="S13" s="17">
        <v>2.3209631800151401E-2</v>
      </c>
      <c r="T13" s="17">
        <v>1.47165668760508E-2</v>
      </c>
      <c r="U13" s="17">
        <v>0</v>
      </c>
      <c r="V13" s="17">
        <v>1.56054422080532E-2</v>
      </c>
      <c r="W13" s="17">
        <v>1.36060658371066E-2</v>
      </c>
      <c r="X13" s="17">
        <v>1.6538994827932699E-2</v>
      </c>
      <c r="Y13" s="17">
        <v>2.6864348446959299E-2</v>
      </c>
      <c r="Z13" s="17">
        <v>0</v>
      </c>
      <c r="AA13" s="17">
        <v>8.6973773778697607E-3</v>
      </c>
      <c r="AB13" s="17">
        <v>6.7640135205294504E-3</v>
      </c>
      <c r="AC13" s="17">
        <v>0</v>
      </c>
      <c r="AD13" s="17">
        <v>4.0972049426056999E-2</v>
      </c>
      <c r="AE13" s="17"/>
      <c r="AF13" s="17">
        <v>1.33043802764478E-2</v>
      </c>
      <c r="AG13" s="17">
        <v>1.6394028928472699E-2</v>
      </c>
      <c r="AH13" s="17">
        <v>1.0168482459468201E-2</v>
      </c>
      <c r="AI13" s="17">
        <v>7.8543078822394703E-3</v>
      </c>
      <c r="AJ13" s="17">
        <v>1.7536554563927598E-2</v>
      </c>
      <c r="AK13" s="17">
        <v>2.7581274413508002E-2</v>
      </c>
      <c r="AL13" s="17"/>
      <c r="AM13" s="17">
        <v>1.6475556877259299E-2</v>
      </c>
      <c r="AN13" s="17">
        <v>1.5773558107243998E-2</v>
      </c>
      <c r="AO13" s="17">
        <v>1.9311115369847101E-3</v>
      </c>
      <c r="AP13" s="17">
        <v>1.29484975849958E-2</v>
      </c>
      <c r="AQ13" s="17">
        <v>0</v>
      </c>
      <c r="AR13" s="17"/>
      <c r="AS13" s="17">
        <v>1.0236046924397999E-2</v>
      </c>
      <c r="AT13" s="17">
        <v>2.7409668068043801E-2</v>
      </c>
      <c r="AU13" s="17"/>
      <c r="AV13" s="17">
        <v>1.18764607485073E-2</v>
      </c>
      <c r="AW13" s="17">
        <v>1.3722552235853299E-2</v>
      </c>
      <c r="AX13" s="17"/>
      <c r="AY13" s="17">
        <v>1.6140893722504799E-2</v>
      </c>
      <c r="AZ13" s="17">
        <v>1.24311915569555E-2</v>
      </c>
      <c r="BA13" s="17">
        <v>1.4263766366531899E-2</v>
      </c>
      <c r="BB13" s="17"/>
      <c r="BC13" s="17">
        <v>1.1577017684621599E-2</v>
      </c>
      <c r="BD13" s="17">
        <v>1.60763751108291E-2</v>
      </c>
      <c r="BE13" s="17">
        <v>1.6134164603318901E-2</v>
      </c>
      <c r="BF13" s="17"/>
      <c r="BG13" s="17">
        <v>9.4776747870289803E-3</v>
      </c>
      <c r="BH13" s="17">
        <v>1.55968806890249E-2</v>
      </c>
      <c r="BI13" s="17"/>
      <c r="BJ13" s="17">
        <v>1.06111902633744E-2</v>
      </c>
      <c r="BK13" s="17">
        <v>1.40967779654465E-2</v>
      </c>
      <c r="BL13" s="17"/>
      <c r="BM13" s="17">
        <v>1.1272712475789599E-2</v>
      </c>
      <c r="BN13" s="17">
        <v>2.9568079625630801E-2</v>
      </c>
      <c r="BO13" s="17">
        <v>0</v>
      </c>
      <c r="BP13" s="17">
        <v>9.6076045598983105E-3</v>
      </c>
      <c r="BQ13" s="17">
        <v>0</v>
      </c>
      <c r="BR13" s="17">
        <v>1.2744386783218899E-2</v>
      </c>
      <c r="BS13" s="17">
        <v>2.2647375434712302E-2</v>
      </c>
      <c r="BT13" s="17"/>
      <c r="BU13" s="17">
        <v>0</v>
      </c>
      <c r="BV13" s="17">
        <v>6.2768763513852497E-3</v>
      </c>
      <c r="BW13" s="17"/>
      <c r="BX13" s="17">
        <v>1.7910627907276301E-2</v>
      </c>
      <c r="BY13" s="17">
        <v>2.1787086587366899E-2</v>
      </c>
      <c r="BZ13" s="17">
        <v>1.13769921828088E-2</v>
      </c>
      <c r="CA13" s="17">
        <v>1.8794125043270399E-2</v>
      </c>
    </row>
    <row r="14" spans="2:79" x14ac:dyDescent="0.3">
      <c r="B14" s="18" t="s">
        <v>101</v>
      </c>
      <c r="C14" s="17">
        <v>2.7867906220334301E-2</v>
      </c>
      <c r="D14" s="17">
        <v>2.4916090491260201E-2</v>
      </c>
      <c r="E14" s="17">
        <v>3.0884347600407001E-2</v>
      </c>
      <c r="F14" s="17"/>
      <c r="G14" s="17">
        <v>3.6883570324246703E-2</v>
      </c>
      <c r="H14" s="17">
        <v>1.6293755011990301E-2</v>
      </c>
      <c r="I14" s="17">
        <v>3.7950917321701402E-2</v>
      </c>
      <c r="J14" s="17">
        <v>2.93672764796373E-2</v>
      </c>
      <c r="K14" s="17">
        <v>4.0722417909663897E-2</v>
      </c>
      <c r="L14" s="17">
        <v>1.3249291048753E-2</v>
      </c>
      <c r="M14" s="17"/>
      <c r="N14" s="17">
        <v>1.23511314308216E-2</v>
      </c>
      <c r="O14" s="17">
        <v>2.95946535120994E-2</v>
      </c>
      <c r="P14" s="17">
        <v>2.7199322106246E-2</v>
      </c>
      <c r="Q14" s="17">
        <v>4.4202613395265399E-2</v>
      </c>
      <c r="R14" s="17"/>
      <c r="S14" s="17">
        <v>2.8296411626992101E-2</v>
      </c>
      <c r="T14" s="17">
        <v>2.16198583950509E-2</v>
      </c>
      <c r="U14" s="17">
        <v>3.6298725816489401E-2</v>
      </c>
      <c r="V14" s="17">
        <v>2.7528603506963199E-2</v>
      </c>
      <c r="W14" s="17">
        <v>2.0623288422684901E-2</v>
      </c>
      <c r="X14" s="17">
        <v>6.0080720715204199E-2</v>
      </c>
      <c r="Y14" s="17">
        <v>1.7387604492569101E-2</v>
      </c>
      <c r="Z14" s="17">
        <v>9.1087021685079105E-3</v>
      </c>
      <c r="AA14" s="17">
        <v>2.5192087844024699E-2</v>
      </c>
      <c r="AB14" s="17">
        <v>1.8616206877843999E-2</v>
      </c>
      <c r="AC14" s="17">
        <v>5.2933382389258501E-2</v>
      </c>
      <c r="AD14" s="17">
        <v>0</v>
      </c>
      <c r="AE14" s="17"/>
      <c r="AF14" s="17">
        <v>2.5193965698640099E-2</v>
      </c>
      <c r="AG14" s="17">
        <v>2.4247591874626901E-2</v>
      </c>
      <c r="AH14" s="17">
        <v>2.8066313147035501E-2</v>
      </c>
      <c r="AI14" s="17">
        <v>3.1894285889601103E-2</v>
      </c>
      <c r="AJ14" s="17">
        <v>2.7701904165701102E-2</v>
      </c>
      <c r="AK14" s="17">
        <v>4.5045412453193899E-2</v>
      </c>
      <c r="AL14" s="17"/>
      <c r="AM14" s="17">
        <v>3.7810865592718901E-2</v>
      </c>
      <c r="AN14" s="17">
        <v>3.7907442192339803E-2</v>
      </c>
      <c r="AO14" s="17">
        <v>1.6929198767023802E-2</v>
      </c>
      <c r="AP14" s="17">
        <v>1.0873025564507E-2</v>
      </c>
      <c r="AQ14" s="17">
        <v>1.9512277834682699E-2</v>
      </c>
      <c r="AR14" s="17"/>
      <c r="AS14" s="17">
        <v>2.3685266937690599E-2</v>
      </c>
      <c r="AT14" s="17">
        <v>3.3548784340012502E-2</v>
      </c>
      <c r="AU14" s="17"/>
      <c r="AV14" s="17">
        <v>2.5694364304026902E-2</v>
      </c>
      <c r="AW14" s="17">
        <v>2.7817127865447201E-2</v>
      </c>
      <c r="AX14" s="17"/>
      <c r="AY14" s="17">
        <v>4.7896396013231299E-2</v>
      </c>
      <c r="AZ14" s="17">
        <v>1.91789604935458E-2</v>
      </c>
      <c r="BA14" s="17">
        <v>2.4832852971386699E-2</v>
      </c>
      <c r="BB14" s="17"/>
      <c r="BC14" s="17">
        <v>3.4157570604092698E-2</v>
      </c>
      <c r="BD14" s="17">
        <v>1.6609340550291701E-2</v>
      </c>
      <c r="BE14" s="17">
        <v>2.1381468100180299E-2</v>
      </c>
      <c r="BF14" s="17"/>
      <c r="BG14" s="17">
        <v>3.7915737614539598E-2</v>
      </c>
      <c r="BH14" s="17">
        <v>2.17950612304844E-2</v>
      </c>
      <c r="BI14" s="17"/>
      <c r="BJ14" s="17">
        <v>1.5415696994897201E-2</v>
      </c>
      <c r="BK14" s="17">
        <v>2.93595827974697E-2</v>
      </c>
      <c r="BL14" s="17"/>
      <c r="BM14" s="17">
        <v>2.20095189048427E-2</v>
      </c>
      <c r="BN14" s="17">
        <v>3.39226334227581E-2</v>
      </c>
      <c r="BO14" s="17">
        <v>3.8254409208692802E-2</v>
      </c>
      <c r="BP14" s="17">
        <v>6.2973740959601093E-2</v>
      </c>
      <c r="BQ14" s="17">
        <v>4.1573969622313703E-2</v>
      </c>
      <c r="BR14" s="17">
        <v>1.3697756064229899E-2</v>
      </c>
      <c r="BS14" s="17">
        <v>5.5146409606504403E-2</v>
      </c>
      <c r="BT14" s="17"/>
      <c r="BU14" s="17">
        <v>1.1067903009508001E-2</v>
      </c>
      <c r="BV14" s="17">
        <v>2.9445725763953101E-2</v>
      </c>
      <c r="BW14" s="17"/>
      <c r="BX14" s="17">
        <v>3.0443871904222999E-2</v>
      </c>
      <c r="BY14" s="17">
        <v>1.9874632602327202E-2</v>
      </c>
      <c r="BZ14" s="17">
        <v>1.29759497689221E-2</v>
      </c>
      <c r="CA14" s="17">
        <v>8.0856018501138903E-3</v>
      </c>
    </row>
    <row r="15" spans="2:79" x14ac:dyDescent="0.3">
      <c r="B15" s="18" t="s">
        <v>412</v>
      </c>
      <c r="C15" s="21">
        <v>0.75462781097348897</v>
      </c>
      <c r="D15" s="21">
        <v>0.712477948007462</v>
      </c>
      <c r="E15" s="21">
        <v>0.79453245802875005</v>
      </c>
      <c r="F15" s="21"/>
      <c r="G15" s="21">
        <v>0.72279854229483198</v>
      </c>
      <c r="H15" s="21">
        <v>0.78359883852300405</v>
      </c>
      <c r="I15" s="21">
        <v>0.74563517690535597</v>
      </c>
      <c r="J15" s="21">
        <v>0.79188165782124098</v>
      </c>
      <c r="K15" s="21">
        <v>0.73095633221978695</v>
      </c>
      <c r="L15" s="21">
        <v>0.74533137060143095</v>
      </c>
      <c r="M15" s="21"/>
      <c r="N15" s="21">
        <v>0.77151578197863202</v>
      </c>
      <c r="O15" s="21">
        <v>0.77908047985429796</v>
      </c>
      <c r="P15" s="21">
        <v>0.73458044817424695</v>
      </c>
      <c r="Q15" s="21">
        <v>0.72513936779677102</v>
      </c>
      <c r="R15" s="21"/>
      <c r="S15" s="21">
        <v>0.77357334658808496</v>
      </c>
      <c r="T15" s="21">
        <v>0.72360817497429697</v>
      </c>
      <c r="U15" s="21">
        <v>0.73909636544491097</v>
      </c>
      <c r="V15" s="21">
        <v>0.71581922396884501</v>
      </c>
      <c r="W15" s="21">
        <v>0.73731645398162604</v>
      </c>
      <c r="X15" s="21">
        <v>0.731721300117118</v>
      </c>
      <c r="Y15" s="21">
        <v>0.73252343306027201</v>
      </c>
      <c r="Z15" s="21">
        <v>0.78354873314153795</v>
      </c>
      <c r="AA15" s="21">
        <v>0.77446218687058999</v>
      </c>
      <c r="AB15" s="21">
        <v>0.796577984169898</v>
      </c>
      <c r="AC15" s="21">
        <v>0.787209301325561</v>
      </c>
      <c r="AD15" s="21">
        <v>0.83565209133456697</v>
      </c>
      <c r="AE15" s="21"/>
      <c r="AF15" s="21">
        <v>0.789686981217957</v>
      </c>
      <c r="AG15" s="21">
        <v>0.765889503385771</v>
      </c>
      <c r="AH15" s="21">
        <v>0.73650897459086395</v>
      </c>
      <c r="AI15" s="21">
        <v>0.72075626619803101</v>
      </c>
      <c r="AJ15" s="21">
        <v>0.74078330882992904</v>
      </c>
      <c r="AK15" s="21">
        <v>0.73316770083456195</v>
      </c>
      <c r="AL15" s="21"/>
      <c r="AM15" s="21">
        <v>0.72286823209370998</v>
      </c>
      <c r="AN15" s="21">
        <v>0.75366506915515497</v>
      </c>
      <c r="AO15" s="21">
        <v>0.77208922238575695</v>
      </c>
      <c r="AP15" s="21">
        <v>0.81831226473565999</v>
      </c>
      <c r="AQ15" s="21">
        <v>0.83752245615703502</v>
      </c>
      <c r="AR15" s="21"/>
      <c r="AS15" s="21">
        <v>0.773631638485896</v>
      </c>
      <c r="AT15" s="21">
        <v>0.79386342916795305</v>
      </c>
      <c r="AU15" s="21"/>
      <c r="AV15" s="21">
        <v>0.76243600029028102</v>
      </c>
      <c r="AW15" s="21">
        <v>0.75543631091741303</v>
      </c>
      <c r="AX15" s="21"/>
      <c r="AY15" s="21">
        <v>0.75599793540401194</v>
      </c>
      <c r="AZ15" s="21">
        <v>0.76310344314237399</v>
      </c>
      <c r="BA15" s="21">
        <v>0.68782221781627595</v>
      </c>
      <c r="BB15" s="21"/>
      <c r="BC15" s="21">
        <v>0.756041596372514</v>
      </c>
      <c r="BD15" s="21">
        <v>0.72923468893872201</v>
      </c>
      <c r="BE15" s="21">
        <v>0.77826540477739203</v>
      </c>
      <c r="BF15" s="21"/>
      <c r="BG15" s="21">
        <v>0.77785483474060402</v>
      </c>
      <c r="BH15" s="21">
        <v>0.75493898347687605</v>
      </c>
      <c r="BI15" s="21"/>
      <c r="BJ15" s="21">
        <v>0.77818411523230802</v>
      </c>
      <c r="BK15" s="21">
        <v>0.75637310569252703</v>
      </c>
      <c r="BL15" s="21"/>
      <c r="BM15" s="21">
        <v>0.76304090020800497</v>
      </c>
      <c r="BN15" s="21">
        <v>0.73573550835474899</v>
      </c>
      <c r="BO15" s="21">
        <v>0.777450126118159</v>
      </c>
      <c r="BP15" s="21">
        <v>0.77502351800188196</v>
      </c>
      <c r="BQ15" s="21">
        <v>0.77390399305030899</v>
      </c>
      <c r="BR15" s="21">
        <v>0.73417747855013404</v>
      </c>
      <c r="BS15" s="21">
        <v>0.76619330541845798</v>
      </c>
      <c r="BT15" s="21"/>
      <c r="BU15" s="21">
        <v>0.85382572782961697</v>
      </c>
      <c r="BV15" s="21">
        <v>0.80087149587499895</v>
      </c>
      <c r="BW15" s="21"/>
      <c r="BX15" s="21">
        <v>0.77540147234336398</v>
      </c>
      <c r="BY15" s="21">
        <v>0.72082948408140901</v>
      </c>
      <c r="BZ15" s="21">
        <v>0.82169031755465705</v>
      </c>
      <c r="CA15" s="21">
        <v>0.71911085764598703</v>
      </c>
    </row>
    <row r="16" spans="2:79" x14ac:dyDescent="0.3">
      <c r="B16" s="18" t="s">
        <v>413</v>
      </c>
      <c r="C16" s="21">
        <v>4.0961097628116901E-2</v>
      </c>
      <c r="D16" s="21">
        <v>5.1552095375457602E-2</v>
      </c>
      <c r="E16" s="21">
        <v>3.08323478110985E-2</v>
      </c>
      <c r="F16" s="21"/>
      <c r="G16" s="21">
        <v>5.7178470954751003E-2</v>
      </c>
      <c r="H16" s="21">
        <v>4.4341265264637303E-2</v>
      </c>
      <c r="I16" s="21">
        <v>4.3746099275673002E-2</v>
      </c>
      <c r="J16" s="21">
        <v>3.3311153624681303E-2</v>
      </c>
      <c r="K16" s="21">
        <v>2.3209793772334501E-2</v>
      </c>
      <c r="L16" s="21">
        <v>4.3291334648858898E-2</v>
      </c>
      <c r="M16" s="21"/>
      <c r="N16" s="21">
        <v>2.73676395967191E-2</v>
      </c>
      <c r="O16" s="21">
        <v>4.54082844268026E-2</v>
      </c>
      <c r="P16" s="21">
        <v>3.5524033130166402E-2</v>
      </c>
      <c r="Q16" s="21">
        <v>5.52596422118709E-2</v>
      </c>
      <c r="R16" s="21"/>
      <c r="S16" s="21">
        <v>6.2175374747182703E-2</v>
      </c>
      <c r="T16" s="21">
        <v>2.8501037347730001E-2</v>
      </c>
      <c r="U16" s="21">
        <v>2.9699744770490599E-2</v>
      </c>
      <c r="V16" s="21">
        <v>4.6788834464204503E-2</v>
      </c>
      <c r="W16" s="21">
        <v>4.7105998582166603E-2</v>
      </c>
      <c r="X16" s="21">
        <v>5.0644109865912897E-2</v>
      </c>
      <c r="Y16" s="21">
        <v>5.4712908494973997E-2</v>
      </c>
      <c r="Z16" s="21">
        <v>5.50093235578571E-2</v>
      </c>
      <c r="AA16" s="21">
        <v>1.2718658508908401E-2</v>
      </c>
      <c r="AB16" s="21">
        <v>3.6653558297821902E-2</v>
      </c>
      <c r="AC16" s="21">
        <v>3.2180692037307897E-2</v>
      </c>
      <c r="AD16" s="21">
        <v>4.0972049426056999E-2</v>
      </c>
      <c r="AE16" s="21"/>
      <c r="AF16" s="21">
        <v>4.0582558895129101E-2</v>
      </c>
      <c r="AG16" s="21">
        <v>3.9140387994849403E-2</v>
      </c>
      <c r="AH16" s="21">
        <v>3.1073400181067402E-2</v>
      </c>
      <c r="AI16" s="21">
        <v>3.9268968748002002E-2</v>
      </c>
      <c r="AJ16" s="21">
        <v>5.15685610124198E-2</v>
      </c>
      <c r="AK16" s="21">
        <v>6.21061148299775E-2</v>
      </c>
      <c r="AL16" s="21"/>
      <c r="AM16" s="21">
        <v>3.25477942671046E-2</v>
      </c>
      <c r="AN16" s="21">
        <v>3.70536492450163E-2</v>
      </c>
      <c r="AO16" s="21">
        <v>3.0868149006711001E-2</v>
      </c>
      <c r="AP16" s="21">
        <v>4.0827917369469703E-2</v>
      </c>
      <c r="AQ16" s="21">
        <v>3.7418752059688601E-2</v>
      </c>
      <c r="AR16" s="21"/>
      <c r="AS16" s="21">
        <v>3.3761037597729797E-2</v>
      </c>
      <c r="AT16" s="21">
        <v>5.4140004435013697E-2</v>
      </c>
      <c r="AU16" s="21"/>
      <c r="AV16" s="21">
        <v>3.4712327109943597E-2</v>
      </c>
      <c r="AW16" s="21">
        <v>3.6515501162122398E-2</v>
      </c>
      <c r="AX16" s="21"/>
      <c r="AY16" s="21">
        <v>4.6149764987874202E-2</v>
      </c>
      <c r="AZ16" s="21">
        <v>4.0445654687586999E-2</v>
      </c>
      <c r="BA16" s="21">
        <v>2.8657509409416599E-2</v>
      </c>
      <c r="BB16" s="21"/>
      <c r="BC16" s="21">
        <v>3.7759757609365403E-2</v>
      </c>
      <c r="BD16" s="21">
        <v>5.9264667559707301E-2</v>
      </c>
      <c r="BE16" s="21">
        <v>2.9629915010365999E-2</v>
      </c>
      <c r="BF16" s="21"/>
      <c r="BG16" s="21">
        <v>2.3516956349604299E-2</v>
      </c>
      <c r="BH16" s="21">
        <v>4.4359463055157602E-2</v>
      </c>
      <c r="BI16" s="21"/>
      <c r="BJ16" s="21">
        <v>3.4718225897313701E-2</v>
      </c>
      <c r="BK16" s="21">
        <v>3.9178291909775599E-2</v>
      </c>
      <c r="BL16" s="21"/>
      <c r="BM16" s="21">
        <v>4.0178307836345101E-2</v>
      </c>
      <c r="BN16" s="21">
        <v>4.8704650193151899E-2</v>
      </c>
      <c r="BO16" s="21">
        <v>9.6452310517383802E-2</v>
      </c>
      <c r="BP16" s="21">
        <v>9.6076045598983105E-3</v>
      </c>
      <c r="BQ16" s="21">
        <v>1.1254456818885299E-2</v>
      </c>
      <c r="BR16" s="21">
        <v>4.12168602723623E-2</v>
      </c>
      <c r="BS16" s="21">
        <v>2.9743658153222299E-2</v>
      </c>
      <c r="BT16" s="21"/>
      <c r="BU16" s="21">
        <v>2.0929602325231299E-2</v>
      </c>
      <c r="BV16" s="21">
        <v>2.3515651514561899E-2</v>
      </c>
      <c r="BW16" s="21"/>
      <c r="BX16" s="21">
        <v>4.5973608186094299E-2</v>
      </c>
      <c r="BY16" s="21">
        <v>5.5057653418789002E-2</v>
      </c>
      <c r="BZ16" s="21">
        <v>3.1192036299916001E-2</v>
      </c>
      <c r="CA16" s="21">
        <v>5.2547910960955999E-2</v>
      </c>
    </row>
    <row r="17" spans="2:79" hidden="1" x14ac:dyDescent="0.3">
      <c r="B17" s="18" t="s">
        <v>299</v>
      </c>
      <c r="C17" s="22">
        <v>0.71366671334537202</v>
      </c>
      <c r="D17" s="22">
        <v>0.66092585263200498</v>
      </c>
      <c r="E17" s="22">
        <v>0.76370011021765205</v>
      </c>
      <c r="F17" s="22"/>
      <c r="G17" s="22">
        <v>0.66562007134008006</v>
      </c>
      <c r="H17" s="22">
        <v>0.73925757325836705</v>
      </c>
      <c r="I17" s="22">
        <v>0.701889077629683</v>
      </c>
      <c r="J17" s="22">
        <v>0.75857050419656002</v>
      </c>
      <c r="K17" s="22">
        <v>0.70774653844745194</v>
      </c>
      <c r="L17" s="22">
        <v>0.70204003595257203</v>
      </c>
      <c r="M17" s="22"/>
      <c r="N17" s="22">
        <v>0.74414814238191296</v>
      </c>
      <c r="O17" s="22">
        <v>0.73367219542749595</v>
      </c>
      <c r="P17" s="22">
        <v>0.69905641504408</v>
      </c>
      <c r="Q17" s="22">
        <v>0.66987972558490105</v>
      </c>
      <c r="R17" s="22"/>
      <c r="S17" s="22">
        <v>0.71139797184090203</v>
      </c>
      <c r="T17" s="22">
        <v>0.69510713762656695</v>
      </c>
      <c r="U17" s="22">
        <v>0.70939662067442</v>
      </c>
      <c r="V17" s="22">
        <v>0.669030389504641</v>
      </c>
      <c r="W17" s="22">
        <v>0.69021045539945902</v>
      </c>
      <c r="X17" s="22">
        <v>0.68107719025120494</v>
      </c>
      <c r="Y17" s="22">
        <v>0.677810524565298</v>
      </c>
      <c r="Z17" s="22">
        <v>0.72853940958368102</v>
      </c>
      <c r="AA17" s="22">
        <v>0.76174352836168202</v>
      </c>
      <c r="AB17" s="22">
        <v>0.75992442587207598</v>
      </c>
      <c r="AC17" s="22">
        <v>0.75502860928825299</v>
      </c>
      <c r="AD17" s="22">
        <v>0.79468004190851005</v>
      </c>
      <c r="AE17" s="22"/>
      <c r="AF17" s="22">
        <v>0.74910442232282803</v>
      </c>
      <c r="AG17" s="22">
        <v>0.72674911539092102</v>
      </c>
      <c r="AH17" s="22">
        <v>0.70543557440979698</v>
      </c>
      <c r="AI17" s="22">
        <v>0.68148729745002901</v>
      </c>
      <c r="AJ17" s="22">
        <v>0.68921474781751002</v>
      </c>
      <c r="AK17" s="22">
        <v>0.67106158600458399</v>
      </c>
      <c r="AL17" s="22"/>
      <c r="AM17" s="22">
        <v>0.69032043782660502</v>
      </c>
      <c r="AN17" s="22">
        <v>0.71661141991013799</v>
      </c>
      <c r="AO17" s="22">
        <v>0.74122107337904597</v>
      </c>
      <c r="AP17" s="22">
        <v>0.77748434736618999</v>
      </c>
      <c r="AQ17" s="22">
        <v>0.80010370409734699</v>
      </c>
      <c r="AR17" s="22"/>
      <c r="AS17" s="22">
        <v>0.73987060088816603</v>
      </c>
      <c r="AT17" s="22">
        <v>0.73972342473293995</v>
      </c>
      <c r="AU17" s="22"/>
      <c r="AV17" s="22">
        <v>0.72772367318033704</v>
      </c>
      <c r="AW17" s="22">
        <v>0.71892080975529105</v>
      </c>
      <c r="AX17" s="22"/>
      <c r="AY17" s="22">
        <v>0.70984817041613701</v>
      </c>
      <c r="AZ17" s="22">
        <v>0.72265778845478701</v>
      </c>
      <c r="BA17" s="22">
        <v>0.65916470840685903</v>
      </c>
      <c r="BB17" s="22"/>
      <c r="BC17" s="22">
        <v>0.71828183876314899</v>
      </c>
      <c r="BD17" s="22">
        <v>0.66997002137901496</v>
      </c>
      <c r="BE17" s="22">
        <v>0.74863548976702599</v>
      </c>
      <c r="BF17" s="22"/>
      <c r="BG17" s="22">
        <v>0.75433787839099997</v>
      </c>
      <c r="BH17" s="22">
        <v>0.71057952042171901</v>
      </c>
      <c r="BI17" s="22"/>
      <c r="BJ17" s="22">
        <v>0.74346588933499402</v>
      </c>
      <c r="BK17" s="22">
        <v>0.71719481378275196</v>
      </c>
      <c r="BL17" s="22"/>
      <c r="BM17" s="22">
        <v>0.72286259237165895</v>
      </c>
      <c r="BN17" s="22">
        <v>0.68703085816159704</v>
      </c>
      <c r="BO17" s="22">
        <v>0.68099781560077499</v>
      </c>
      <c r="BP17" s="22">
        <v>0.76541591344198401</v>
      </c>
      <c r="BQ17" s="22">
        <v>0.76264953623142395</v>
      </c>
      <c r="BR17" s="22">
        <v>0.692960618277772</v>
      </c>
      <c r="BS17" s="22">
        <v>0.73644964726523499</v>
      </c>
      <c r="BT17" s="22"/>
      <c r="BU17" s="22">
        <v>0.83289612550438497</v>
      </c>
      <c r="BV17" s="22">
        <v>0.77735584436043703</v>
      </c>
      <c r="BW17" s="22"/>
      <c r="BX17" s="22">
        <v>0.72942786415727001</v>
      </c>
      <c r="BY17" s="22">
        <v>0.66577183066262002</v>
      </c>
      <c r="BZ17" s="22">
        <v>0.79049828125474098</v>
      </c>
      <c r="CA17" s="22">
        <v>0.66656294668503202</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437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407</v>
      </c>
      <c r="C9" s="17">
        <v>0.34021645323604699</v>
      </c>
      <c r="D9" s="17">
        <v>0.32283446419156198</v>
      </c>
      <c r="E9" s="17">
        <v>0.35794870302889498</v>
      </c>
      <c r="F9" s="17"/>
      <c r="G9" s="17">
        <v>0.27264656579963997</v>
      </c>
      <c r="H9" s="17">
        <v>0.33291428121824701</v>
      </c>
      <c r="I9" s="17">
        <v>0.33038421713310101</v>
      </c>
      <c r="J9" s="17">
        <v>0.33274264146958599</v>
      </c>
      <c r="K9" s="17">
        <v>0.334349385712501</v>
      </c>
      <c r="L9" s="17">
        <v>0.40894667957569802</v>
      </c>
      <c r="M9" s="17"/>
      <c r="N9" s="17">
        <v>0.41444341439942001</v>
      </c>
      <c r="O9" s="17">
        <v>0.34621113716301999</v>
      </c>
      <c r="P9" s="17">
        <v>0.30806723268991998</v>
      </c>
      <c r="Q9" s="17">
        <v>0.280690837680589</v>
      </c>
      <c r="R9" s="17"/>
      <c r="S9" s="17">
        <v>0.34224234661993902</v>
      </c>
      <c r="T9" s="17">
        <v>0.36988073892999201</v>
      </c>
      <c r="U9" s="17">
        <v>0.36161395907753302</v>
      </c>
      <c r="V9" s="17">
        <v>0.328608272629066</v>
      </c>
      <c r="W9" s="17">
        <v>0.29564302746544802</v>
      </c>
      <c r="X9" s="17">
        <v>0.35107317036864</v>
      </c>
      <c r="Y9" s="17">
        <v>0.30897690099421798</v>
      </c>
      <c r="Z9" s="17">
        <v>0.29205522612323298</v>
      </c>
      <c r="AA9" s="17">
        <v>0.331771426052693</v>
      </c>
      <c r="AB9" s="17">
        <v>0.32839686922835198</v>
      </c>
      <c r="AC9" s="17">
        <v>0.39937697020916602</v>
      </c>
      <c r="AD9" s="17">
        <v>0.366515250676622</v>
      </c>
      <c r="AE9" s="17"/>
      <c r="AF9" s="17">
        <v>0.36124597927128699</v>
      </c>
      <c r="AG9" s="17">
        <v>0.34498926483026399</v>
      </c>
      <c r="AH9" s="17">
        <v>0.30602496468819801</v>
      </c>
      <c r="AI9" s="17">
        <v>0.298194908443425</v>
      </c>
      <c r="AJ9" s="17">
        <v>0.37909882368009801</v>
      </c>
      <c r="AK9" s="17">
        <v>0.37504690618988301</v>
      </c>
      <c r="AL9" s="17"/>
      <c r="AM9" s="17">
        <v>0.28659077936810901</v>
      </c>
      <c r="AN9" s="17">
        <v>0.31885484995746</v>
      </c>
      <c r="AO9" s="17">
        <v>0.38375817782921101</v>
      </c>
      <c r="AP9" s="17">
        <v>0.42097547402670998</v>
      </c>
      <c r="AQ9" s="17">
        <v>0.409355892603122</v>
      </c>
      <c r="AR9" s="17"/>
      <c r="AS9" s="17">
        <v>0.37222274997421401</v>
      </c>
      <c r="AT9" s="17">
        <v>0.29066834146779902</v>
      </c>
      <c r="AU9" s="17"/>
      <c r="AV9" s="17">
        <v>0.37621181562879102</v>
      </c>
      <c r="AW9" s="17">
        <v>0.29565933747509998</v>
      </c>
      <c r="AX9" s="17"/>
      <c r="AY9" s="17">
        <v>0.38370973686235899</v>
      </c>
      <c r="AZ9" s="17">
        <v>0.33333295443501199</v>
      </c>
      <c r="BA9" s="17">
        <v>0.27293499633507401</v>
      </c>
      <c r="BB9" s="17"/>
      <c r="BC9" s="17">
        <v>0.36199695667064102</v>
      </c>
      <c r="BD9" s="17">
        <v>0.341301839233837</v>
      </c>
      <c r="BE9" s="17">
        <v>0.28967267049503598</v>
      </c>
      <c r="BF9" s="17"/>
      <c r="BG9" s="17">
        <v>0.360774052078216</v>
      </c>
      <c r="BH9" s="17">
        <v>0.33746918526929198</v>
      </c>
      <c r="BI9" s="17"/>
      <c r="BJ9" s="17">
        <v>0.35976108495563103</v>
      </c>
      <c r="BK9" s="17">
        <v>0.34059310909879997</v>
      </c>
      <c r="BL9" s="17"/>
      <c r="BM9" s="17">
        <v>0.33943607655853902</v>
      </c>
      <c r="BN9" s="17">
        <v>0.32744192509555398</v>
      </c>
      <c r="BO9" s="17">
        <v>0.32201849199356197</v>
      </c>
      <c r="BP9" s="17">
        <v>0.29158798377788298</v>
      </c>
      <c r="BQ9" s="17">
        <v>0.21216416768688001</v>
      </c>
      <c r="BR9" s="17">
        <v>0.42105262810807498</v>
      </c>
      <c r="BS9" s="17">
        <v>0.26175887957309302</v>
      </c>
      <c r="BT9" s="17"/>
      <c r="BU9" s="17">
        <v>0.32021507532983301</v>
      </c>
      <c r="BV9" s="17">
        <v>0.33505467608763101</v>
      </c>
      <c r="BW9" s="17"/>
      <c r="BX9" s="17">
        <v>0.35517660409774998</v>
      </c>
      <c r="BY9" s="17">
        <v>0.29774590032124498</v>
      </c>
      <c r="BZ9" s="17">
        <v>0.38300590372939902</v>
      </c>
      <c r="CA9" s="17">
        <v>0.33638913622687999</v>
      </c>
    </row>
    <row r="10" spans="2:79" x14ac:dyDescent="0.3">
      <c r="B10" s="18" t="s">
        <v>408</v>
      </c>
      <c r="C10" s="17">
        <v>0.30869141437047898</v>
      </c>
      <c r="D10" s="17">
        <v>0.30121418660224603</v>
      </c>
      <c r="E10" s="17">
        <v>0.31347787492052798</v>
      </c>
      <c r="F10" s="17"/>
      <c r="G10" s="17">
        <v>0.32063433397293001</v>
      </c>
      <c r="H10" s="17">
        <v>0.334437559621931</v>
      </c>
      <c r="I10" s="17">
        <v>0.29029981495677698</v>
      </c>
      <c r="J10" s="17">
        <v>0.27724041405997502</v>
      </c>
      <c r="K10" s="17">
        <v>0.30213116825279002</v>
      </c>
      <c r="L10" s="17">
        <v>0.32464024348368797</v>
      </c>
      <c r="M10" s="17"/>
      <c r="N10" s="17">
        <v>0.30953592675095498</v>
      </c>
      <c r="O10" s="17">
        <v>0.31241280387020298</v>
      </c>
      <c r="P10" s="17">
        <v>0.29387413199380202</v>
      </c>
      <c r="Q10" s="17">
        <v>0.32063833408787001</v>
      </c>
      <c r="R10" s="17"/>
      <c r="S10" s="17">
        <v>0.304574315093459</v>
      </c>
      <c r="T10" s="17">
        <v>0.30557179529342199</v>
      </c>
      <c r="U10" s="17">
        <v>0.31813146834481199</v>
      </c>
      <c r="V10" s="17">
        <v>0.289394428153535</v>
      </c>
      <c r="W10" s="17">
        <v>0.33546287298183802</v>
      </c>
      <c r="X10" s="17">
        <v>0.27229681155497298</v>
      </c>
      <c r="Y10" s="17">
        <v>0.33126280275625702</v>
      </c>
      <c r="Z10" s="17">
        <v>0.35674211941960898</v>
      </c>
      <c r="AA10" s="17">
        <v>0.34290335301788</v>
      </c>
      <c r="AB10" s="17">
        <v>0.28239416567692199</v>
      </c>
      <c r="AC10" s="17">
        <v>0.27963587802231898</v>
      </c>
      <c r="AD10" s="17">
        <v>0.29889351130314401</v>
      </c>
      <c r="AE10" s="17"/>
      <c r="AF10" s="17">
        <v>0.28607180709630298</v>
      </c>
      <c r="AG10" s="17">
        <v>0.31367160863398702</v>
      </c>
      <c r="AH10" s="17">
        <v>0.312674318976156</v>
      </c>
      <c r="AI10" s="17">
        <v>0.31363333523841003</v>
      </c>
      <c r="AJ10" s="17">
        <v>0.33528187844549301</v>
      </c>
      <c r="AK10" s="17">
        <v>0.29950299540955699</v>
      </c>
      <c r="AL10" s="17"/>
      <c r="AM10" s="17">
        <v>0.30743238499082498</v>
      </c>
      <c r="AN10" s="17">
        <v>0.30546114590711398</v>
      </c>
      <c r="AO10" s="17">
        <v>0.30695709933190501</v>
      </c>
      <c r="AP10" s="17">
        <v>0.30823867139065603</v>
      </c>
      <c r="AQ10" s="17">
        <v>0.36447727590177098</v>
      </c>
      <c r="AR10" s="17"/>
      <c r="AS10" s="17">
        <v>0.31875407453712801</v>
      </c>
      <c r="AT10" s="17">
        <v>0.29850501728930301</v>
      </c>
      <c r="AU10" s="17"/>
      <c r="AV10" s="17">
        <v>0.300083526751245</v>
      </c>
      <c r="AW10" s="17">
        <v>0.30352638018691003</v>
      </c>
      <c r="AX10" s="17"/>
      <c r="AY10" s="17">
        <v>0.29279782362144502</v>
      </c>
      <c r="AZ10" s="17">
        <v>0.31078904556843201</v>
      </c>
      <c r="BA10" s="17">
        <v>0.318363046018865</v>
      </c>
      <c r="BB10" s="17"/>
      <c r="BC10" s="17">
        <v>0.29411582267198999</v>
      </c>
      <c r="BD10" s="17">
        <v>0.33531546924304401</v>
      </c>
      <c r="BE10" s="17">
        <v>0.31425824712733502</v>
      </c>
      <c r="BF10" s="17"/>
      <c r="BG10" s="17">
        <v>0.30652030777869499</v>
      </c>
      <c r="BH10" s="17">
        <v>0.310564030180217</v>
      </c>
      <c r="BI10" s="17"/>
      <c r="BJ10" s="17">
        <v>0.33544745922153801</v>
      </c>
      <c r="BK10" s="17">
        <v>0.30083773369863298</v>
      </c>
      <c r="BL10" s="17"/>
      <c r="BM10" s="17">
        <v>0.30662082598622797</v>
      </c>
      <c r="BN10" s="17">
        <v>0.326927148164457</v>
      </c>
      <c r="BO10" s="17">
        <v>0.371181488605067</v>
      </c>
      <c r="BP10" s="17">
        <v>0.20187515052994701</v>
      </c>
      <c r="BQ10" s="17">
        <v>0.30676769758974298</v>
      </c>
      <c r="BR10" s="17">
        <v>0.31622291811756598</v>
      </c>
      <c r="BS10" s="17">
        <v>0.289725469239276</v>
      </c>
      <c r="BT10" s="17"/>
      <c r="BU10" s="17">
        <v>0.33307813912595602</v>
      </c>
      <c r="BV10" s="17">
        <v>0.33611255896433001</v>
      </c>
      <c r="BW10" s="17"/>
      <c r="BX10" s="17">
        <v>0.30669120982981501</v>
      </c>
      <c r="BY10" s="17">
        <v>0.31984389076380898</v>
      </c>
      <c r="BZ10" s="17">
        <v>0.33652452498519803</v>
      </c>
      <c r="CA10" s="17">
        <v>0.33447785471714397</v>
      </c>
    </row>
    <row r="11" spans="2:79" x14ac:dyDescent="0.3">
      <c r="B11" s="18" t="s">
        <v>409</v>
      </c>
      <c r="C11" s="17">
        <v>0.22118654353223899</v>
      </c>
      <c r="D11" s="17">
        <v>0.22572535387614001</v>
      </c>
      <c r="E11" s="17">
        <v>0.217848639378385</v>
      </c>
      <c r="F11" s="17"/>
      <c r="G11" s="17">
        <v>0.26009963839144401</v>
      </c>
      <c r="H11" s="17">
        <v>0.21133019196713701</v>
      </c>
      <c r="I11" s="17">
        <v>0.21345135182963201</v>
      </c>
      <c r="J11" s="17">
        <v>0.25522544449482099</v>
      </c>
      <c r="K11" s="17">
        <v>0.223995202382057</v>
      </c>
      <c r="L11" s="17">
        <v>0.18021259994011901</v>
      </c>
      <c r="M11" s="17"/>
      <c r="N11" s="17">
        <v>0.17226865862277899</v>
      </c>
      <c r="O11" s="17">
        <v>0.20662594474995499</v>
      </c>
      <c r="P11" s="17">
        <v>0.265317851954953</v>
      </c>
      <c r="Q11" s="17">
        <v>0.24440350896368401</v>
      </c>
      <c r="R11" s="17"/>
      <c r="S11" s="17">
        <v>0.211934225960352</v>
      </c>
      <c r="T11" s="17">
        <v>0.220410440800513</v>
      </c>
      <c r="U11" s="17">
        <v>0.21942242518424901</v>
      </c>
      <c r="V11" s="17">
        <v>0.22242172943835101</v>
      </c>
      <c r="W11" s="17">
        <v>0.23818105159401101</v>
      </c>
      <c r="X11" s="17">
        <v>0.217518592596117</v>
      </c>
      <c r="Y11" s="17">
        <v>0.19955728110568099</v>
      </c>
      <c r="Z11" s="17">
        <v>0.22910572952177299</v>
      </c>
      <c r="AA11" s="17">
        <v>0.23689502772826199</v>
      </c>
      <c r="AB11" s="17">
        <v>0.238454739690353</v>
      </c>
      <c r="AC11" s="17">
        <v>0.20240071958529099</v>
      </c>
      <c r="AD11" s="17">
        <v>0.20917520049058999</v>
      </c>
      <c r="AE11" s="17"/>
      <c r="AF11" s="17">
        <v>0.23429911820381299</v>
      </c>
      <c r="AG11" s="17">
        <v>0.20609651284414801</v>
      </c>
      <c r="AH11" s="17">
        <v>0.242270359959118</v>
      </c>
      <c r="AI11" s="17">
        <v>0.24885023693716399</v>
      </c>
      <c r="AJ11" s="17">
        <v>0.174933937066587</v>
      </c>
      <c r="AK11" s="17">
        <v>0.18584564816718099</v>
      </c>
      <c r="AL11" s="17"/>
      <c r="AM11" s="17">
        <v>0.25119996483204599</v>
      </c>
      <c r="AN11" s="17">
        <v>0.24295147164019501</v>
      </c>
      <c r="AO11" s="17">
        <v>0.212435360667349</v>
      </c>
      <c r="AP11" s="17">
        <v>0.1724784812788</v>
      </c>
      <c r="AQ11" s="17">
        <v>0.10167779646879201</v>
      </c>
      <c r="AR11" s="17"/>
      <c r="AS11" s="17">
        <v>0.20295877462044401</v>
      </c>
      <c r="AT11" s="17">
        <v>0.20251341673322301</v>
      </c>
      <c r="AU11" s="17"/>
      <c r="AV11" s="17">
        <v>0.21054952025503099</v>
      </c>
      <c r="AW11" s="17">
        <v>0.24765087450830001</v>
      </c>
      <c r="AX11" s="17"/>
      <c r="AY11" s="17">
        <v>0.196274273513281</v>
      </c>
      <c r="AZ11" s="17">
        <v>0.22551847937970801</v>
      </c>
      <c r="BA11" s="17">
        <v>0.26233767375580502</v>
      </c>
      <c r="BB11" s="17"/>
      <c r="BC11" s="17">
        <v>0.214574461455422</v>
      </c>
      <c r="BD11" s="17">
        <v>0.20807969709379001</v>
      </c>
      <c r="BE11" s="17">
        <v>0.24544802011573699</v>
      </c>
      <c r="BF11" s="17"/>
      <c r="BG11" s="17">
        <v>0.19478292898203101</v>
      </c>
      <c r="BH11" s="17">
        <v>0.22821732687611601</v>
      </c>
      <c r="BI11" s="17"/>
      <c r="BJ11" s="17">
        <v>0.200980697983562</v>
      </c>
      <c r="BK11" s="17">
        <v>0.22194554884165599</v>
      </c>
      <c r="BL11" s="17"/>
      <c r="BM11" s="17">
        <v>0.22845358800743501</v>
      </c>
      <c r="BN11" s="17">
        <v>0.191038126490928</v>
      </c>
      <c r="BO11" s="17">
        <v>0.19929583433777701</v>
      </c>
      <c r="BP11" s="17">
        <v>0.27957611106425201</v>
      </c>
      <c r="BQ11" s="17">
        <v>0.33355343026776801</v>
      </c>
      <c r="BR11" s="17">
        <v>0.17342003876856099</v>
      </c>
      <c r="BS11" s="17">
        <v>0.28218372374710099</v>
      </c>
      <c r="BT11" s="17"/>
      <c r="BU11" s="17">
        <v>0.21936231022746</v>
      </c>
      <c r="BV11" s="17">
        <v>0.21002131064687199</v>
      </c>
      <c r="BW11" s="17"/>
      <c r="BX11" s="17">
        <v>0.21270748476402199</v>
      </c>
      <c r="BY11" s="17">
        <v>0.225501620360474</v>
      </c>
      <c r="BZ11" s="17">
        <v>0.18379657752404599</v>
      </c>
      <c r="CA11" s="17">
        <v>0.22423933408517499</v>
      </c>
    </row>
    <row r="12" spans="2:79" x14ac:dyDescent="0.3">
      <c r="B12" s="18" t="s">
        <v>410</v>
      </c>
      <c r="C12" s="17">
        <v>6.3336734150047702E-2</v>
      </c>
      <c r="D12" s="17">
        <v>7.3330539285490201E-2</v>
      </c>
      <c r="E12" s="17">
        <v>5.3900677433268998E-2</v>
      </c>
      <c r="F12" s="17"/>
      <c r="G12" s="17">
        <v>8.0516668940631406E-2</v>
      </c>
      <c r="H12" s="17">
        <v>5.8286883211261298E-2</v>
      </c>
      <c r="I12" s="17">
        <v>8.0584447843214904E-2</v>
      </c>
      <c r="J12" s="17">
        <v>5.6182672071551698E-2</v>
      </c>
      <c r="K12" s="17">
        <v>5.8383780788904702E-2</v>
      </c>
      <c r="L12" s="17">
        <v>5.1142473092632E-2</v>
      </c>
      <c r="M12" s="17"/>
      <c r="N12" s="17">
        <v>6.8163473324202695E-2</v>
      </c>
      <c r="O12" s="17">
        <v>7.9556410590389995E-2</v>
      </c>
      <c r="P12" s="17">
        <v>5.3833127472622498E-2</v>
      </c>
      <c r="Q12" s="17">
        <v>5.1391189304523202E-2</v>
      </c>
      <c r="R12" s="17"/>
      <c r="S12" s="17">
        <v>7.1247218389848002E-2</v>
      </c>
      <c r="T12" s="17">
        <v>7.3077493312622296E-2</v>
      </c>
      <c r="U12" s="17">
        <v>4.6462643039266602E-2</v>
      </c>
      <c r="V12" s="17">
        <v>0.102390362192714</v>
      </c>
      <c r="W12" s="17">
        <v>7.1623289870003201E-2</v>
      </c>
      <c r="X12" s="17">
        <v>8.1889204549934994E-2</v>
      </c>
      <c r="Y12" s="17">
        <v>3.9904475126526798E-2</v>
      </c>
      <c r="Z12" s="17">
        <v>4.3723685032708501E-2</v>
      </c>
      <c r="AA12" s="17">
        <v>3.4304648825580701E-2</v>
      </c>
      <c r="AB12" s="17">
        <v>8.3412108033393606E-2</v>
      </c>
      <c r="AC12" s="17">
        <v>3.4178104539662801E-2</v>
      </c>
      <c r="AD12" s="17">
        <v>2.0435399280715701E-2</v>
      </c>
      <c r="AE12" s="17"/>
      <c r="AF12" s="17">
        <v>6.4299155587265802E-2</v>
      </c>
      <c r="AG12" s="17">
        <v>7.0228261139241799E-2</v>
      </c>
      <c r="AH12" s="17">
        <v>3.74569989480023E-2</v>
      </c>
      <c r="AI12" s="17">
        <v>7.9829923429442506E-2</v>
      </c>
      <c r="AJ12" s="17">
        <v>5.85884640270498E-2</v>
      </c>
      <c r="AK12" s="17">
        <v>4.3670314745798397E-2</v>
      </c>
      <c r="AL12" s="17"/>
      <c r="AM12" s="17">
        <v>7.1264052228155003E-2</v>
      </c>
      <c r="AN12" s="17">
        <v>5.12796310244635E-2</v>
      </c>
      <c r="AO12" s="17">
        <v>6.1919433792480001E-2</v>
      </c>
      <c r="AP12" s="17">
        <v>4.9553542882820302E-2</v>
      </c>
      <c r="AQ12" s="17">
        <v>6.4158635261164207E-2</v>
      </c>
      <c r="AR12" s="17"/>
      <c r="AS12" s="17">
        <v>5.4108102256303602E-2</v>
      </c>
      <c r="AT12" s="17">
        <v>9.6365070380671797E-2</v>
      </c>
      <c r="AU12" s="17"/>
      <c r="AV12" s="17">
        <v>5.5492997061293799E-2</v>
      </c>
      <c r="AW12" s="17">
        <v>7.4052541320499404E-2</v>
      </c>
      <c r="AX12" s="17"/>
      <c r="AY12" s="17">
        <v>5.6791116786242497E-2</v>
      </c>
      <c r="AZ12" s="17">
        <v>6.5487047402796802E-2</v>
      </c>
      <c r="BA12" s="17">
        <v>7.3581973237314996E-2</v>
      </c>
      <c r="BB12" s="17"/>
      <c r="BC12" s="17">
        <v>5.8402668987305603E-2</v>
      </c>
      <c r="BD12" s="17">
        <v>6.5252646877623194E-2</v>
      </c>
      <c r="BE12" s="17">
        <v>7.6541705999000495E-2</v>
      </c>
      <c r="BF12" s="17"/>
      <c r="BG12" s="17">
        <v>7.1318644033143905E-2</v>
      </c>
      <c r="BH12" s="17">
        <v>5.9942777270131503E-2</v>
      </c>
      <c r="BI12" s="17"/>
      <c r="BJ12" s="17">
        <v>4.9750749957072501E-2</v>
      </c>
      <c r="BK12" s="17">
        <v>6.7983486426270598E-2</v>
      </c>
      <c r="BL12" s="17"/>
      <c r="BM12" s="17">
        <v>6.3055185034007297E-2</v>
      </c>
      <c r="BN12" s="17">
        <v>6.6107090066012703E-2</v>
      </c>
      <c r="BO12" s="17">
        <v>2.3026576355128399E-2</v>
      </c>
      <c r="BP12" s="17">
        <v>9.0707096515766097E-2</v>
      </c>
      <c r="BQ12" s="17">
        <v>0.13750096961805</v>
      </c>
      <c r="BR12" s="17">
        <v>4.3224154449843503E-2</v>
      </c>
      <c r="BS12" s="17">
        <v>8.1116820711749693E-2</v>
      </c>
      <c r="BT12" s="17"/>
      <c r="BU12" s="17">
        <v>5.6849101402523597E-2</v>
      </c>
      <c r="BV12" s="17">
        <v>6.1224217145475698E-2</v>
      </c>
      <c r="BW12" s="17"/>
      <c r="BX12" s="17">
        <v>3.9182065081531603E-2</v>
      </c>
      <c r="BY12" s="17">
        <v>7.6605856090258703E-2</v>
      </c>
      <c r="BZ12" s="17">
        <v>6.0561183323602302E-2</v>
      </c>
      <c r="CA12" s="17">
        <v>6.0640747371953303E-2</v>
      </c>
    </row>
    <row r="13" spans="2:79" x14ac:dyDescent="0.3">
      <c r="B13" s="18" t="s">
        <v>411</v>
      </c>
      <c r="C13" s="17">
        <v>3.9752758547080998E-2</v>
      </c>
      <c r="D13" s="17">
        <v>4.8848966518744201E-2</v>
      </c>
      <c r="E13" s="17">
        <v>3.10760771565213E-2</v>
      </c>
      <c r="F13" s="17"/>
      <c r="G13" s="17">
        <v>4.0776754126826603E-2</v>
      </c>
      <c r="H13" s="17">
        <v>4.5982488341961898E-2</v>
      </c>
      <c r="I13" s="17">
        <v>4.1614111807511199E-2</v>
      </c>
      <c r="J13" s="17">
        <v>4.4863671375785202E-2</v>
      </c>
      <c r="K13" s="17">
        <v>5.2826385275989401E-2</v>
      </c>
      <c r="L13" s="17">
        <v>1.9609489122143602E-2</v>
      </c>
      <c r="M13" s="17"/>
      <c r="N13" s="17">
        <v>2.3458830437407999E-2</v>
      </c>
      <c r="O13" s="17">
        <v>3.1346244421753697E-2</v>
      </c>
      <c r="P13" s="17">
        <v>5.1797213261869403E-2</v>
      </c>
      <c r="Q13" s="17">
        <v>5.6615345885809902E-2</v>
      </c>
      <c r="R13" s="17"/>
      <c r="S13" s="17">
        <v>4.7874716735682998E-2</v>
      </c>
      <c r="T13" s="17">
        <v>1.7282392748577399E-2</v>
      </c>
      <c r="U13" s="17">
        <v>2.94400484280447E-2</v>
      </c>
      <c r="V13" s="17">
        <v>3.04845907531665E-2</v>
      </c>
      <c r="W13" s="17">
        <v>2.6523056951743101E-2</v>
      </c>
      <c r="X13" s="17">
        <v>3.8488125892654997E-2</v>
      </c>
      <c r="Y13" s="17">
        <v>7.8894857175955901E-2</v>
      </c>
      <c r="Z13" s="17">
        <v>5.4449889679102997E-2</v>
      </c>
      <c r="AA13" s="17">
        <v>2.0527610944990098E-2</v>
      </c>
      <c r="AB13" s="17">
        <v>5.4890407722178999E-2</v>
      </c>
      <c r="AC13" s="17">
        <v>3.1155052883636802E-2</v>
      </c>
      <c r="AD13" s="17">
        <v>0.104980638248929</v>
      </c>
      <c r="AE13" s="17"/>
      <c r="AF13" s="17">
        <v>2.3092721368935702E-2</v>
      </c>
      <c r="AG13" s="17">
        <v>4.2457169594468103E-2</v>
      </c>
      <c r="AH13" s="17">
        <v>6.2564473598735501E-2</v>
      </c>
      <c r="AI13" s="17">
        <v>3.8136577028684303E-2</v>
      </c>
      <c r="AJ13" s="17">
        <v>3.4032966504226402E-2</v>
      </c>
      <c r="AK13" s="17">
        <v>6.1020269233195402E-2</v>
      </c>
      <c r="AL13" s="17"/>
      <c r="AM13" s="17">
        <v>4.1491336080164698E-2</v>
      </c>
      <c r="AN13" s="17">
        <v>4.5954571208205897E-2</v>
      </c>
      <c r="AO13" s="17">
        <v>2.3710939529222302E-2</v>
      </c>
      <c r="AP13" s="17">
        <v>3.66792545813691E-2</v>
      </c>
      <c r="AQ13" s="17">
        <v>4.4519822435383299E-2</v>
      </c>
      <c r="AR13" s="17"/>
      <c r="AS13" s="17">
        <v>3.0079654096656101E-2</v>
      </c>
      <c r="AT13" s="17">
        <v>7.2587176000222894E-2</v>
      </c>
      <c r="AU13" s="17"/>
      <c r="AV13" s="17">
        <v>3.5897207777529298E-2</v>
      </c>
      <c r="AW13" s="17">
        <v>4.44649258400679E-2</v>
      </c>
      <c r="AX13" s="17"/>
      <c r="AY13" s="17">
        <v>3.5898720373393499E-2</v>
      </c>
      <c r="AZ13" s="17">
        <v>4.01702315517121E-2</v>
      </c>
      <c r="BA13" s="17">
        <v>5.1585028107295199E-2</v>
      </c>
      <c r="BB13" s="17"/>
      <c r="BC13" s="17">
        <v>3.7044042099466601E-2</v>
      </c>
      <c r="BD13" s="17">
        <v>3.4748523127204001E-2</v>
      </c>
      <c r="BE13" s="17">
        <v>5.3378568773485499E-2</v>
      </c>
      <c r="BF13" s="17"/>
      <c r="BG13" s="17">
        <v>3.81773672099587E-2</v>
      </c>
      <c r="BH13" s="17">
        <v>4.0261785396294499E-2</v>
      </c>
      <c r="BI13" s="17"/>
      <c r="BJ13" s="17">
        <v>3.4552971846478299E-2</v>
      </c>
      <c r="BK13" s="17">
        <v>4.0706343398595003E-2</v>
      </c>
      <c r="BL13" s="17"/>
      <c r="BM13" s="17">
        <v>3.72651608429556E-2</v>
      </c>
      <c r="BN13" s="17">
        <v>4.5534868760778099E-2</v>
      </c>
      <c r="BO13" s="17">
        <v>6.5499624908044701E-2</v>
      </c>
      <c r="BP13" s="17">
        <v>8.4364135150403294E-2</v>
      </c>
      <c r="BQ13" s="17">
        <v>1.00137348375593E-2</v>
      </c>
      <c r="BR13" s="17">
        <v>3.22831316224804E-2</v>
      </c>
      <c r="BS13" s="17">
        <v>3.7095184470886798E-2</v>
      </c>
      <c r="BT13" s="17"/>
      <c r="BU13" s="17">
        <v>4.9430077562557302E-2</v>
      </c>
      <c r="BV13" s="17">
        <v>2.9370537725261301E-2</v>
      </c>
      <c r="BW13" s="17"/>
      <c r="BX13" s="17">
        <v>3.6672690871048998E-2</v>
      </c>
      <c r="BY13" s="17">
        <v>6.6328828836020898E-2</v>
      </c>
      <c r="BZ13" s="17">
        <v>2.3766338672418199E-2</v>
      </c>
      <c r="CA13" s="17">
        <v>3.8016329991121901E-2</v>
      </c>
    </row>
    <row r="14" spans="2:79" x14ac:dyDescent="0.3">
      <c r="B14" s="18" t="s">
        <v>101</v>
      </c>
      <c r="C14" s="17">
        <v>2.6816096164106702E-2</v>
      </c>
      <c r="D14" s="17">
        <v>2.80464895258167E-2</v>
      </c>
      <c r="E14" s="17">
        <v>2.57480280824012E-2</v>
      </c>
      <c r="F14" s="17"/>
      <c r="G14" s="17">
        <v>2.5326038768528399E-2</v>
      </c>
      <c r="H14" s="17">
        <v>1.7048595639463201E-2</v>
      </c>
      <c r="I14" s="17">
        <v>4.3666056429764101E-2</v>
      </c>
      <c r="J14" s="17">
        <v>3.3745156528282097E-2</v>
      </c>
      <c r="K14" s="17">
        <v>2.8314077587757901E-2</v>
      </c>
      <c r="L14" s="17">
        <v>1.54485147857196E-2</v>
      </c>
      <c r="M14" s="17"/>
      <c r="N14" s="17">
        <v>1.21296964652358E-2</v>
      </c>
      <c r="O14" s="17">
        <v>2.3847459204678401E-2</v>
      </c>
      <c r="P14" s="17">
        <v>2.7110442626833001E-2</v>
      </c>
      <c r="Q14" s="17">
        <v>4.6260784077524299E-2</v>
      </c>
      <c r="R14" s="17"/>
      <c r="S14" s="17">
        <v>2.2127177200718998E-2</v>
      </c>
      <c r="T14" s="17">
        <v>1.37771389148731E-2</v>
      </c>
      <c r="U14" s="17">
        <v>2.4929455926094201E-2</v>
      </c>
      <c r="V14" s="17">
        <v>2.67006168331681E-2</v>
      </c>
      <c r="W14" s="17">
        <v>3.2566701136956699E-2</v>
      </c>
      <c r="X14" s="17">
        <v>3.8734095037680001E-2</v>
      </c>
      <c r="Y14" s="17">
        <v>4.1403682841361901E-2</v>
      </c>
      <c r="Z14" s="17">
        <v>2.3923350223573E-2</v>
      </c>
      <c r="AA14" s="17">
        <v>3.3597933430592801E-2</v>
      </c>
      <c r="AB14" s="17">
        <v>1.2451709648800401E-2</v>
      </c>
      <c r="AC14" s="17">
        <v>5.3253274759923697E-2</v>
      </c>
      <c r="AD14" s="17">
        <v>0</v>
      </c>
      <c r="AE14" s="17"/>
      <c r="AF14" s="17">
        <v>3.09912184723951E-2</v>
      </c>
      <c r="AG14" s="17">
        <v>2.2557182957890699E-2</v>
      </c>
      <c r="AH14" s="17">
        <v>3.9008883829790099E-2</v>
      </c>
      <c r="AI14" s="17">
        <v>2.1355018922874301E-2</v>
      </c>
      <c r="AJ14" s="17">
        <v>1.8063930276546399E-2</v>
      </c>
      <c r="AK14" s="17">
        <v>3.49138662543848E-2</v>
      </c>
      <c r="AL14" s="17"/>
      <c r="AM14" s="17">
        <v>4.2021482500700799E-2</v>
      </c>
      <c r="AN14" s="17">
        <v>3.5498330262560801E-2</v>
      </c>
      <c r="AO14" s="17">
        <v>1.1218988849833E-2</v>
      </c>
      <c r="AP14" s="17">
        <v>1.20745758396448E-2</v>
      </c>
      <c r="AQ14" s="17">
        <v>1.5810577329768601E-2</v>
      </c>
      <c r="AR14" s="17"/>
      <c r="AS14" s="17">
        <v>2.18766445152541E-2</v>
      </c>
      <c r="AT14" s="17">
        <v>3.9360978128779901E-2</v>
      </c>
      <c r="AU14" s="17"/>
      <c r="AV14" s="17">
        <v>2.1764932526110701E-2</v>
      </c>
      <c r="AW14" s="17">
        <v>3.4645940669122799E-2</v>
      </c>
      <c r="AX14" s="17"/>
      <c r="AY14" s="17">
        <v>3.45283288432785E-2</v>
      </c>
      <c r="AZ14" s="17">
        <v>2.4702241662338802E-2</v>
      </c>
      <c r="BA14" s="17">
        <v>2.1197282545645901E-2</v>
      </c>
      <c r="BB14" s="17"/>
      <c r="BC14" s="17">
        <v>3.3866048115174803E-2</v>
      </c>
      <c r="BD14" s="17">
        <v>1.5301824424502199E-2</v>
      </c>
      <c r="BE14" s="17">
        <v>2.0700787489406201E-2</v>
      </c>
      <c r="BF14" s="17"/>
      <c r="BG14" s="17">
        <v>2.84266999179556E-2</v>
      </c>
      <c r="BH14" s="17">
        <v>2.3544895007948999E-2</v>
      </c>
      <c r="BI14" s="17"/>
      <c r="BJ14" s="17">
        <v>1.9507036035718399E-2</v>
      </c>
      <c r="BK14" s="17">
        <v>2.7933778536044999E-2</v>
      </c>
      <c r="BL14" s="17"/>
      <c r="BM14" s="17">
        <v>2.5169163570833802E-2</v>
      </c>
      <c r="BN14" s="17">
        <v>4.2950841422270097E-2</v>
      </c>
      <c r="BO14" s="17">
        <v>1.8977983800421299E-2</v>
      </c>
      <c r="BP14" s="17">
        <v>5.1889522961749701E-2</v>
      </c>
      <c r="BQ14" s="17">
        <v>0</v>
      </c>
      <c r="BR14" s="17">
        <v>1.3797128933473299E-2</v>
      </c>
      <c r="BS14" s="17">
        <v>4.8119922257893903E-2</v>
      </c>
      <c r="BT14" s="17"/>
      <c r="BU14" s="17">
        <v>2.1065296351669899E-2</v>
      </c>
      <c r="BV14" s="17">
        <v>2.8216699430431001E-2</v>
      </c>
      <c r="BW14" s="17"/>
      <c r="BX14" s="17">
        <v>4.9569945355832902E-2</v>
      </c>
      <c r="BY14" s="17">
        <v>1.39739036281927E-2</v>
      </c>
      <c r="BZ14" s="17">
        <v>1.23454717653369E-2</v>
      </c>
      <c r="CA14" s="17">
        <v>6.2365976077249996E-3</v>
      </c>
    </row>
    <row r="15" spans="2:79" x14ac:dyDescent="0.3">
      <c r="B15" s="18" t="s">
        <v>412</v>
      </c>
      <c r="C15" s="21">
        <v>0.64890786760652497</v>
      </c>
      <c r="D15" s="21">
        <v>0.624048650793809</v>
      </c>
      <c r="E15" s="21">
        <v>0.67142657794942295</v>
      </c>
      <c r="F15" s="21"/>
      <c r="G15" s="21">
        <v>0.59328089977257004</v>
      </c>
      <c r="H15" s="21">
        <v>0.66735184084017696</v>
      </c>
      <c r="I15" s="21">
        <v>0.62068403208987799</v>
      </c>
      <c r="J15" s="21">
        <v>0.60998305552956</v>
      </c>
      <c r="K15" s="21">
        <v>0.63648055396529102</v>
      </c>
      <c r="L15" s="21">
        <v>0.733586923059386</v>
      </c>
      <c r="M15" s="21"/>
      <c r="N15" s="21">
        <v>0.72397934115037499</v>
      </c>
      <c r="O15" s="21">
        <v>0.65862394103322297</v>
      </c>
      <c r="P15" s="21">
        <v>0.60194136468372195</v>
      </c>
      <c r="Q15" s="21">
        <v>0.60132917176845901</v>
      </c>
      <c r="R15" s="21"/>
      <c r="S15" s="21">
        <v>0.64681666171339802</v>
      </c>
      <c r="T15" s="21">
        <v>0.675452534223414</v>
      </c>
      <c r="U15" s="21">
        <v>0.67974542742234501</v>
      </c>
      <c r="V15" s="21">
        <v>0.618002700782601</v>
      </c>
      <c r="W15" s="21">
        <v>0.63110590044728598</v>
      </c>
      <c r="X15" s="21">
        <v>0.62336998192361304</v>
      </c>
      <c r="Y15" s="21">
        <v>0.64023970375047501</v>
      </c>
      <c r="Z15" s="21">
        <v>0.64879734554284196</v>
      </c>
      <c r="AA15" s="21">
        <v>0.67467477907057405</v>
      </c>
      <c r="AB15" s="21">
        <v>0.61079103490527398</v>
      </c>
      <c r="AC15" s="21">
        <v>0.679012848231485</v>
      </c>
      <c r="AD15" s="21">
        <v>0.66540876197976495</v>
      </c>
      <c r="AE15" s="21"/>
      <c r="AF15" s="21">
        <v>0.64731778636759096</v>
      </c>
      <c r="AG15" s="21">
        <v>0.65866087346425095</v>
      </c>
      <c r="AH15" s="21">
        <v>0.61869928366435401</v>
      </c>
      <c r="AI15" s="21">
        <v>0.61182824368183497</v>
      </c>
      <c r="AJ15" s="21">
        <v>0.71438070212559102</v>
      </c>
      <c r="AK15" s="21">
        <v>0.67454990159943995</v>
      </c>
      <c r="AL15" s="21"/>
      <c r="AM15" s="21">
        <v>0.59402316435893399</v>
      </c>
      <c r="AN15" s="21">
        <v>0.62431599586457398</v>
      </c>
      <c r="AO15" s="21">
        <v>0.69071527716111603</v>
      </c>
      <c r="AP15" s="21">
        <v>0.72921414541736596</v>
      </c>
      <c r="AQ15" s="21">
        <v>0.77383316850489203</v>
      </c>
      <c r="AR15" s="21"/>
      <c r="AS15" s="21">
        <v>0.69097682451134201</v>
      </c>
      <c r="AT15" s="21">
        <v>0.58917335875710297</v>
      </c>
      <c r="AU15" s="21"/>
      <c r="AV15" s="21">
        <v>0.67629534238003497</v>
      </c>
      <c r="AW15" s="21">
        <v>0.59918571766201001</v>
      </c>
      <c r="AX15" s="21"/>
      <c r="AY15" s="21">
        <v>0.676507560483804</v>
      </c>
      <c r="AZ15" s="21">
        <v>0.644122000003444</v>
      </c>
      <c r="BA15" s="21">
        <v>0.59129804235393901</v>
      </c>
      <c r="BB15" s="21"/>
      <c r="BC15" s="21">
        <v>0.65611277934263101</v>
      </c>
      <c r="BD15" s="21">
        <v>0.67661730847688095</v>
      </c>
      <c r="BE15" s="21">
        <v>0.60393091762237106</v>
      </c>
      <c r="BF15" s="21"/>
      <c r="BG15" s="21">
        <v>0.66729435985691099</v>
      </c>
      <c r="BH15" s="21">
        <v>0.64803321544950898</v>
      </c>
      <c r="BI15" s="21"/>
      <c r="BJ15" s="21">
        <v>0.69520854417716904</v>
      </c>
      <c r="BK15" s="21">
        <v>0.64143084279743301</v>
      </c>
      <c r="BL15" s="21"/>
      <c r="BM15" s="21">
        <v>0.646056902544768</v>
      </c>
      <c r="BN15" s="21">
        <v>0.65436907326001104</v>
      </c>
      <c r="BO15" s="21">
        <v>0.69319998059862897</v>
      </c>
      <c r="BP15" s="21">
        <v>0.49346313430782901</v>
      </c>
      <c r="BQ15" s="21">
        <v>0.51893186527662305</v>
      </c>
      <c r="BR15" s="21">
        <v>0.73727554622564195</v>
      </c>
      <c r="BS15" s="21">
        <v>0.55148434881236796</v>
      </c>
      <c r="BT15" s="21"/>
      <c r="BU15" s="21">
        <v>0.65329321445578903</v>
      </c>
      <c r="BV15" s="21">
        <v>0.67116723505195997</v>
      </c>
      <c r="BW15" s="21"/>
      <c r="BX15" s="21">
        <v>0.661867813927565</v>
      </c>
      <c r="BY15" s="21">
        <v>0.61758979108505396</v>
      </c>
      <c r="BZ15" s="21">
        <v>0.71953042871459605</v>
      </c>
      <c r="CA15" s="21">
        <v>0.67086699094402402</v>
      </c>
    </row>
    <row r="16" spans="2:79" x14ac:dyDescent="0.3">
      <c r="B16" s="18" t="s">
        <v>413</v>
      </c>
      <c r="C16" s="21">
        <v>0.103089492697129</v>
      </c>
      <c r="D16" s="21">
        <v>0.12217950580423401</v>
      </c>
      <c r="E16" s="21">
        <v>8.4976754589790301E-2</v>
      </c>
      <c r="F16" s="21"/>
      <c r="G16" s="21">
        <v>0.12129342306745799</v>
      </c>
      <c r="H16" s="21">
        <v>0.10426937155322299</v>
      </c>
      <c r="I16" s="21">
        <v>0.122198559650726</v>
      </c>
      <c r="J16" s="21">
        <v>0.101046343447337</v>
      </c>
      <c r="K16" s="21">
        <v>0.11121016606489401</v>
      </c>
      <c r="L16" s="21">
        <v>7.0751962214775505E-2</v>
      </c>
      <c r="M16" s="21"/>
      <c r="N16" s="21">
        <v>9.1622303761610693E-2</v>
      </c>
      <c r="O16" s="21">
        <v>0.110902655012144</v>
      </c>
      <c r="P16" s="21">
        <v>0.105630340734492</v>
      </c>
      <c r="Q16" s="21">
        <v>0.108006535190333</v>
      </c>
      <c r="R16" s="21"/>
      <c r="S16" s="21">
        <v>0.119121935125531</v>
      </c>
      <c r="T16" s="21">
        <v>9.0359886061199698E-2</v>
      </c>
      <c r="U16" s="21">
        <v>7.5902691467311295E-2</v>
      </c>
      <c r="V16" s="21">
        <v>0.13287495294588</v>
      </c>
      <c r="W16" s="21">
        <v>9.8146346821746305E-2</v>
      </c>
      <c r="X16" s="21">
        <v>0.12037733044259</v>
      </c>
      <c r="Y16" s="21">
        <v>0.118799332302483</v>
      </c>
      <c r="Z16" s="21">
        <v>9.8173574711811498E-2</v>
      </c>
      <c r="AA16" s="21">
        <v>5.4832259770570803E-2</v>
      </c>
      <c r="AB16" s="21">
        <v>0.13830251575557301</v>
      </c>
      <c r="AC16" s="21">
        <v>6.5333157423299607E-2</v>
      </c>
      <c r="AD16" s="21">
        <v>0.125416037529644</v>
      </c>
      <c r="AE16" s="21"/>
      <c r="AF16" s="21">
        <v>8.73918769562015E-2</v>
      </c>
      <c r="AG16" s="21">
        <v>0.11268543073371</v>
      </c>
      <c r="AH16" s="21">
        <v>0.100021472546738</v>
      </c>
      <c r="AI16" s="21">
        <v>0.117966500458127</v>
      </c>
      <c r="AJ16" s="21">
        <v>9.2621430531276194E-2</v>
      </c>
      <c r="AK16" s="21">
        <v>0.104690583978994</v>
      </c>
      <c r="AL16" s="21"/>
      <c r="AM16" s="21">
        <v>0.11275538830832001</v>
      </c>
      <c r="AN16" s="21">
        <v>9.7234202232669403E-2</v>
      </c>
      <c r="AO16" s="21">
        <v>8.5630373321702299E-2</v>
      </c>
      <c r="AP16" s="21">
        <v>8.6232797464189395E-2</v>
      </c>
      <c r="AQ16" s="21">
        <v>0.10867845769654701</v>
      </c>
      <c r="AR16" s="21"/>
      <c r="AS16" s="21">
        <v>8.4187756352959706E-2</v>
      </c>
      <c r="AT16" s="21">
        <v>0.16895224638089501</v>
      </c>
      <c r="AU16" s="21"/>
      <c r="AV16" s="21">
        <v>9.1390204838823194E-2</v>
      </c>
      <c r="AW16" s="21">
        <v>0.11851746716056701</v>
      </c>
      <c r="AX16" s="21"/>
      <c r="AY16" s="21">
        <v>9.2689837159635996E-2</v>
      </c>
      <c r="AZ16" s="21">
        <v>0.10565727895450901</v>
      </c>
      <c r="BA16" s="21">
        <v>0.12516700134461001</v>
      </c>
      <c r="BB16" s="21"/>
      <c r="BC16" s="21">
        <v>9.5446711086772204E-2</v>
      </c>
      <c r="BD16" s="21">
        <v>0.100001170004827</v>
      </c>
      <c r="BE16" s="21">
        <v>0.12992027477248599</v>
      </c>
      <c r="BF16" s="21"/>
      <c r="BG16" s="21">
        <v>0.109496011243103</v>
      </c>
      <c r="BH16" s="21">
        <v>0.10020456266642599</v>
      </c>
      <c r="BI16" s="21"/>
      <c r="BJ16" s="21">
        <v>8.4303721803550793E-2</v>
      </c>
      <c r="BK16" s="21">
        <v>0.108689829824866</v>
      </c>
      <c r="BL16" s="21"/>
      <c r="BM16" s="21">
        <v>0.10032034587696299</v>
      </c>
      <c r="BN16" s="21">
        <v>0.111641958826791</v>
      </c>
      <c r="BO16" s="21">
        <v>8.8526201263172996E-2</v>
      </c>
      <c r="BP16" s="21">
        <v>0.175071231666169</v>
      </c>
      <c r="BQ16" s="21">
        <v>0.14751470445560899</v>
      </c>
      <c r="BR16" s="21">
        <v>7.5507286072323904E-2</v>
      </c>
      <c r="BS16" s="21">
        <v>0.118212005182636</v>
      </c>
      <c r="BT16" s="21"/>
      <c r="BU16" s="21">
        <v>0.106279178965081</v>
      </c>
      <c r="BV16" s="21">
        <v>9.0594754870736996E-2</v>
      </c>
      <c r="BW16" s="21"/>
      <c r="BX16" s="21">
        <v>7.5854755952580594E-2</v>
      </c>
      <c r="BY16" s="21">
        <v>0.14293468492628</v>
      </c>
      <c r="BZ16" s="21">
        <v>8.4327521996020505E-2</v>
      </c>
      <c r="CA16" s="21">
        <v>9.8657077363075205E-2</v>
      </c>
    </row>
    <row r="17" spans="2:79" hidden="1" x14ac:dyDescent="0.3">
      <c r="B17" s="18" t="s">
        <v>299</v>
      </c>
      <c r="C17" s="22">
        <v>0.545818374909397</v>
      </c>
      <c r="D17" s="22">
        <v>0.50186914498957402</v>
      </c>
      <c r="E17" s="22">
        <v>0.58644982335963303</v>
      </c>
      <c r="F17" s="22"/>
      <c r="G17" s="22">
        <v>0.47198747670511199</v>
      </c>
      <c r="H17" s="22">
        <v>0.56308246928695405</v>
      </c>
      <c r="I17" s="22">
        <v>0.49848547243915198</v>
      </c>
      <c r="J17" s="22">
        <v>0.50893671208222302</v>
      </c>
      <c r="K17" s="22">
        <v>0.52527038790039704</v>
      </c>
      <c r="L17" s="22">
        <v>0.66283496084461002</v>
      </c>
      <c r="M17" s="22"/>
      <c r="N17" s="22">
        <v>0.63235703738876403</v>
      </c>
      <c r="O17" s="22">
        <v>0.54772128602107895</v>
      </c>
      <c r="P17" s="22">
        <v>0.49631102394922999</v>
      </c>
      <c r="Q17" s="22">
        <v>0.49332263657812597</v>
      </c>
      <c r="R17" s="22"/>
      <c r="S17" s="22">
        <v>0.52769472658786698</v>
      </c>
      <c r="T17" s="22">
        <v>0.58509264816221396</v>
      </c>
      <c r="U17" s="22">
        <v>0.60384273595503402</v>
      </c>
      <c r="V17" s="22">
        <v>0.48512774783672002</v>
      </c>
      <c r="W17" s="22">
        <v>0.53295955362554004</v>
      </c>
      <c r="X17" s="22">
        <v>0.50299265148102301</v>
      </c>
      <c r="Y17" s="22">
        <v>0.52144037144799205</v>
      </c>
      <c r="Z17" s="22">
        <v>0.55062377083103098</v>
      </c>
      <c r="AA17" s="22">
        <v>0.619842519300003</v>
      </c>
      <c r="AB17" s="22">
        <v>0.47248851914970202</v>
      </c>
      <c r="AC17" s="22">
        <v>0.61367969080818596</v>
      </c>
      <c r="AD17" s="22">
        <v>0.53999272445012103</v>
      </c>
      <c r="AE17" s="22"/>
      <c r="AF17" s="22">
        <v>0.55992590941138898</v>
      </c>
      <c r="AG17" s="22">
        <v>0.54597544273054099</v>
      </c>
      <c r="AH17" s="22">
        <v>0.51867781111761602</v>
      </c>
      <c r="AI17" s="22">
        <v>0.49386174322370802</v>
      </c>
      <c r="AJ17" s="22">
        <v>0.62175927159431399</v>
      </c>
      <c r="AK17" s="22">
        <v>0.56985931762044595</v>
      </c>
      <c r="AL17" s="22"/>
      <c r="AM17" s="22">
        <v>0.48126777605061399</v>
      </c>
      <c r="AN17" s="22">
        <v>0.52708179363190499</v>
      </c>
      <c r="AO17" s="22">
        <v>0.60508490383941405</v>
      </c>
      <c r="AP17" s="22">
        <v>0.64298134795317696</v>
      </c>
      <c r="AQ17" s="22">
        <v>0.66515471080834498</v>
      </c>
      <c r="AR17" s="22"/>
      <c r="AS17" s="22">
        <v>0.60678906815838296</v>
      </c>
      <c r="AT17" s="22">
        <v>0.42022111237620802</v>
      </c>
      <c r="AU17" s="22"/>
      <c r="AV17" s="22">
        <v>0.58490513754121198</v>
      </c>
      <c r="AW17" s="22">
        <v>0.48066825050144202</v>
      </c>
      <c r="AX17" s="22"/>
      <c r="AY17" s="22">
        <v>0.58381772332416804</v>
      </c>
      <c r="AZ17" s="22">
        <v>0.53846472104893595</v>
      </c>
      <c r="BA17" s="22">
        <v>0.46613104100932901</v>
      </c>
      <c r="BB17" s="22"/>
      <c r="BC17" s="22">
        <v>0.56066606825585796</v>
      </c>
      <c r="BD17" s="22">
        <v>0.57661613847205395</v>
      </c>
      <c r="BE17" s="22">
        <v>0.47401064284988498</v>
      </c>
      <c r="BF17" s="22"/>
      <c r="BG17" s="22">
        <v>0.55779834861380795</v>
      </c>
      <c r="BH17" s="22">
        <v>0.54782865278308301</v>
      </c>
      <c r="BI17" s="22"/>
      <c r="BJ17" s="22">
        <v>0.61090482237361798</v>
      </c>
      <c r="BK17" s="22">
        <v>0.53274101297256804</v>
      </c>
      <c r="BL17" s="22"/>
      <c r="BM17" s="22">
        <v>0.54573655666780496</v>
      </c>
      <c r="BN17" s="22">
        <v>0.54272711443321997</v>
      </c>
      <c r="BO17" s="22">
        <v>0.60467377933545596</v>
      </c>
      <c r="BP17" s="22">
        <v>0.31839190264166001</v>
      </c>
      <c r="BQ17" s="22">
        <v>0.371417160821014</v>
      </c>
      <c r="BR17" s="22">
        <v>0.66176826015331802</v>
      </c>
      <c r="BS17" s="22">
        <v>0.43327234362973199</v>
      </c>
      <c r="BT17" s="22"/>
      <c r="BU17" s="22">
        <v>0.54701403549070804</v>
      </c>
      <c r="BV17" s="22">
        <v>0.58057248018122298</v>
      </c>
      <c r="BW17" s="22"/>
      <c r="BX17" s="22">
        <v>0.58601305797498404</v>
      </c>
      <c r="BY17" s="22">
        <v>0.47465510615877399</v>
      </c>
      <c r="BZ17" s="22">
        <v>0.63520290671857604</v>
      </c>
      <c r="CA17" s="22">
        <v>0.57220991358094897</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438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407</v>
      </c>
      <c r="C9" s="17">
        <v>0.37152313355063199</v>
      </c>
      <c r="D9" s="17">
        <v>0.34799952409944901</v>
      </c>
      <c r="E9" s="17">
        <v>0.39534663273409298</v>
      </c>
      <c r="F9" s="17"/>
      <c r="G9" s="17">
        <v>0.34894554716266701</v>
      </c>
      <c r="H9" s="17">
        <v>0.38682501911121198</v>
      </c>
      <c r="I9" s="17">
        <v>0.35550573070893199</v>
      </c>
      <c r="J9" s="17">
        <v>0.38313753973409997</v>
      </c>
      <c r="K9" s="17">
        <v>0.37225934537467897</v>
      </c>
      <c r="L9" s="17">
        <v>0.37721562045914397</v>
      </c>
      <c r="M9" s="17"/>
      <c r="N9" s="17">
        <v>0.42757822155136599</v>
      </c>
      <c r="O9" s="17">
        <v>0.379007182068196</v>
      </c>
      <c r="P9" s="17">
        <v>0.34332914307323398</v>
      </c>
      <c r="Q9" s="17">
        <v>0.32277963783389202</v>
      </c>
      <c r="R9" s="17"/>
      <c r="S9" s="17">
        <v>0.36837956564169</v>
      </c>
      <c r="T9" s="17">
        <v>0.32492877375179702</v>
      </c>
      <c r="U9" s="17">
        <v>0.37091138033445398</v>
      </c>
      <c r="V9" s="17">
        <v>0.34393607760842698</v>
      </c>
      <c r="W9" s="17">
        <v>0.33279808160429702</v>
      </c>
      <c r="X9" s="17">
        <v>0.353937406106618</v>
      </c>
      <c r="Y9" s="17">
        <v>0.37084205375940299</v>
      </c>
      <c r="Z9" s="17">
        <v>0.38885630947523298</v>
      </c>
      <c r="AA9" s="17">
        <v>0.46368137827863298</v>
      </c>
      <c r="AB9" s="17">
        <v>0.380370899303767</v>
      </c>
      <c r="AC9" s="17">
        <v>0.38693981102268699</v>
      </c>
      <c r="AD9" s="17">
        <v>0.40443719613761198</v>
      </c>
      <c r="AE9" s="17"/>
      <c r="AF9" s="17">
        <v>0.38268534881878402</v>
      </c>
      <c r="AG9" s="17">
        <v>0.38262013297075198</v>
      </c>
      <c r="AH9" s="17">
        <v>0.38905500935953702</v>
      </c>
      <c r="AI9" s="17">
        <v>0.32894257107807001</v>
      </c>
      <c r="AJ9" s="17">
        <v>0.38140325776989198</v>
      </c>
      <c r="AK9" s="17">
        <v>0.33803999887651898</v>
      </c>
      <c r="AL9" s="17"/>
      <c r="AM9" s="17">
        <v>0.28191526480735601</v>
      </c>
      <c r="AN9" s="17">
        <v>0.365562586565502</v>
      </c>
      <c r="AO9" s="17">
        <v>0.42187413178606398</v>
      </c>
      <c r="AP9" s="17">
        <v>0.42586353836791102</v>
      </c>
      <c r="AQ9" s="17">
        <v>0.462419272543316</v>
      </c>
      <c r="AR9" s="17"/>
      <c r="AS9" s="17">
        <v>0.402499481971689</v>
      </c>
      <c r="AT9" s="17">
        <v>0.31704377742512002</v>
      </c>
      <c r="AU9" s="17"/>
      <c r="AV9" s="17">
        <v>0.39753955262217699</v>
      </c>
      <c r="AW9" s="17">
        <v>0.32743231611949303</v>
      </c>
      <c r="AX9" s="17"/>
      <c r="AY9" s="17">
        <v>0.43192415284884</v>
      </c>
      <c r="AZ9" s="17">
        <v>0.368746614905056</v>
      </c>
      <c r="BA9" s="17">
        <v>0.23275220008869099</v>
      </c>
      <c r="BB9" s="17"/>
      <c r="BC9" s="17">
        <v>0.47517165948974299</v>
      </c>
      <c r="BD9" s="17">
        <v>0.31721662403789103</v>
      </c>
      <c r="BE9" s="17">
        <v>0.162846681351758</v>
      </c>
      <c r="BF9" s="17"/>
      <c r="BG9" s="17">
        <v>0.35664381018282598</v>
      </c>
      <c r="BH9" s="17">
        <v>0.38204559088607398</v>
      </c>
      <c r="BI9" s="17"/>
      <c r="BJ9" s="17">
        <v>0.40215077143542899</v>
      </c>
      <c r="BK9" s="17">
        <v>0.36739903659309497</v>
      </c>
      <c r="BL9" s="17"/>
      <c r="BM9" s="17">
        <v>0.38867830865444403</v>
      </c>
      <c r="BN9" s="17">
        <v>0.36072684531565702</v>
      </c>
      <c r="BO9" s="17">
        <v>0.39012675542709702</v>
      </c>
      <c r="BP9" s="17">
        <v>0.29846639305404898</v>
      </c>
      <c r="BQ9" s="17">
        <v>0.30267730058110898</v>
      </c>
      <c r="BR9" s="17">
        <v>0.38407313293596002</v>
      </c>
      <c r="BS9" s="17">
        <v>0.33136312632415399</v>
      </c>
      <c r="BT9" s="17"/>
      <c r="BU9" s="17">
        <v>0.37174445996986699</v>
      </c>
      <c r="BV9" s="17">
        <v>0.39103105972329</v>
      </c>
      <c r="BW9" s="17"/>
      <c r="BX9" s="17">
        <v>0.37934009024973198</v>
      </c>
      <c r="BY9" s="17">
        <v>0.31316865331921601</v>
      </c>
      <c r="BZ9" s="17">
        <v>0.42632558760323802</v>
      </c>
      <c r="CA9" s="17">
        <v>0.37358068913400599</v>
      </c>
    </row>
    <row r="10" spans="2:79" x14ac:dyDescent="0.3">
      <c r="B10" s="18" t="s">
        <v>408</v>
      </c>
      <c r="C10" s="17">
        <v>0.24076486206343201</v>
      </c>
      <c r="D10" s="17">
        <v>0.24091983290438601</v>
      </c>
      <c r="E10" s="17">
        <v>0.23980002132478001</v>
      </c>
      <c r="F10" s="17"/>
      <c r="G10" s="17">
        <v>0.25393737682671003</v>
      </c>
      <c r="H10" s="17">
        <v>0.28885432340547301</v>
      </c>
      <c r="I10" s="17">
        <v>0.22756671298332401</v>
      </c>
      <c r="J10" s="17">
        <v>0.20447036450540901</v>
      </c>
      <c r="K10" s="17">
        <v>0.215617240468919</v>
      </c>
      <c r="L10" s="17">
        <v>0.24996077348447901</v>
      </c>
      <c r="M10" s="17"/>
      <c r="N10" s="17">
        <v>0.28683750051073698</v>
      </c>
      <c r="O10" s="17">
        <v>0.22524166924174099</v>
      </c>
      <c r="P10" s="17">
        <v>0.25364417290889602</v>
      </c>
      <c r="Q10" s="17">
        <v>0.20061787628062799</v>
      </c>
      <c r="R10" s="17"/>
      <c r="S10" s="17">
        <v>0.281268667651008</v>
      </c>
      <c r="T10" s="17">
        <v>0.234528023874682</v>
      </c>
      <c r="U10" s="17">
        <v>0.18732386023311201</v>
      </c>
      <c r="V10" s="17">
        <v>0.230555136877614</v>
      </c>
      <c r="W10" s="17">
        <v>0.20454871953530199</v>
      </c>
      <c r="X10" s="17">
        <v>0.27391381430501399</v>
      </c>
      <c r="Y10" s="17">
        <v>0.28918937518756599</v>
      </c>
      <c r="Z10" s="17">
        <v>0.23181485805698901</v>
      </c>
      <c r="AA10" s="17">
        <v>0.21355105316284001</v>
      </c>
      <c r="AB10" s="17">
        <v>0.20732761823563201</v>
      </c>
      <c r="AC10" s="17">
        <v>0.25138732855691798</v>
      </c>
      <c r="AD10" s="17">
        <v>0.30274027883086702</v>
      </c>
      <c r="AE10" s="17"/>
      <c r="AF10" s="17">
        <v>0.24128764262652</v>
      </c>
      <c r="AG10" s="17">
        <v>0.24092839907457</v>
      </c>
      <c r="AH10" s="17">
        <v>0.226758250802439</v>
      </c>
      <c r="AI10" s="17">
        <v>0.25378046187979603</v>
      </c>
      <c r="AJ10" s="17">
        <v>0.246963506986594</v>
      </c>
      <c r="AK10" s="17">
        <v>0.21877893700702999</v>
      </c>
      <c r="AL10" s="17"/>
      <c r="AM10" s="17">
        <v>0.216713481880249</v>
      </c>
      <c r="AN10" s="17">
        <v>0.23922715452057899</v>
      </c>
      <c r="AO10" s="17">
        <v>0.22116070652449199</v>
      </c>
      <c r="AP10" s="17">
        <v>0.344265461688401</v>
      </c>
      <c r="AQ10" s="17">
        <v>0.19125221726858199</v>
      </c>
      <c r="AR10" s="17"/>
      <c r="AS10" s="17">
        <v>0.249729880985052</v>
      </c>
      <c r="AT10" s="17">
        <v>0.20302068030687201</v>
      </c>
      <c r="AU10" s="17"/>
      <c r="AV10" s="17">
        <v>0.247748711717443</v>
      </c>
      <c r="AW10" s="17">
        <v>0.210417210060166</v>
      </c>
      <c r="AX10" s="17"/>
      <c r="AY10" s="17">
        <v>0.243534339960083</v>
      </c>
      <c r="AZ10" s="17">
        <v>0.246056363186785</v>
      </c>
      <c r="BA10" s="17">
        <v>0.198972646385352</v>
      </c>
      <c r="BB10" s="17"/>
      <c r="BC10" s="17">
        <v>0.25001231692530501</v>
      </c>
      <c r="BD10" s="17">
        <v>0.24783004471210701</v>
      </c>
      <c r="BE10" s="17">
        <v>0.20742417627169199</v>
      </c>
      <c r="BF10" s="17"/>
      <c r="BG10" s="17">
        <v>0.21077132814001201</v>
      </c>
      <c r="BH10" s="17">
        <v>0.253192285767258</v>
      </c>
      <c r="BI10" s="17"/>
      <c r="BJ10" s="17">
        <v>0.29660763754508301</v>
      </c>
      <c r="BK10" s="17">
        <v>0.22463031508236</v>
      </c>
      <c r="BL10" s="17"/>
      <c r="BM10" s="17">
        <v>0.242296287846299</v>
      </c>
      <c r="BN10" s="17">
        <v>0.27433776163962698</v>
      </c>
      <c r="BO10" s="17">
        <v>0.19541767132249399</v>
      </c>
      <c r="BP10" s="17">
        <v>0.15222220169956599</v>
      </c>
      <c r="BQ10" s="17">
        <v>0.27802802362567403</v>
      </c>
      <c r="BR10" s="17">
        <v>0.245387995565088</v>
      </c>
      <c r="BS10" s="17">
        <v>0.21139996231875599</v>
      </c>
      <c r="BT10" s="17"/>
      <c r="BU10" s="17">
        <v>0.29485954960738398</v>
      </c>
      <c r="BV10" s="17">
        <v>0.25846854547018799</v>
      </c>
      <c r="BW10" s="17"/>
      <c r="BX10" s="17">
        <v>0.247846989944525</v>
      </c>
      <c r="BY10" s="17">
        <v>0.22787237685303899</v>
      </c>
      <c r="BZ10" s="17">
        <v>0.28313776558826997</v>
      </c>
      <c r="CA10" s="17">
        <v>0.25803502322734201</v>
      </c>
    </row>
    <row r="11" spans="2:79" x14ac:dyDescent="0.3">
      <c r="B11" s="18" t="s">
        <v>409</v>
      </c>
      <c r="C11" s="17">
        <v>0.17469773205014</v>
      </c>
      <c r="D11" s="17">
        <v>0.171111993277343</v>
      </c>
      <c r="E11" s="17">
        <v>0.17905558019993201</v>
      </c>
      <c r="F11" s="17"/>
      <c r="G11" s="17">
        <v>0.20271245548012501</v>
      </c>
      <c r="H11" s="17">
        <v>0.15493882332894601</v>
      </c>
      <c r="I11" s="17">
        <v>0.15206136284088001</v>
      </c>
      <c r="J11" s="17">
        <v>0.18890438832951201</v>
      </c>
      <c r="K11" s="17">
        <v>0.158594357439688</v>
      </c>
      <c r="L11" s="17">
        <v>0.189795502484152</v>
      </c>
      <c r="M11" s="17"/>
      <c r="N11" s="17">
        <v>0.143949847085932</v>
      </c>
      <c r="O11" s="17">
        <v>0.163128805711141</v>
      </c>
      <c r="P11" s="17">
        <v>0.18599471227575901</v>
      </c>
      <c r="Q11" s="17">
        <v>0.20985680018896899</v>
      </c>
      <c r="R11" s="17"/>
      <c r="S11" s="17">
        <v>0.17083450468733999</v>
      </c>
      <c r="T11" s="17">
        <v>0.224389358327344</v>
      </c>
      <c r="U11" s="17">
        <v>0.17422222406054499</v>
      </c>
      <c r="V11" s="17">
        <v>0.17008945328743799</v>
      </c>
      <c r="W11" s="17">
        <v>0.21078774538037501</v>
      </c>
      <c r="X11" s="17">
        <v>0.16193689348957499</v>
      </c>
      <c r="Y11" s="17">
        <v>0.108678946585841</v>
      </c>
      <c r="Z11" s="17">
        <v>0.22673016877535199</v>
      </c>
      <c r="AA11" s="17">
        <v>0.168300937499231</v>
      </c>
      <c r="AB11" s="17">
        <v>0.16478192395062499</v>
      </c>
      <c r="AC11" s="17">
        <v>0.15230363374963399</v>
      </c>
      <c r="AD11" s="17">
        <v>0.14446685022900899</v>
      </c>
      <c r="AE11" s="17"/>
      <c r="AF11" s="17">
        <v>0.18899092428056799</v>
      </c>
      <c r="AG11" s="17">
        <v>0.13884663964333299</v>
      </c>
      <c r="AH11" s="17">
        <v>0.171771500477512</v>
      </c>
      <c r="AI11" s="17">
        <v>0.200922154507196</v>
      </c>
      <c r="AJ11" s="17">
        <v>0.178779492565523</v>
      </c>
      <c r="AK11" s="17">
        <v>0.205145619475152</v>
      </c>
      <c r="AL11" s="17"/>
      <c r="AM11" s="17">
        <v>0.19994675009409599</v>
      </c>
      <c r="AN11" s="17">
        <v>0.17779563652174299</v>
      </c>
      <c r="AO11" s="17">
        <v>0.18556063766386299</v>
      </c>
      <c r="AP11" s="17">
        <v>0.102971039356339</v>
      </c>
      <c r="AQ11" s="17">
        <v>0.108890157432255</v>
      </c>
      <c r="AR11" s="17"/>
      <c r="AS11" s="17">
        <v>0.158593364633941</v>
      </c>
      <c r="AT11" s="17">
        <v>0.15557599939095301</v>
      </c>
      <c r="AU11" s="17"/>
      <c r="AV11" s="17">
        <v>0.15700914122091</v>
      </c>
      <c r="AW11" s="17">
        <v>0.188472218810045</v>
      </c>
      <c r="AX11" s="17"/>
      <c r="AY11" s="17">
        <v>0.152830144645213</v>
      </c>
      <c r="AZ11" s="17">
        <v>0.179254013588976</v>
      </c>
      <c r="BA11" s="17">
        <v>0.187194204151131</v>
      </c>
      <c r="BB11" s="17"/>
      <c r="BC11" s="17">
        <v>0.15318399810083799</v>
      </c>
      <c r="BD11" s="17">
        <v>0.202446867824635</v>
      </c>
      <c r="BE11" s="17">
        <v>0.19287269442852101</v>
      </c>
      <c r="BF11" s="17"/>
      <c r="BG11" s="17">
        <v>0.17120108056134001</v>
      </c>
      <c r="BH11" s="17">
        <v>0.17304610987084901</v>
      </c>
      <c r="BI11" s="17"/>
      <c r="BJ11" s="17">
        <v>0.132809674943732</v>
      </c>
      <c r="BK11" s="17">
        <v>0.18610413518427399</v>
      </c>
      <c r="BL11" s="17"/>
      <c r="BM11" s="17">
        <v>0.15892097694026</v>
      </c>
      <c r="BN11" s="17">
        <v>0.15986459934550601</v>
      </c>
      <c r="BO11" s="17">
        <v>0.184848903362579</v>
      </c>
      <c r="BP11" s="17">
        <v>0.20567869809131201</v>
      </c>
      <c r="BQ11" s="17">
        <v>0.26906898044925398</v>
      </c>
      <c r="BR11" s="17">
        <v>0.19147742862312001</v>
      </c>
      <c r="BS11" s="17">
        <v>0.167762300462799</v>
      </c>
      <c r="BT11" s="17"/>
      <c r="BU11" s="17">
        <v>0.15954433422967301</v>
      </c>
      <c r="BV11" s="17">
        <v>0.17457006651967799</v>
      </c>
      <c r="BW11" s="17"/>
      <c r="BX11" s="17">
        <v>0.20302431155193301</v>
      </c>
      <c r="BY11" s="17">
        <v>0.17761927822918699</v>
      </c>
      <c r="BZ11" s="17">
        <v>0.137705304798137</v>
      </c>
      <c r="CA11" s="17">
        <v>0.17975312150279399</v>
      </c>
    </row>
    <row r="12" spans="2:79" x14ac:dyDescent="0.3">
      <c r="B12" s="18" t="s">
        <v>410</v>
      </c>
      <c r="C12" s="17">
        <v>9.9961708689442305E-2</v>
      </c>
      <c r="D12" s="17">
        <v>0.106272701939277</v>
      </c>
      <c r="E12" s="17">
        <v>9.4298232559646603E-2</v>
      </c>
      <c r="F12" s="17"/>
      <c r="G12" s="17">
        <v>8.6752538752868494E-2</v>
      </c>
      <c r="H12" s="17">
        <v>7.4661121497553495E-2</v>
      </c>
      <c r="I12" s="17">
        <v>0.10297561823856401</v>
      </c>
      <c r="J12" s="17">
        <v>0.100069360933548</v>
      </c>
      <c r="K12" s="17">
        <v>0.13837947280705001</v>
      </c>
      <c r="L12" s="17">
        <v>0.10093111650123</v>
      </c>
      <c r="M12" s="17"/>
      <c r="N12" s="17">
        <v>5.8842000682539503E-2</v>
      </c>
      <c r="O12" s="17">
        <v>0.12858336334391099</v>
      </c>
      <c r="P12" s="17">
        <v>8.8770466680126406E-2</v>
      </c>
      <c r="Q12" s="17">
        <v>0.123764756978225</v>
      </c>
      <c r="R12" s="17"/>
      <c r="S12" s="17">
        <v>7.3571581176791301E-2</v>
      </c>
      <c r="T12" s="17">
        <v>9.4386290054316299E-2</v>
      </c>
      <c r="U12" s="17">
        <v>0.143752714437823</v>
      </c>
      <c r="V12" s="17">
        <v>0.11337833056682101</v>
      </c>
      <c r="W12" s="17">
        <v>0.13070723106121299</v>
      </c>
      <c r="X12" s="17">
        <v>7.7394629758587394E-2</v>
      </c>
      <c r="Y12" s="17">
        <v>0.14571117990916199</v>
      </c>
      <c r="Z12" s="17">
        <v>6.7526437660544197E-2</v>
      </c>
      <c r="AA12" s="17">
        <v>5.8218016940189E-2</v>
      </c>
      <c r="AB12" s="17">
        <v>0.131377381300918</v>
      </c>
      <c r="AC12" s="17">
        <v>0.11421455135332501</v>
      </c>
      <c r="AD12" s="17">
        <v>4.1123583350756797E-2</v>
      </c>
      <c r="AE12" s="17"/>
      <c r="AF12" s="17">
        <v>8.2894633781813096E-2</v>
      </c>
      <c r="AG12" s="17">
        <v>0.11864168872737101</v>
      </c>
      <c r="AH12" s="17">
        <v>8.10977615772802E-2</v>
      </c>
      <c r="AI12" s="17">
        <v>0.10729536577966101</v>
      </c>
      <c r="AJ12" s="17">
        <v>7.8434671476546494E-2</v>
      </c>
      <c r="AK12" s="17">
        <v>0.149425621094157</v>
      </c>
      <c r="AL12" s="17"/>
      <c r="AM12" s="17">
        <v>0.14870933233610101</v>
      </c>
      <c r="AN12" s="17">
        <v>0.101561937644466</v>
      </c>
      <c r="AO12" s="17">
        <v>8.4527289136476405E-2</v>
      </c>
      <c r="AP12" s="17">
        <v>4.9357290843108997E-2</v>
      </c>
      <c r="AQ12" s="17">
        <v>0.12236338632306</v>
      </c>
      <c r="AR12" s="17"/>
      <c r="AS12" s="17">
        <v>0.100598788064042</v>
      </c>
      <c r="AT12" s="17">
        <v>0.102129469462473</v>
      </c>
      <c r="AU12" s="17"/>
      <c r="AV12" s="17">
        <v>0.101427250666893</v>
      </c>
      <c r="AW12" s="17">
        <v>0.114971195937826</v>
      </c>
      <c r="AX12" s="17"/>
      <c r="AY12" s="17">
        <v>6.6518231325236404E-2</v>
      </c>
      <c r="AZ12" s="17">
        <v>0.101313518979204</v>
      </c>
      <c r="BA12" s="17">
        <v>0.195314217679011</v>
      </c>
      <c r="BB12" s="17"/>
      <c r="BC12" s="17">
        <v>5.6330123847932699E-2</v>
      </c>
      <c r="BD12" s="17">
        <v>0.11870977768113899</v>
      </c>
      <c r="BE12" s="17">
        <v>0.19807179168457301</v>
      </c>
      <c r="BF12" s="17"/>
      <c r="BG12" s="17">
        <v>0.11477336598552899</v>
      </c>
      <c r="BH12" s="17">
        <v>9.4675614232429095E-2</v>
      </c>
      <c r="BI12" s="17"/>
      <c r="BJ12" s="17">
        <v>7.55542871270551E-2</v>
      </c>
      <c r="BK12" s="17">
        <v>0.106088543805787</v>
      </c>
      <c r="BL12" s="17"/>
      <c r="BM12" s="17">
        <v>9.7858428055848101E-2</v>
      </c>
      <c r="BN12" s="17">
        <v>9.5168176650550496E-2</v>
      </c>
      <c r="BO12" s="17">
        <v>7.7010108069089797E-2</v>
      </c>
      <c r="BP12" s="17">
        <v>0.14894516998714599</v>
      </c>
      <c r="BQ12" s="17">
        <v>7.9762207383992895E-2</v>
      </c>
      <c r="BR12" s="17">
        <v>0.103553639421388</v>
      </c>
      <c r="BS12" s="17">
        <v>0.11069155062734599</v>
      </c>
      <c r="BT12" s="17"/>
      <c r="BU12" s="17">
        <v>9.9571738148315297E-2</v>
      </c>
      <c r="BV12" s="17">
        <v>8.6650092711057503E-2</v>
      </c>
      <c r="BW12" s="17"/>
      <c r="BX12" s="17">
        <v>8.4392901423684302E-2</v>
      </c>
      <c r="BY12" s="17">
        <v>0.13199079777521699</v>
      </c>
      <c r="BZ12" s="17">
        <v>8.5222229300057406E-2</v>
      </c>
      <c r="CA12" s="17">
        <v>0.104764894529301</v>
      </c>
    </row>
    <row r="13" spans="2:79" x14ac:dyDescent="0.3">
      <c r="B13" s="18" t="s">
        <v>411</v>
      </c>
      <c r="C13" s="17">
        <v>8.6239523846776495E-2</v>
      </c>
      <c r="D13" s="17">
        <v>0.10686842442179401</v>
      </c>
      <c r="E13" s="17">
        <v>6.4568577228165405E-2</v>
      </c>
      <c r="F13" s="17"/>
      <c r="G13" s="17">
        <v>7.5197689551821698E-2</v>
      </c>
      <c r="H13" s="17">
        <v>8.58979177269827E-2</v>
      </c>
      <c r="I13" s="17">
        <v>0.115009023158093</v>
      </c>
      <c r="J13" s="17">
        <v>0.101691138500729</v>
      </c>
      <c r="K13" s="17">
        <v>6.9784965871602697E-2</v>
      </c>
      <c r="L13" s="17">
        <v>6.9059334498033295E-2</v>
      </c>
      <c r="M13" s="17"/>
      <c r="N13" s="17">
        <v>7.5063836533813599E-2</v>
      </c>
      <c r="O13" s="17">
        <v>7.5363292216375805E-2</v>
      </c>
      <c r="P13" s="17">
        <v>0.105104396073731</v>
      </c>
      <c r="Q13" s="17">
        <v>9.3522320679326101E-2</v>
      </c>
      <c r="R13" s="17"/>
      <c r="S13" s="17">
        <v>6.6919747749963399E-2</v>
      </c>
      <c r="T13" s="17">
        <v>9.3611526653153906E-2</v>
      </c>
      <c r="U13" s="17">
        <v>7.6494349916601395E-2</v>
      </c>
      <c r="V13" s="17">
        <v>0.114665472309878</v>
      </c>
      <c r="W13" s="17">
        <v>9.9838154471167201E-2</v>
      </c>
      <c r="X13" s="17">
        <v>9.9769162021100102E-2</v>
      </c>
      <c r="Y13" s="17">
        <v>6.2900171462437093E-2</v>
      </c>
      <c r="Z13" s="17">
        <v>7.4390082840774197E-2</v>
      </c>
      <c r="AA13" s="17">
        <v>8.8132945383954095E-2</v>
      </c>
      <c r="AB13" s="17">
        <v>9.1762008898426395E-2</v>
      </c>
      <c r="AC13" s="17">
        <v>6.2380594062233001E-2</v>
      </c>
      <c r="AD13" s="17">
        <v>0.107232091451755</v>
      </c>
      <c r="AE13" s="17"/>
      <c r="AF13" s="17">
        <v>6.9022581190149299E-2</v>
      </c>
      <c r="AG13" s="17">
        <v>9.3292894168459095E-2</v>
      </c>
      <c r="AH13" s="17">
        <v>0.102250129444743</v>
      </c>
      <c r="AI13" s="17">
        <v>8.5437568444706E-2</v>
      </c>
      <c r="AJ13" s="17">
        <v>9.6188319257273294E-2</v>
      </c>
      <c r="AK13" s="17">
        <v>7.12356418936584E-2</v>
      </c>
      <c r="AL13" s="17"/>
      <c r="AM13" s="17">
        <v>0.111123109203919</v>
      </c>
      <c r="AN13" s="17">
        <v>8.4212485676408905E-2</v>
      </c>
      <c r="AO13" s="17">
        <v>6.6505777288823203E-2</v>
      </c>
      <c r="AP13" s="17">
        <v>6.9752820365612297E-2</v>
      </c>
      <c r="AQ13" s="17">
        <v>0.115074966432788</v>
      </c>
      <c r="AR13" s="17"/>
      <c r="AS13" s="17">
        <v>7.0339608968609801E-2</v>
      </c>
      <c r="AT13" s="17">
        <v>0.16419887408220199</v>
      </c>
      <c r="AU13" s="17"/>
      <c r="AV13" s="17">
        <v>7.6130443818079194E-2</v>
      </c>
      <c r="AW13" s="17">
        <v>0.120930756154272</v>
      </c>
      <c r="AX13" s="17"/>
      <c r="AY13" s="17">
        <v>6.9003792248717402E-2</v>
      </c>
      <c r="AZ13" s="17">
        <v>8.0590421656246095E-2</v>
      </c>
      <c r="BA13" s="17">
        <v>0.17064371943142401</v>
      </c>
      <c r="BB13" s="17"/>
      <c r="BC13" s="17">
        <v>3.9315459219108097E-2</v>
      </c>
      <c r="BD13" s="17">
        <v>8.4642779060549594E-2</v>
      </c>
      <c r="BE13" s="17">
        <v>0.21348519203498401</v>
      </c>
      <c r="BF13" s="17"/>
      <c r="BG13" s="17">
        <v>0.109192800864209</v>
      </c>
      <c r="BH13" s="17">
        <v>7.5905137820873797E-2</v>
      </c>
      <c r="BI13" s="17"/>
      <c r="BJ13" s="17">
        <v>7.6398966689165695E-2</v>
      </c>
      <c r="BK13" s="17">
        <v>8.8688610217746502E-2</v>
      </c>
      <c r="BL13" s="17"/>
      <c r="BM13" s="17">
        <v>8.9080520719164405E-2</v>
      </c>
      <c r="BN13" s="17">
        <v>7.8958190311995496E-2</v>
      </c>
      <c r="BO13" s="17">
        <v>0.124723254972466</v>
      </c>
      <c r="BP13" s="17">
        <v>0.13342032422091499</v>
      </c>
      <c r="BQ13" s="17">
        <v>5.0055202761004398E-2</v>
      </c>
      <c r="BR13" s="17">
        <v>6.1913115699382799E-2</v>
      </c>
      <c r="BS13" s="17">
        <v>0.116893329032929</v>
      </c>
      <c r="BT13" s="17"/>
      <c r="BU13" s="17">
        <v>6.3212015035252103E-2</v>
      </c>
      <c r="BV13" s="17">
        <v>6.5682221297061E-2</v>
      </c>
      <c r="BW13" s="17"/>
      <c r="BX13" s="17">
        <v>5.4623561254462501E-2</v>
      </c>
      <c r="BY13" s="17">
        <v>0.13346533264777499</v>
      </c>
      <c r="BZ13" s="17">
        <v>5.5928669692467299E-2</v>
      </c>
      <c r="CA13" s="17">
        <v>7.7058083133105901E-2</v>
      </c>
    </row>
    <row r="14" spans="2:79" x14ac:dyDescent="0.3">
      <c r="B14" s="18" t="s">
        <v>101</v>
      </c>
      <c r="C14" s="17">
        <v>2.68130397995772E-2</v>
      </c>
      <c r="D14" s="17">
        <v>2.6827523357751199E-2</v>
      </c>
      <c r="E14" s="17">
        <v>2.6930955953382699E-2</v>
      </c>
      <c r="F14" s="17"/>
      <c r="G14" s="17">
        <v>3.2454392225807302E-2</v>
      </c>
      <c r="H14" s="17">
        <v>8.8227949298337396E-3</v>
      </c>
      <c r="I14" s="17">
        <v>4.6881552070206903E-2</v>
      </c>
      <c r="J14" s="17">
        <v>2.1727207996701001E-2</v>
      </c>
      <c r="K14" s="17">
        <v>4.5364618038060703E-2</v>
      </c>
      <c r="L14" s="17">
        <v>1.3037652572962299E-2</v>
      </c>
      <c r="M14" s="17"/>
      <c r="N14" s="17">
        <v>7.7285936356110497E-3</v>
      </c>
      <c r="O14" s="17">
        <v>2.8675687418634001E-2</v>
      </c>
      <c r="P14" s="17">
        <v>2.3157108988254502E-2</v>
      </c>
      <c r="Q14" s="17">
        <v>4.9458608038960197E-2</v>
      </c>
      <c r="R14" s="17"/>
      <c r="S14" s="17">
        <v>3.90259330932064E-2</v>
      </c>
      <c r="T14" s="17">
        <v>2.8156027338707201E-2</v>
      </c>
      <c r="U14" s="17">
        <v>4.7295471017464702E-2</v>
      </c>
      <c r="V14" s="17">
        <v>2.7375529349821601E-2</v>
      </c>
      <c r="W14" s="17">
        <v>2.1320067947646199E-2</v>
      </c>
      <c r="X14" s="17">
        <v>3.3048094319105201E-2</v>
      </c>
      <c r="Y14" s="17">
        <v>2.26782730955905E-2</v>
      </c>
      <c r="Z14" s="17">
        <v>1.06821431911082E-2</v>
      </c>
      <c r="AA14" s="17">
        <v>8.1156687351534897E-3</v>
      </c>
      <c r="AB14" s="17">
        <v>2.43801683106308E-2</v>
      </c>
      <c r="AC14" s="17">
        <v>3.2774081255203098E-2</v>
      </c>
      <c r="AD14" s="17">
        <v>0</v>
      </c>
      <c r="AE14" s="17"/>
      <c r="AF14" s="17">
        <v>3.5118869302165102E-2</v>
      </c>
      <c r="AG14" s="17">
        <v>2.5670245415515401E-2</v>
      </c>
      <c r="AH14" s="17">
        <v>2.90673483384894E-2</v>
      </c>
      <c r="AI14" s="17">
        <v>2.3621878310571099E-2</v>
      </c>
      <c r="AJ14" s="17">
        <v>1.82307519441707E-2</v>
      </c>
      <c r="AK14" s="17">
        <v>1.73741816534836E-2</v>
      </c>
      <c r="AL14" s="17"/>
      <c r="AM14" s="17">
        <v>4.1592061678278398E-2</v>
      </c>
      <c r="AN14" s="17">
        <v>3.1640199071301098E-2</v>
      </c>
      <c r="AO14" s="17">
        <v>2.03714576002814E-2</v>
      </c>
      <c r="AP14" s="17">
        <v>7.7898493786274703E-3</v>
      </c>
      <c r="AQ14" s="17">
        <v>0</v>
      </c>
      <c r="AR14" s="17"/>
      <c r="AS14" s="17">
        <v>1.82388753766657E-2</v>
      </c>
      <c r="AT14" s="17">
        <v>5.8031199332380302E-2</v>
      </c>
      <c r="AU14" s="17"/>
      <c r="AV14" s="17">
        <v>2.01448999544971E-2</v>
      </c>
      <c r="AW14" s="17">
        <v>3.7776302918198099E-2</v>
      </c>
      <c r="AX14" s="17"/>
      <c r="AY14" s="17">
        <v>3.6189338971910602E-2</v>
      </c>
      <c r="AZ14" s="17">
        <v>2.4039067683732099E-2</v>
      </c>
      <c r="BA14" s="17">
        <v>1.51230122643915E-2</v>
      </c>
      <c r="BB14" s="17"/>
      <c r="BC14" s="17">
        <v>2.59864424170725E-2</v>
      </c>
      <c r="BD14" s="17">
        <v>2.91539066836786E-2</v>
      </c>
      <c r="BE14" s="17">
        <v>2.5299464228473199E-2</v>
      </c>
      <c r="BF14" s="17"/>
      <c r="BG14" s="17">
        <v>3.7417614266083699E-2</v>
      </c>
      <c r="BH14" s="17">
        <v>2.1135261422516299E-2</v>
      </c>
      <c r="BI14" s="17"/>
      <c r="BJ14" s="17">
        <v>1.64786622595351E-2</v>
      </c>
      <c r="BK14" s="17">
        <v>2.7089359116736898E-2</v>
      </c>
      <c r="BL14" s="17"/>
      <c r="BM14" s="17">
        <v>2.3165477783985401E-2</v>
      </c>
      <c r="BN14" s="17">
        <v>3.0944426736664199E-2</v>
      </c>
      <c r="BO14" s="17">
        <v>2.78733068462753E-2</v>
      </c>
      <c r="BP14" s="17">
        <v>6.1267212947011297E-2</v>
      </c>
      <c r="BQ14" s="17">
        <v>2.0408285198966501E-2</v>
      </c>
      <c r="BR14" s="17">
        <v>1.35946877550612E-2</v>
      </c>
      <c r="BS14" s="17">
        <v>6.1889731234016601E-2</v>
      </c>
      <c r="BT14" s="17"/>
      <c r="BU14" s="17">
        <v>1.1067903009508001E-2</v>
      </c>
      <c r="BV14" s="17">
        <v>2.3598014278726001E-2</v>
      </c>
      <c r="BW14" s="17"/>
      <c r="BX14" s="17">
        <v>3.0772145575663701E-2</v>
      </c>
      <c r="BY14" s="17">
        <v>1.5883561175565299E-2</v>
      </c>
      <c r="BZ14" s="17">
        <v>1.16804430178306E-2</v>
      </c>
      <c r="CA14" s="17">
        <v>6.8081884734510698E-3</v>
      </c>
    </row>
    <row r="15" spans="2:79" x14ac:dyDescent="0.3">
      <c r="B15" s="18" t="s">
        <v>412</v>
      </c>
      <c r="C15" s="21">
        <v>0.612287995614064</v>
      </c>
      <c r="D15" s="21">
        <v>0.58891935700383502</v>
      </c>
      <c r="E15" s="21">
        <v>0.63514665405887305</v>
      </c>
      <c r="F15" s="21"/>
      <c r="G15" s="21">
        <v>0.60288292398937804</v>
      </c>
      <c r="H15" s="21">
        <v>0.67567934251668404</v>
      </c>
      <c r="I15" s="21">
        <v>0.58307244369225597</v>
      </c>
      <c r="J15" s="21">
        <v>0.58760790423950904</v>
      </c>
      <c r="K15" s="21">
        <v>0.58787658584359903</v>
      </c>
      <c r="L15" s="21">
        <v>0.62717639394362301</v>
      </c>
      <c r="M15" s="21"/>
      <c r="N15" s="21">
        <v>0.71441572206210302</v>
      </c>
      <c r="O15" s="21">
        <v>0.604248851309938</v>
      </c>
      <c r="P15" s="21">
        <v>0.59697331598212999</v>
      </c>
      <c r="Q15" s="21">
        <v>0.52339751411451996</v>
      </c>
      <c r="R15" s="21"/>
      <c r="S15" s="21">
        <v>0.64964823329269805</v>
      </c>
      <c r="T15" s="21">
        <v>0.55945679762647804</v>
      </c>
      <c r="U15" s="21">
        <v>0.55823524056756602</v>
      </c>
      <c r="V15" s="21">
        <v>0.57449121448604101</v>
      </c>
      <c r="W15" s="21">
        <v>0.53734680113959898</v>
      </c>
      <c r="X15" s="21">
        <v>0.62785122041163199</v>
      </c>
      <c r="Y15" s="21">
        <v>0.66003142894696898</v>
      </c>
      <c r="Z15" s="21">
        <v>0.62067116753222096</v>
      </c>
      <c r="AA15" s="21">
        <v>0.67723243144147305</v>
      </c>
      <c r="AB15" s="21">
        <v>0.58769851753939994</v>
      </c>
      <c r="AC15" s="21">
        <v>0.63832713957960496</v>
      </c>
      <c r="AD15" s="21">
        <v>0.70717747496847905</v>
      </c>
      <c r="AE15" s="21"/>
      <c r="AF15" s="21">
        <v>0.62397299144530405</v>
      </c>
      <c r="AG15" s="21">
        <v>0.62354853204532201</v>
      </c>
      <c r="AH15" s="21">
        <v>0.61581326016197602</v>
      </c>
      <c r="AI15" s="21">
        <v>0.58272303295786598</v>
      </c>
      <c r="AJ15" s="21">
        <v>0.62836676475648601</v>
      </c>
      <c r="AK15" s="21">
        <v>0.55681893588354903</v>
      </c>
      <c r="AL15" s="21"/>
      <c r="AM15" s="21">
        <v>0.49862874668760498</v>
      </c>
      <c r="AN15" s="21">
        <v>0.60478974108608097</v>
      </c>
      <c r="AO15" s="21">
        <v>0.64303483831055597</v>
      </c>
      <c r="AP15" s="21">
        <v>0.77012900005631202</v>
      </c>
      <c r="AQ15" s="21">
        <v>0.65367148981189704</v>
      </c>
      <c r="AR15" s="21"/>
      <c r="AS15" s="21">
        <v>0.65222936295674105</v>
      </c>
      <c r="AT15" s="21">
        <v>0.52006445773199195</v>
      </c>
      <c r="AU15" s="21"/>
      <c r="AV15" s="21">
        <v>0.64528826433962105</v>
      </c>
      <c r="AW15" s="21">
        <v>0.53784952617965898</v>
      </c>
      <c r="AX15" s="21"/>
      <c r="AY15" s="21">
        <v>0.67545849280892301</v>
      </c>
      <c r="AZ15" s="21">
        <v>0.61480297809184103</v>
      </c>
      <c r="BA15" s="21">
        <v>0.43172484647404302</v>
      </c>
      <c r="BB15" s="21"/>
      <c r="BC15" s="21">
        <v>0.72518397641504895</v>
      </c>
      <c r="BD15" s="21">
        <v>0.56504666874999798</v>
      </c>
      <c r="BE15" s="21">
        <v>0.37027085762345002</v>
      </c>
      <c r="BF15" s="21"/>
      <c r="BG15" s="21">
        <v>0.56741513832283796</v>
      </c>
      <c r="BH15" s="21">
        <v>0.63523787665333198</v>
      </c>
      <c r="BI15" s="21"/>
      <c r="BJ15" s="21">
        <v>0.698758408980512</v>
      </c>
      <c r="BK15" s="21">
        <v>0.59202935167545501</v>
      </c>
      <c r="BL15" s="21"/>
      <c r="BM15" s="21">
        <v>0.63097459650074295</v>
      </c>
      <c r="BN15" s="21">
        <v>0.635064606955283</v>
      </c>
      <c r="BO15" s="21">
        <v>0.58554442674959095</v>
      </c>
      <c r="BP15" s="21">
        <v>0.450688594753615</v>
      </c>
      <c r="BQ15" s="21">
        <v>0.580705324206783</v>
      </c>
      <c r="BR15" s="21">
        <v>0.62946112850104796</v>
      </c>
      <c r="BS15" s="21">
        <v>0.54276308864290901</v>
      </c>
      <c r="BT15" s="21"/>
      <c r="BU15" s="21">
        <v>0.66660400957725097</v>
      </c>
      <c r="BV15" s="21">
        <v>0.64949960519347805</v>
      </c>
      <c r="BW15" s="21"/>
      <c r="BX15" s="21">
        <v>0.62718708019425595</v>
      </c>
      <c r="BY15" s="21">
        <v>0.54104103017225602</v>
      </c>
      <c r="BZ15" s="21">
        <v>0.70946335319150799</v>
      </c>
      <c r="CA15" s="21">
        <v>0.63161571236134795</v>
      </c>
    </row>
    <row r="16" spans="2:79" x14ac:dyDescent="0.3">
      <c r="B16" s="18" t="s">
        <v>413</v>
      </c>
      <c r="C16" s="21">
        <v>0.18620123253621901</v>
      </c>
      <c r="D16" s="21">
        <v>0.21314112636107199</v>
      </c>
      <c r="E16" s="21">
        <v>0.15886680978781201</v>
      </c>
      <c r="F16" s="21"/>
      <c r="G16" s="21">
        <v>0.16195022830469</v>
      </c>
      <c r="H16" s="21">
        <v>0.16055903922453599</v>
      </c>
      <c r="I16" s="21">
        <v>0.21798464139665699</v>
      </c>
      <c r="J16" s="21">
        <v>0.20176049943427801</v>
      </c>
      <c r="K16" s="21">
        <v>0.208164438678653</v>
      </c>
      <c r="L16" s="21">
        <v>0.16999045099926299</v>
      </c>
      <c r="M16" s="21"/>
      <c r="N16" s="21">
        <v>0.13390583721635299</v>
      </c>
      <c r="O16" s="21">
        <v>0.20394665556028699</v>
      </c>
      <c r="P16" s="21">
        <v>0.19387486275385701</v>
      </c>
      <c r="Q16" s="21">
        <v>0.21728707765755101</v>
      </c>
      <c r="R16" s="21"/>
      <c r="S16" s="21">
        <v>0.140491328926755</v>
      </c>
      <c r="T16" s="21">
        <v>0.18799781670747001</v>
      </c>
      <c r="U16" s="21">
        <v>0.22024706435442401</v>
      </c>
      <c r="V16" s="21">
        <v>0.22804380287670001</v>
      </c>
      <c r="W16" s="21">
        <v>0.23054538553237999</v>
      </c>
      <c r="X16" s="21">
        <v>0.177163791779688</v>
      </c>
      <c r="Y16" s="21">
        <v>0.208611351371599</v>
      </c>
      <c r="Z16" s="21">
        <v>0.14191652050131801</v>
      </c>
      <c r="AA16" s="21">
        <v>0.14635096232414299</v>
      </c>
      <c r="AB16" s="21">
        <v>0.22313939019934501</v>
      </c>
      <c r="AC16" s="21">
        <v>0.17659514541555801</v>
      </c>
      <c r="AD16" s="21">
        <v>0.14835567480251199</v>
      </c>
      <c r="AE16" s="21"/>
      <c r="AF16" s="21">
        <v>0.15191721497196201</v>
      </c>
      <c r="AG16" s="21">
        <v>0.21193458289583</v>
      </c>
      <c r="AH16" s="21">
        <v>0.18334789102202301</v>
      </c>
      <c r="AI16" s="21">
        <v>0.19273293422436699</v>
      </c>
      <c r="AJ16" s="21">
        <v>0.17462299073382001</v>
      </c>
      <c r="AK16" s="21">
        <v>0.22066126298781499</v>
      </c>
      <c r="AL16" s="21"/>
      <c r="AM16" s="21">
        <v>0.25983244154002</v>
      </c>
      <c r="AN16" s="21">
        <v>0.18577442332087399</v>
      </c>
      <c r="AO16" s="21">
        <v>0.15103306642530001</v>
      </c>
      <c r="AP16" s="21">
        <v>0.119110111208721</v>
      </c>
      <c r="AQ16" s="21">
        <v>0.23743835275584799</v>
      </c>
      <c r="AR16" s="21"/>
      <c r="AS16" s="21">
        <v>0.17093839703265201</v>
      </c>
      <c r="AT16" s="21">
        <v>0.26632834354467499</v>
      </c>
      <c r="AU16" s="21"/>
      <c r="AV16" s="21">
        <v>0.177557694484972</v>
      </c>
      <c r="AW16" s="21">
        <v>0.23590195209209799</v>
      </c>
      <c r="AX16" s="21"/>
      <c r="AY16" s="21">
        <v>0.13552202357395399</v>
      </c>
      <c r="AZ16" s="21">
        <v>0.18190394063545001</v>
      </c>
      <c r="BA16" s="21">
        <v>0.36595793711043501</v>
      </c>
      <c r="BB16" s="21"/>
      <c r="BC16" s="21">
        <v>9.5645583067040796E-2</v>
      </c>
      <c r="BD16" s="21">
        <v>0.20335255674168901</v>
      </c>
      <c r="BE16" s="21">
        <v>0.41155698371955601</v>
      </c>
      <c r="BF16" s="21"/>
      <c r="BG16" s="21">
        <v>0.223966166849738</v>
      </c>
      <c r="BH16" s="21">
        <v>0.170580752053303</v>
      </c>
      <c r="BI16" s="21"/>
      <c r="BJ16" s="21">
        <v>0.15195325381622099</v>
      </c>
      <c r="BK16" s="21">
        <v>0.19477715402353399</v>
      </c>
      <c r="BL16" s="21"/>
      <c r="BM16" s="21">
        <v>0.18693894877501199</v>
      </c>
      <c r="BN16" s="21">
        <v>0.17412636696254599</v>
      </c>
      <c r="BO16" s="21">
        <v>0.20173336304155501</v>
      </c>
      <c r="BP16" s="21">
        <v>0.28236549420806101</v>
      </c>
      <c r="BQ16" s="21">
        <v>0.12981741014499701</v>
      </c>
      <c r="BR16" s="21">
        <v>0.165466755120771</v>
      </c>
      <c r="BS16" s="21">
        <v>0.22758487966027499</v>
      </c>
      <c r="BT16" s="21"/>
      <c r="BU16" s="21">
        <v>0.162783753183567</v>
      </c>
      <c r="BV16" s="21">
        <v>0.152332314008119</v>
      </c>
      <c r="BW16" s="21"/>
      <c r="BX16" s="21">
        <v>0.13901646267814699</v>
      </c>
      <c r="BY16" s="21">
        <v>0.26545613042299199</v>
      </c>
      <c r="BZ16" s="21">
        <v>0.141150898992525</v>
      </c>
      <c r="CA16" s="21">
        <v>0.18182297766240699</v>
      </c>
    </row>
    <row r="17" spans="2:79" hidden="1" x14ac:dyDescent="0.3">
      <c r="B17" s="18" t="s">
        <v>299</v>
      </c>
      <c r="C17" s="22">
        <v>0.42608676307784499</v>
      </c>
      <c r="D17" s="22">
        <v>0.375778230642763</v>
      </c>
      <c r="E17" s="22">
        <v>0.47627984427106101</v>
      </c>
      <c r="F17" s="22"/>
      <c r="G17" s="22">
        <v>0.44093269568468701</v>
      </c>
      <c r="H17" s="22">
        <v>0.51512030329214797</v>
      </c>
      <c r="I17" s="22">
        <v>0.36508780229559901</v>
      </c>
      <c r="J17" s="22">
        <v>0.385847404805231</v>
      </c>
      <c r="K17" s="22">
        <v>0.379712147164946</v>
      </c>
      <c r="L17" s="22">
        <v>0.45718594294435999</v>
      </c>
      <c r="M17" s="22"/>
      <c r="N17" s="22">
        <v>0.58050988484574995</v>
      </c>
      <c r="O17" s="22">
        <v>0.40030219574965098</v>
      </c>
      <c r="P17" s="22">
        <v>0.40309845322827298</v>
      </c>
      <c r="Q17" s="22">
        <v>0.30611043645697</v>
      </c>
      <c r="R17" s="22"/>
      <c r="S17" s="22">
        <v>0.50915690436594396</v>
      </c>
      <c r="T17" s="22">
        <v>0.37145898091900797</v>
      </c>
      <c r="U17" s="22">
        <v>0.33798817621314198</v>
      </c>
      <c r="V17" s="22">
        <v>0.346447411609341</v>
      </c>
      <c r="W17" s="22">
        <v>0.30680141560722002</v>
      </c>
      <c r="X17" s="22">
        <v>0.450687428631945</v>
      </c>
      <c r="Y17" s="22">
        <v>0.451420077575371</v>
      </c>
      <c r="Z17" s="22">
        <v>0.47875464703090298</v>
      </c>
      <c r="AA17" s="22">
        <v>0.53088146911733003</v>
      </c>
      <c r="AB17" s="22">
        <v>0.36455912734005502</v>
      </c>
      <c r="AC17" s="22">
        <v>0.46173199416404698</v>
      </c>
      <c r="AD17" s="22">
        <v>0.55882180016596605</v>
      </c>
      <c r="AE17" s="22"/>
      <c r="AF17" s="22">
        <v>0.47205577647334201</v>
      </c>
      <c r="AG17" s="22">
        <v>0.41161394914949201</v>
      </c>
      <c r="AH17" s="22">
        <v>0.43246536913995298</v>
      </c>
      <c r="AI17" s="22">
        <v>0.38999009873349899</v>
      </c>
      <c r="AJ17" s="22">
        <v>0.45374377402266702</v>
      </c>
      <c r="AK17" s="22">
        <v>0.33615767289573401</v>
      </c>
      <c r="AL17" s="22"/>
      <c r="AM17" s="22">
        <v>0.23879630514758499</v>
      </c>
      <c r="AN17" s="22">
        <v>0.41901531776520701</v>
      </c>
      <c r="AO17" s="22">
        <v>0.49200177188525701</v>
      </c>
      <c r="AP17" s="22">
        <v>0.65101888884759096</v>
      </c>
      <c r="AQ17" s="22">
        <v>0.41623313705604897</v>
      </c>
      <c r="AR17" s="22"/>
      <c r="AS17" s="22">
        <v>0.48129096592408999</v>
      </c>
      <c r="AT17" s="22">
        <v>0.25373611418731701</v>
      </c>
      <c r="AU17" s="22"/>
      <c r="AV17" s="22">
        <v>0.467730569854648</v>
      </c>
      <c r="AW17" s="22">
        <v>0.30194757408756101</v>
      </c>
      <c r="AX17" s="22"/>
      <c r="AY17" s="22">
        <v>0.53993646923496896</v>
      </c>
      <c r="AZ17" s="22">
        <v>0.43289903745639102</v>
      </c>
      <c r="BA17" s="22">
        <v>6.5766909363608406E-2</v>
      </c>
      <c r="BB17" s="22"/>
      <c r="BC17" s="22">
        <v>0.62953839334800799</v>
      </c>
      <c r="BD17" s="22">
        <v>0.36169411200830898</v>
      </c>
      <c r="BE17" s="22">
        <v>-4.1286126096106802E-2</v>
      </c>
      <c r="BF17" s="22"/>
      <c r="BG17" s="22">
        <v>0.34344897147310099</v>
      </c>
      <c r="BH17" s="22">
        <v>0.464657124600029</v>
      </c>
      <c r="BI17" s="22"/>
      <c r="BJ17" s="22">
        <v>0.54680515516429196</v>
      </c>
      <c r="BK17" s="22">
        <v>0.39725219765192099</v>
      </c>
      <c r="BL17" s="22"/>
      <c r="BM17" s="22">
        <v>0.44403564772573001</v>
      </c>
      <c r="BN17" s="22">
        <v>0.46093823999273797</v>
      </c>
      <c r="BO17" s="22">
        <v>0.38381106370803503</v>
      </c>
      <c r="BP17" s="22">
        <v>0.16832310054555399</v>
      </c>
      <c r="BQ17" s="22">
        <v>0.45088791406178502</v>
      </c>
      <c r="BR17" s="22">
        <v>0.46399437338027699</v>
      </c>
      <c r="BS17" s="22">
        <v>0.31517820898263499</v>
      </c>
      <c r="BT17" s="22"/>
      <c r="BU17" s="22">
        <v>0.503820256393684</v>
      </c>
      <c r="BV17" s="22">
        <v>0.49716729118535902</v>
      </c>
      <c r="BW17" s="22"/>
      <c r="BX17" s="22">
        <v>0.48817061751611002</v>
      </c>
      <c r="BY17" s="22">
        <v>0.27558489974926398</v>
      </c>
      <c r="BZ17" s="22">
        <v>0.56831245419898302</v>
      </c>
      <c r="CA17" s="22">
        <v>0.44979273469894099</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439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407</v>
      </c>
      <c r="C9" s="17">
        <v>0.43788483157367902</v>
      </c>
      <c r="D9" s="17">
        <v>0.39609906054326699</v>
      </c>
      <c r="E9" s="17">
        <v>0.47772314325166199</v>
      </c>
      <c r="F9" s="17"/>
      <c r="G9" s="17">
        <v>0.43291992676218299</v>
      </c>
      <c r="H9" s="17">
        <v>0.43048393572473698</v>
      </c>
      <c r="I9" s="17">
        <v>0.43053597209365402</v>
      </c>
      <c r="J9" s="17">
        <v>0.47883436379559702</v>
      </c>
      <c r="K9" s="17">
        <v>0.45430651505306002</v>
      </c>
      <c r="L9" s="17">
        <v>0.40901519580186602</v>
      </c>
      <c r="M9" s="17"/>
      <c r="N9" s="17">
        <v>0.46866700215781698</v>
      </c>
      <c r="O9" s="17">
        <v>0.43063580752890901</v>
      </c>
      <c r="P9" s="17">
        <v>0.38993667051073799</v>
      </c>
      <c r="Q9" s="17">
        <v>0.459821474601252</v>
      </c>
      <c r="R9" s="17"/>
      <c r="S9" s="17">
        <v>0.44446371256962502</v>
      </c>
      <c r="T9" s="17">
        <v>0.454148334863123</v>
      </c>
      <c r="U9" s="17">
        <v>0.412689195066754</v>
      </c>
      <c r="V9" s="17">
        <v>0.40230173405242198</v>
      </c>
      <c r="W9" s="17">
        <v>0.41068621587267801</v>
      </c>
      <c r="X9" s="17">
        <v>0.436835598976058</v>
      </c>
      <c r="Y9" s="17">
        <v>0.40222344402526999</v>
      </c>
      <c r="Z9" s="17">
        <v>0.37727539324912202</v>
      </c>
      <c r="AA9" s="17">
        <v>0.45410881004200299</v>
      </c>
      <c r="AB9" s="17">
        <v>0.45484293239524498</v>
      </c>
      <c r="AC9" s="17">
        <v>0.53651630332133704</v>
      </c>
      <c r="AD9" s="17">
        <v>0.477917958924307</v>
      </c>
      <c r="AE9" s="17"/>
      <c r="AF9" s="17">
        <v>0.48651657810455701</v>
      </c>
      <c r="AG9" s="17">
        <v>0.42254761176751499</v>
      </c>
      <c r="AH9" s="17">
        <v>0.44987270355889902</v>
      </c>
      <c r="AI9" s="17">
        <v>0.39480514329302702</v>
      </c>
      <c r="AJ9" s="17">
        <v>0.44029401230684301</v>
      </c>
      <c r="AK9" s="17">
        <v>0.400573546489434</v>
      </c>
      <c r="AL9" s="17"/>
      <c r="AM9" s="17">
        <v>0.43893228697137199</v>
      </c>
      <c r="AN9" s="17">
        <v>0.43792538929210201</v>
      </c>
      <c r="AO9" s="17">
        <v>0.46293903546382398</v>
      </c>
      <c r="AP9" s="17">
        <v>0.42535445647658299</v>
      </c>
      <c r="AQ9" s="17">
        <v>0.49320109017103497</v>
      </c>
      <c r="AR9" s="17"/>
      <c r="AS9" s="17">
        <v>0.432216126029138</v>
      </c>
      <c r="AT9" s="17">
        <v>0.53963655187348802</v>
      </c>
      <c r="AU9" s="17"/>
      <c r="AV9" s="17">
        <v>0.41982440592974701</v>
      </c>
      <c r="AW9" s="17">
        <v>0.50389855056885802</v>
      </c>
      <c r="AX9" s="17"/>
      <c r="AY9" s="17">
        <v>0.45917575205674199</v>
      </c>
      <c r="AZ9" s="17">
        <v>0.42976917858564001</v>
      </c>
      <c r="BA9" s="17">
        <v>0.43459289394391598</v>
      </c>
      <c r="BB9" s="17"/>
      <c r="BC9" s="17">
        <v>0.43207563485191403</v>
      </c>
      <c r="BD9" s="17">
        <v>0.38983140376027597</v>
      </c>
      <c r="BE9" s="17">
        <v>0.50045642313747296</v>
      </c>
      <c r="BF9" s="17"/>
      <c r="BG9" s="17">
        <v>0.50506557884655701</v>
      </c>
      <c r="BH9" s="17">
        <v>0.41362664154315998</v>
      </c>
      <c r="BI9" s="17"/>
      <c r="BJ9" s="17">
        <v>0.44844905168014398</v>
      </c>
      <c r="BK9" s="17">
        <v>0.439903213974982</v>
      </c>
      <c r="BL9" s="17"/>
      <c r="BM9" s="17">
        <v>0.42703646837728398</v>
      </c>
      <c r="BN9" s="17">
        <v>0.41660534790751003</v>
      </c>
      <c r="BO9" s="17">
        <v>0.43277875810405397</v>
      </c>
      <c r="BP9" s="17">
        <v>0.60163083068870604</v>
      </c>
      <c r="BQ9" s="17">
        <v>0.438695225163936</v>
      </c>
      <c r="BR9" s="17">
        <v>0.41196303356317499</v>
      </c>
      <c r="BS9" s="17">
        <v>0.52912034089808402</v>
      </c>
      <c r="BT9" s="17"/>
      <c r="BU9" s="17">
        <v>0.472831435917068</v>
      </c>
      <c r="BV9" s="17">
        <v>0.45459012157524498</v>
      </c>
      <c r="BW9" s="17"/>
      <c r="BX9" s="17">
        <v>0.50090754619415501</v>
      </c>
      <c r="BY9" s="17">
        <v>0.37058919204477803</v>
      </c>
      <c r="BZ9" s="17">
        <v>0.487942874640304</v>
      </c>
      <c r="CA9" s="17">
        <v>0.36758522732395799</v>
      </c>
    </row>
    <row r="10" spans="2:79" x14ac:dyDescent="0.3">
      <c r="B10" s="18" t="s">
        <v>408</v>
      </c>
      <c r="C10" s="17">
        <v>0.36456060133095303</v>
      </c>
      <c r="D10" s="17">
        <v>0.38238804807063798</v>
      </c>
      <c r="E10" s="17">
        <v>0.34711837948805402</v>
      </c>
      <c r="F10" s="17"/>
      <c r="G10" s="17">
        <v>0.27771399217189402</v>
      </c>
      <c r="H10" s="17">
        <v>0.36756668971960599</v>
      </c>
      <c r="I10" s="17">
        <v>0.36667043770330598</v>
      </c>
      <c r="J10" s="17">
        <v>0.35368238296871701</v>
      </c>
      <c r="K10" s="17">
        <v>0.36544862157912</v>
      </c>
      <c r="L10" s="17">
        <v>0.42626586094574298</v>
      </c>
      <c r="M10" s="17"/>
      <c r="N10" s="17">
        <v>0.36345230211944501</v>
      </c>
      <c r="O10" s="17">
        <v>0.376587795984622</v>
      </c>
      <c r="P10" s="17">
        <v>0.40548467285808998</v>
      </c>
      <c r="Q10" s="17">
        <v>0.31309375219289298</v>
      </c>
      <c r="R10" s="17"/>
      <c r="S10" s="17">
        <v>0.33231443146109302</v>
      </c>
      <c r="T10" s="17">
        <v>0.35833519578057599</v>
      </c>
      <c r="U10" s="17">
        <v>0.388823344379159</v>
      </c>
      <c r="V10" s="17">
        <v>0.36839754787106799</v>
      </c>
      <c r="W10" s="17">
        <v>0.39283072151913401</v>
      </c>
      <c r="X10" s="17">
        <v>0.36617358536820499</v>
      </c>
      <c r="Y10" s="17">
        <v>0.40002659773714699</v>
      </c>
      <c r="Z10" s="17">
        <v>0.45979260051068099</v>
      </c>
      <c r="AA10" s="17">
        <v>0.33236860945162999</v>
      </c>
      <c r="AB10" s="17">
        <v>0.39695196474519101</v>
      </c>
      <c r="AC10" s="17">
        <v>0.29296987706584598</v>
      </c>
      <c r="AD10" s="17">
        <v>0.31390220772723199</v>
      </c>
      <c r="AE10" s="17"/>
      <c r="AF10" s="17">
        <v>0.31054501469295498</v>
      </c>
      <c r="AG10" s="17">
        <v>0.382901813124503</v>
      </c>
      <c r="AH10" s="17">
        <v>0.361265910660023</v>
      </c>
      <c r="AI10" s="17">
        <v>0.40746917748913503</v>
      </c>
      <c r="AJ10" s="17">
        <v>0.38068961765391501</v>
      </c>
      <c r="AK10" s="17">
        <v>0.35027744723892601</v>
      </c>
      <c r="AL10" s="17"/>
      <c r="AM10" s="17">
        <v>0.36936641425768102</v>
      </c>
      <c r="AN10" s="17">
        <v>0.35549034276661601</v>
      </c>
      <c r="AO10" s="17">
        <v>0.35681040632727201</v>
      </c>
      <c r="AP10" s="17">
        <v>0.36694198496400998</v>
      </c>
      <c r="AQ10" s="17">
        <v>0.30916781295539703</v>
      </c>
      <c r="AR10" s="17"/>
      <c r="AS10" s="17">
        <v>0.37963205060358401</v>
      </c>
      <c r="AT10" s="17">
        <v>0.321315124371987</v>
      </c>
      <c r="AU10" s="17"/>
      <c r="AV10" s="17">
        <v>0.38630625071616398</v>
      </c>
      <c r="AW10" s="17">
        <v>0.31968345459453201</v>
      </c>
      <c r="AX10" s="17"/>
      <c r="AY10" s="17">
        <v>0.33608461762881198</v>
      </c>
      <c r="AZ10" s="17">
        <v>0.37642061074563499</v>
      </c>
      <c r="BA10" s="17">
        <v>0.364747265140548</v>
      </c>
      <c r="BB10" s="17"/>
      <c r="BC10" s="17">
        <v>0.356391550422125</v>
      </c>
      <c r="BD10" s="17">
        <v>0.41907074778682402</v>
      </c>
      <c r="BE10" s="17">
        <v>0.33087977122212903</v>
      </c>
      <c r="BF10" s="17"/>
      <c r="BG10" s="17">
        <v>0.34799889326197803</v>
      </c>
      <c r="BH10" s="17">
        <v>0.37863574840964698</v>
      </c>
      <c r="BI10" s="17"/>
      <c r="BJ10" s="17">
        <v>0.37022969355577801</v>
      </c>
      <c r="BK10" s="17">
        <v>0.36625318219920899</v>
      </c>
      <c r="BL10" s="17"/>
      <c r="BM10" s="17">
        <v>0.38807204523857802</v>
      </c>
      <c r="BN10" s="17">
        <v>0.33727002473266499</v>
      </c>
      <c r="BO10" s="17">
        <v>0.343002036259692</v>
      </c>
      <c r="BP10" s="17">
        <v>0.217289659963501</v>
      </c>
      <c r="BQ10" s="17">
        <v>0.32983755530894499</v>
      </c>
      <c r="BR10" s="17">
        <v>0.40169526106751302</v>
      </c>
      <c r="BS10" s="17">
        <v>0.29485454470017203</v>
      </c>
      <c r="BT10" s="17"/>
      <c r="BU10" s="17">
        <v>0.406736113542772</v>
      </c>
      <c r="BV10" s="17">
        <v>0.35734381834018702</v>
      </c>
      <c r="BW10" s="17"/>
      <c r="BX10" s="17">
        <v>0.31068563416095601</v>
      </c>
      <c r="BY10" s="17">
        <v>0.40285182341143699</v>
      </c>
      <c r="BZ10" s="17">
        <v>0.35678781428379602</v>
      </c>
      <c r="CA10" s="17">
        <v>0.40781623707213799</v>
      </c>
    </row>
    <row r="11" spans="2:79" x14ac:dyDescent="0.3">
      <c r="B11" s="18" t="s">
        <v>409</v>
      </c>
      <c r="C11" s="17">
        <v>0.12910580288360099</v>
      </c>
      <c r="D11" s="17">
        <v>0.14991693732685801</v>
      </c>
      <c r="E11" s="17">
        <v>0.10944240165541499</v>
      </c>
      <c r="F11" s="17"/>
      <c r="G11" s="17">
        <v>0.182760460159345</v>
      </c>
      <c r="H11" s="17">
        <v>0.10606510488599501</v>
      </c>
      <c r="I11" s="17">
        <v>0.15183164511809699</v>
      </c>
      <c r="J11" s="17">
        <v>0.12166971819904999</v>
      </c>
      <c r="K11" s="17">
        <v>0.112715615083921</v>
      </c>
      <c r="L11" s="17">
        <v>0.11073918708314801</v>
      </c>
      <c r="M11" s="17"/>
      <c r="N11" s="17">
        <v>0.118321220646448</v>
      </c>
      <c r="O11" s="17">
        <v>0.126161259660139</v>
      </c>
      <c r="P11" s="17">
        <v>0.139279368062731</v>
      </c>
      <c r="Q11" s="17">
        <v>0.13324935500032301</v>
      </c>
      <c r="R11" s="17"/>
      <c r="S11" s="17">
        <v>0.14758176823810601</v>
      </c>
      <c r="T11" s="17">
        <v>0.12842289175388</v>
      </c>
      <c r="U11" s="17">
        <v>0.12835852119687099</v>
      </c>
      <c r="V11" s="17">
        <v>0.14429352954865499</v>
      </c>
      <c r="W11" s="17">
        <v>0.155169926039953</v>
      </c>
      <c r="X11" s="17">
        <v>0.109026511488477</v>
      </c>
      <c r="Y11" s="17">
        <v>9.7057586010169894E-2</v>
      </c>
      <c r="Z11" s="17">
        <v>8.5455063098058295E-2</v>
      </c>
      <c r="AA11" s="17">
        <v>0.164215234179833</v>
      </c>
      <c r="AB11" s="17">
        <v>9.9660322860175704E-2</v>
      </c>
      <c r="AC11" s="17">
        <v>0.11769038211072</v>
      </c>
      <c r="AD11" s="17">
        <v>0.12398428129352</v>
      </c>
      <c r="AE11" s="17"/>
      <c r="AF11" s="17">
        <v>0.141080251998633</v>
      </c>
      <c r="AG11" s="17">
        <v>0.121973567864727</v>
      </c>
      <c r="AH11" s="17">
        <v>0.109642305703499</v>
      </c>
      <c r="AI11" s="17">
        <v>0.12569990080142901</v>
      </c>
      <c r="AJ11" s="17">
        <v>0.11853915653586999</v>
      </c>
      <c r="AK11" s="17">
        <v>0.19483582752459699</v>
      </c>
      <c r="AL11" s="17"/>
      <c r="AM11" s="17">
        <v>0.13003446036160601</v>
      </c>
      <c r="AN11" s="17">
        <v>0.126119431847039</v>
      </c>
      <c r="AO11" s="17">
        <v>0.12467551006522</v>
      </c>
      <c r="AP11" s="17">
        <v>0.146175032169613</v>
      </c>
      <c r="AQ11" s="17">
        <v>8.8224148694555596E-2</v>
      </c>
      <c r="AR11" s="17"/>
      <c r="AS11" s="17">
        <v>0.131131123190694</v>
      </c>
      <c r="AT11" s="17">
        <v>7.5138355912641994E-2</v>
      </c>
      <c r="AU11" s="17"/>
      <c r="AV11" s="17">
        <v>0.131623124849467</v>
      </c>
      <c r="AW11" s="17">
        <v>0.100079193089976</v>
      </c>
      <c r="AX11" s="17"/>
      <c r="AY11" s="17">
        <v>0.131924826533596</v>
      </c>
      <c r="AZ11" s="17">
        <v>0.12707606702437599</v>
      </c>
      <c r="BA11" s="17">
        <v>0.131798121920464</v>
      </c>
      <c r="BB11" s="17"/>
      <c r="BC11" s="17">
        <v>0.14259774425958899</v>
      </c>
      <c r="BD11" s="17">
        <v>0.115944508185331</v>
      </c>
      <c r="BE11" s="17">
        <v>0.108590722326198</v>
      </c>
      <c r="BF11" s="17"/>
      <c r="BG11" s="17">
        <v>8.7536653149919805E-2</v>
      </c>
      <c r="BH11" s="17">
        <v>0.14348665464138</v>
      </c>
      <c r="BI11" s="17"/>
      <c r="BJ11" s="17">
        <v>0.106024694728949</v>
      </c>
      <c r="BK11" s="17">
        <v>0.13355056300590301</v>
      </c>
      <c r="BL11" s="17"/>
      <c r="BM11" s="17">
        <v>0.126793825670621</v>
      </c>
      <c r="BN11" s="17">
        <v>0.16710846635311</v>
      </c>
      <c r="BO11" s="17">
        <v>0.11583697591211101</v>
      </c>
      <c r="BP11" s="17">
        <v>0.10046795660397601</v>
      </c>
      <c r="BQ11" s="17">
        <v>0.11323142117856801</v>
      </c>
      <c r="BR11" s="17">
        <v>0.13192145585180901</v>
      </c>
      <c r="BS11" s="17">
        <v>9.1382142159492002E-2</v>
      </c>
      <c r="BT11" s="17"/>
      <c r="BU11" s="17">
        <v>0.101222826383684</v>
      </c>
      <c r="BV11" s="17">
        <v>0.11529870343966001</v>
      </c>
      <c r="BW11" s="17"/>
      <c r="BX11" s="17">
        <v>8.7631836216289893E-2</v>
      </c>
      <c r="BY11" s="17">
        <v>0.157751707393329</v>
      </c>
      <c r="BZ11" s="17">
        <v>0.108613962102387</v>
      </c>
      <c r="CA11" s="17">
        <v>0.15023013609320501</v>
      </c>
    </row>
    <row r="12" spans="2:79" x14ac:dyDescent="0.3">
      <c r="B12" s="18" t="s">
        <v>410</v>
      </c>
      <c r="C12" s="17">
        <v>3.0270534113416101E-2</v>
      </c>
      <c r="D12" s="17">
        <v>3.3528735486841897E-2</v>
      </c>
      <c r="E12" s="17">
        <v>2.7241552371548999E-2</v>
      </c>
      <c r="F12" s="17"/>
      <c r="G12" s="17">
        <v>5.58777583352216E-2</v>
      </c>
      <c r="H12" s="17">
        <v>5.4769870863592002E-2</v>
      </c>
      <c r="I12" s="17">
        <v>1.1263291324978201E-2</v>
      </c>
      <c r="J12" s="17">
        <v>2.34323501487845E-2</v>
      </c>
      <c r="K12" s="17">
        <v>1.37266109674966E-2</v>
      </c>
      <c r="L12" s="17">
        <v>2.5457533904568001E-2</v>
      </c>
      <c r="M12" s="17"/>
      <c r="N12" s="17">
        <v>2.66206255923228E-2</v>
      </c>
      <c r="O12" s="17">
        <v>2.8948990495520299E-2</v>
      </c>
      <c r="P12" s="17">
        <v>3.8604680197740299E-2</v>
      </c>
      <c r="Q12" s="17">
        <v>2.7489647453229699E-2</v>
      </c>
      <c r="R12" s="17"/>
      <c r="S12" s="17">
        <v>3.5533462547271397E-2</v>
      </c>
      <c r="T12" s="17">
        <v>3.4280362920648802E-2</v>
      </c>
      <c r="U12" s="17">
        <v>3.0259014934187201E-2</v>
      </c>
      <c r="V12" s="17">
        <v>2.14714309855897E-2</v>
      </c>
      <c r="W12" s="17">
        <v>1.46413036052405E-2</v>
      </c>
      <c r="X12" s="17">
        <v>2.7288532436981199E-2</v>
      </c>
      <c r="Y12" s="17">
        <v>4.3790542831166498E-2</v>
      </c>
      <c r="Z12" s="17">
        <v>6.5227483822826102E-2</v>
      </c>
      <c r="AA12" s="17">
        <v>2.88910445853219E-2</v>
      </c>
      <c r="AB12" s="17">
        <v>2.3134576069347199E-2</v>
      </c>
      <c r="AC12" s="17">
        <v>2.0373338431212501E-2</v>
      </c>
      <c r="AD12" s="17">
        <v>2.0862296219361198E-2</v>
      </c>
      <c r="AE12" s="17"/>
      <c r="AF12" s="17">
        <v>2.9962257777943601E-2</v>
      </c>
      <c r="AG12" s="17">
        <v>2.2993442667121899E-2</v>
      </c>
      <c r="AH12" s="17">
        <v>3.9747610201844197E-2</v>
      </c>
      <c r="AI12" s="17">
        <v>3.8880937952439597E-2</v>
      </c>
      <c r="AJ12" s="17">
        <v>3.4006617109389903E-2</v>
      </c>
      <c r="AK12" s="17">
        <v>8.2838859997150203E-3</v>
      </c>
      <c r="AL12" s="17"/>
      <c r="AM12" s="17">
        <v>2.0412670577416799E-2</v>
      </c>
      <c r="AN12" s="17">
        <v>2.7589126602695101E-2</v>
      </c>
      <c r="AO12" s="17">
        <v>3.2922727892465101E-2</v>
      </c>
      <c r="AP12" s="17">
        <v>4.09412698361915E-2</v>
      </c>
      <c r="AQ12" s="17">
        <v>6.8394548079968198E-2</v>
      </c>
      <c r="AR12" s="17"/>
      <c r="AS12" s="17">
        <v>2.7656657836707801E-2</v>
      </c>
      <c r="AT12" s="17">
        <v>3.9439981909122103E-2</v>
      </c>
      <c r="AU12" s="17"/>
      <c r="AV12" s="17">
        <v>2.8367013881240001E-2</v>
      </c>
      <c r="AW12" s="17">
        <v>3.1047005575563998E-2</v>
      </c>
      <c r="AX12" s="17"/>
      <c r="AY12" s="17">
        <v>2.6083157190974302E-2</v>
      </c>
      <c r="AZ12" s="17">
        <v>3.1001917961819399E-2</v>
      </c>
      <c r="BA12" s="17">
        <v>4.0127550470755197E-2</v>
      </c>
      <c r="BB12" s="17"/>
      <c r="BC12" s="17">
        <v>2.4860906440590601E-2</v>
      </c>
      <c r="BD12" s="17">
        <v>3.4658420109528597E-2</v>
      </c>
      <c r="BE12" s="17">
        <v>4.1150643627127503E-2</v>
      </c>
      <c r="BF12" s="17"/>
      <c r="BG12" s="17">
        <v>2.4742501974891501E-2</v>
      </c>
      <c r="BH12" s="17">
        <v>3.2115648178571002E-2</v>
      </c>
      <c r="BI12" s="17"/>
      <c r="BJ12" s="17">
        <v>4.5886209099643797E-2</v>
      </c>
      <c r="BK12" s="17">
        <v>2.3027453383998999E-2</v>
      </c>
      <c r="BL12" s="17"/>
      <c r="BM12" s="17">
        <v>3.35740842160549E-2</v>
      </c>
      <c r="BN12" s="17">
        <v>3.2759893906970303E-2</v>
      </c>
      <c r="BO12" s="17">
        <v>4.7373783182847698E-2</v>
      </c>
      <c r="BP12" s="17">
        <v>1.90033525129342E-2</v>
      </c>
      <c r="BQ12" s="17">
        <v>4.0783826356911003E-2</v>
      </c>
      <c r="BR12" s="17">
        <v>2.3021806519824699E-2</v>
      </c>
      <c r="BS12" s="17">
        <v>1.3871524023469599E-2</v>
      </c>
      <c r="BT12" s="17"/>
      <c r="BU12" s="17">
        <v>8.1417211469684298E-3</v>
      </c>
      <c r="BV12" s="17">
        <v>4.5376706369551302E-2</v>
      </c>
      <c r="BW12" s="17"/>
      <c r="BX12" s="17">
        <v>3.4224425478841899E-2</v>
      </c>
      <c r="BY12" s="17">
        <v>3.9363335481467303E-2</v>
      </c>
      <c r="BZ12" s="17">
        <v>2.8620817854621099E-2</v>
      </c>
      <c r="CA12" s="17">
        <v>4.0908651077638303E-2</v>
      </c>
    </row>
    <row r="13" spans="2:79" x14ac:dyDescent="0.3">
      <c r="B13" s="18" t="s">
        <v>411</v>
      </c>
      <c r="C13" s="17">
        <v>1.04765048077949E-2</v>
      </c>
      <c r="D13" s="17">
        <v>1.07163988762429E-2</v>
      </c>
      <c r="E13" s="17">
        <v>1.0294104531463601E-2</v>
      </c>
      <c r="F13" s="17"/>
      <c r="G13" s="17">
        <v>7.25350566557636E-3</v>
      </c>
      <c r="H13" s="17">
        <v>1.6745234194578899E-2</v>
      </c>
      <c r="I13" s="17">
        <v>1.44011514596077E-2</v>
      </c>
      <c r="J13" s="17">
        <v>5.77048650159222E-3</v>
      </c>
      <c r="K13" s="17">
        <v>1.5828296043063701E-2</v>
      </c>
      <c r="L13" s="17">
        <v>4.5653812643773103E-3</v>
      </c>
      <c r="M13" s="17"/>
      <c r="N13" s="17">
        <v>8.5991433284424903E-3</v>
      </c>
      <c r="O13" s="17">
        <v>8.6625763671198501E-3</v>
      </c>
      <c r="P13" s="17">
        <v>1.05568171474983E-2</v>
      </c>
      <c r="Q13" s="17">
        <v>1.46142616179364E-2</v>
      </c>
      <c r="R13" s="17"/>
      <c r="S13" s="17">
        <v>7.3516255494191201E-3</v>
      </c>
      <c r="T13" s="17">
        <v>3.5372125273791799E-3</v>
      </c>
      <c r="U13" s="17">
        <v>5.86973145757175E-3</v>
      </c>
      <c r="V13" s="17">
        <v>2.04143538240532E-2</v>
      </c>
      <c r="W13" s="17">
        <v>6.2555719936933599E-3</v>
      </c>
      <c r="X13" s="17">
        <v>2.83408236936885E-2</v>
      </c>
      <c r="Y13" s="17">
        <v>1.0749050235685601E-2</v>
      </c>
      <c r="Z13" s="17">
        <v>1.2249459319312799E-2</v>
      </c>
      <c r="AA13" s="17">
        <v>4.0212811310386901E-3</v>
      </c>
      <c r="AB13" s="17">
        <v>6.7640135205294504E-3</v>
      </c>
      <c r="AC13" s="17">
        <v>0</v>
      </c>
      <c r="AD13" s="17">
        <v>4.3223502628883699E-2</v>
      </c>
      <c r="AE13" s="17"/>
      <c r="AF13" s="17">
        <v>4.7681114484579698E-3</v>
      </c>
      <c r="AG13" s="17">
        <v>1.0658366586011599E-2</v>
      </c>
      <c r="AH13" s="17">
        <v>1.46433762150121E-2</v>
      </c>
      <c r="AI13" s="17">
        <v>1.06009772756373E-2</v>
      </c>
      <c r="AJ13" s="17">
        <v>1.26193437888748E-2</v>
      </c>
      <c r="AK13" s="17">
        <v>2.032195525391E-2</v>
      </c>
      <c r="AL13" s="17"/>
      <c r="AM13" s="17">
        <v>8.1908516469106595E-3</v>
      </c>
      <c r="AN13" s="17">
        <v>1.1759752848351301E-2</v>
      </c>
      <c r="AO13" s="17">
        <v>6.7646091315303096E-3</v>
      </c>
      <c r="AP13" s="17">
        <v>4.9885156116916103E-3</v>
      </c>
      <c r="AQ13" s="17">
        <v>2.1500122264362001E-2</v>
      </c>
      <c r="AR13" s="17"/>
      <c r="AS13" s="17">
        <v>8.4702915855498998E-3</v>
      </c>
      <c r="AT13" s="17">
        <v>3.83411742536153E-3</v>
      </c>
      <c r="AU13" s="17"/>
      <c r="AV13" s="17">
        <v>7.9077007293267797E-3</v>
      </c>
      <c r="AW13" s="17">
        <v>9.9431994871099997E-3</v>
      </c>
      <c r="AX13" s="17"/>
      <c r="AY13" s="17">
        <v>9.2098547438127596E-3</v>
      </c>
      <c r="AZ13" s="17">
        <v>9.7552937532322803E-3</v>
      </c>
      <c r="BA13" s="17">
        <v>1.5125058827075001E-2</v>
      </c>
      <c r="BB13" s="17"/>
      <c r="BC13" s="17">
        <v>8.3741691030874907E-3</v>
      </c>
      <c r="BD13" s="17">
        <v>1.70141945938318E-2</v>
      </c>
      <c r="BE13" s="17">
        <v>7.3234346200825202E-3</v>
      </c>
      <c r="BF13" s="17"/>
      <c r="BG13" s="17">
        <v>7.4105708138185698E-3</v>
      </c>
      <c r="BH13" s="17">
        <v>1.13074951272032E-2</v>
      </c>
      <c r="BI13" s="17"/>
      <c r="BJ13" s="17">
        <v>9.4981369665019192E-3</v>
      </c>
      <c r="BK13" s="17">
        <v>9.6747201378851108E-3</v>
      </c>
      <c r="BL13" s="17"/>
      <c r="BM13" s="17">
        <v>8.5811861770294096E-3</v>
      </c>
      <c r="BN13" s="17">
        <v>1.3487339767873301E-2</v>
      </c>
      <c r="BO13" s="17">
        <v>1.07051655766416E-2</v>
      </c>
      <c r="BP13" s="17">
        <v>1.9587135059453701E-2</v>
      </c>
      <c r="BQ13" s="17">
        <v>1.0456870869087399E-2</v>
      </c>
      <c r="BR13" s="17">
        <v>1.0740205852136199E-2</v>
      </c>
      <c r="BS13" s="17">
        <v>8.9363762470254793E-3</v>
      </c>
      <c r="BT13" s="17"/>
      <c r="BU13" s="17">
        <v>0</v>
      </c>
      <c r="BV13" s="17">
        <v>5.1194325811448503E-3</v>
      </c>
      <c r="BW13" s="17"/>
      <c r="BX13" s="17">
        <v>1.5974859092806201E-2</v>
      </c>
      <c r="BY13" s="17">
        <v>1.4214770001360399E-2</v>
      </c>
      <c r="BZ13" s="17">
        <v>6.8488696809027999E-3</v>
      </c>
      <c r="CA13" s="17">
        <v>2.33280537984836E-2</v>
      </c>
    </row>
    <row r="14" spans="2:79" x14ac:dyDescent="0.3">
      <c r="B14" s="18" t="s">
        <v>101</v>
      </c>
      <c r="C14" s="17">
        <v>2.77017252905561E-2</v>
      </c>
      <c r="D14" s="17">
        <v>2.7350819696151801E-2</v>
      </c>
      <c r="E14" s="17">
        <v>2.8180418701856901E-2</v>
      </c>
      <c r="F14" s="17"/>
      <c r="G14" s="17">
        <v>4.3474356905779901E-2</v>
      </c>
      <c r="H14" s="17">
        <v>2.43691646114912E-2</v>
      </c>
      <c r="I14" s="17">
        <v>2.5297502300356999E-2</v>
      </c>
      <c r="J14" s="17">
        <v>1.6610698386259198E-2</v>
      </c>
      <c r="K14" s="17">
        <v>3.7974341273338999E-2</v>
      </c>
      <c r="L14" s="17">
        <v>2.3956841000297199E-2</v>
      </c>
      <c r="M14" s="17"/>
      <c r="N14" s="17">
        <v>1.43397061555251E-2</v>
      </c>
      <c r="O14" s="17">
        <v>2.9003569963689999E-2</v>
      </c>
      <c r="P14" s="17">
        <v>1.61377912232019E-2</v>
      </c>
      <c r="Q14" s="17">
        <v>5.1731509134366901E-2</v>
      </c>
      <c r="R14" s="17"/>
      <c r="S14" s="17">
        <v>3.2754999634485499E-2</v>
      </c>
      <c r="T14" s="17">
        <v>2.1276002154393601E-2</v>
      </c>
      <c r="U14" s="17">
        <v>3.4000192965456998E-2</v>
      </c>
      <c r="V14" s="17">
        <v>4.3121403718212603E-2</v>
      </c>
      <c r="W14" s="17">
        <v>2.0416260969302099E-2</v>
      </c>
      <c r="X14" s="17">
        <v>3.2334948036590198E-2</v>
      </c>
      <c r="Y14" s="17">
        <v>4.6152779160561201E-2</v>
      </c>
      <c r="Z14" s="17">
        <v>0</v>
      </c>
      <c r="AA14" s="17">
        <v>1.6395020610173498E-2</v>
      </c>
      <c r="AB14" s="17">
        <v>1.8646190409511099E-2</v>
      </c>
      <c r="AC14" s="17">
        <v>3.2450099070884197E-2</v>
      </c>
      <c r="AD14" s="17">
        <v>2.01097532066958E-2</v>
      </c>
      <c r="AE14" s="17"/>
      <c r="AF14" s="17">
        <v>2.7127785977453401E-2</v>
      </c>
      <c r="AG14" s="17">
        <v>3.8925197990122097E-2</v>
      </c>
      <c r="AH14" s="17">
        <v>2.4828093660722101E-2</v>
      </c>
      <c r="AI14" s="17">
        <v>2.2543863188332298E-2</v>
      </c>
      <c r="AJ14" s="17">
        <v>1.38512526051078E-2</v>
      </c>
      <c r="AK14" s="17">
        <v>2.57073374934183E-2</v>
      </c>
      <c r="AL14" s="17"/>
      <c r="AM14" s="17">
        <v>3.3063316185013902E-2</v>
      </c>
      <c r="AN14" s="17">
        <v>4.1115956643196998E-2</v>
      </c>
      <c r="AO14" s="17">
        <v>1.5887711119688699E-2</v>
      </c>
      <c r="AP14" s="17">
        <v>1.5598740941909999E-2</v>
      </c>
      <c r="AQ14" s="17">
        <v>1.9512277834682699E-2</v>
      </c>
      <c r="AR14" s="17"/>
      <c r="AS14" s="17">
        <v>2.08937507543254E-2</v>
      </c>
      <c r="AT14" s="17">
        <v>2.06358685073985E-2</v>
      </c>
      <c r="AU14" s="17"/>
      <c r="AV14" s="17">
        <v>2.5971503894055201E-2</v>
      </c>
      <c r="AW14" s="17">
        <v>3.5348596683959302E-2</v>
      </c>
      <c r="AX14" s="17"/>
      <c r="AY14" s="17">
        <v>3.7521791846062698E-2</v>
      </c>
      <c r="AZ14" s="17">
        <v>2.5976931929297901E-2</v>
      </c>
      <c r="BA14" s="17">
        <v>1.3609109697241399E-2</v>
      </c>
      <c r="BB14" s="17"/>
      <c r="BC14" s="17">
        <v>3.5699994922693698E-2</v>
      </c>
      <c r="BD14" s="17">
        <v>2.3480725564208701E-2</v>
      </c>
      <c r="BE14" s="17">
        <v>1.1599005066989999E-2</v>
      </c>
      <c r="BF14" s="17"/>
      <c r="BG14" s="17">
        <v>2.7245801952834599E-2</v>
      </c>
      <c r="BH14" s="17">
        <v>2.0827812100038898E-2</v>
      </c>
      <c r="BI14" s="17"/>
      <c r="BJ14" s="17">
        <v>1.99122139689836E-2</v>
      </c>
      <c r="BK14" s="17">
        <v>2.7590867298022102E-2</v>
      </c>
      <c r="BL14" s="17"/>
      <c r="BM14" s="17">
        <v>1.59423903204324E-2</v>
      </c>
      <c r="BN14" s="17">
        <v>3.2768927331870902E-2</v>
      </c>
      <c r="BO14" s="17">
        <v>5.0303280964654702E-2</v>
      </c>
      <c r="BP14" s="17">
        <v>4.2021065171429603E-2</v>
      </c>
      <c r="BQ14" s="17">
        <v>6.69951011225524E-2</v>
      </c>
      <c r="BR14" s="17">
        <v>2.06582371455418E-2</v>
      </c>
      <c r="BS14" s="17">
        <v>6.1835071971756798E-2</v>
      </c>
      <c r="BT14" s="17"/>
      <c r="BU14" s="17">
        <v>1.1067903009508001E-2</v>
      </c>
      <c r="BV14" s="17">
        <v>2.2271217694212302E-2</v>
      </c>
      <c r="BW14" s="17"/>
      <c r="BX14" s="17">
        <v>5.0575698856951103E-2</v>
      </c>
      <c r="BY14" s="17">
        <v>1.52291716676275E-2</v>
      </c>
      <c r="BZ14" s="17">
        <v>1.11856614379886E-2</v>
      </c>
      <c r="CA14" s="17">
        <v>1.0131694634577399E-2</v>
      </c>
    </row>
    <row r="15" spans="2:79" x14ac:dyDescent="0.3">
      <c r="B15" s="18" t="s">
        <v>412</v>
      </c>
      <c r="C15" s="21">
        <v>0.80244543290463199</v>
      </c>
      <c r="D15" s="21">
        <v>0.77848710861390502</v>
      </c>
      <c r="E15" s="21">
        <v>0.824841522739716</v>
      </c>
      <c r="F15" s="21"/>
      <c r="G15" s="21">
        <v>0.71063391893407701</v>
      </c>
      <c r="H15" s="21">
        <v>0.79805062544434302</v>
      </c>
      <c r="I15" s="21">
        <v>0.79720640979696</v>
      </c>
      <c r="J15" s="21">
        <v>0.83251674676431398</v>
      </c>
      <c r="K15" s="21">
        <v>0.81975513663218003</v>
      </c>
      <c r="L15" s="21">
        <v>0.83528105674761</v>
      </c>
      <c r="M15" s="21"/>
      <c r="N15" s="21">
        <v>0.832119304277261</v>
      </c>
      <c r="O15" s="21">
        <v>0.80722360351353095</v>
      </c>
      <c r="P15" s="21">
        <v>0.79542134336882797</v>
      </c>
      <c r="Q15" s="21">
        <v>0.77291522679414404</v>
      </c>
      <c r="R15" s="21"/>
      <c r="S15" s="21">
        <v>0.77677814403071799</v>
      </c>
      <c r="T15" s="21">
        <v>0.81248353064369805</v>
      </c>
      <c r="U15" s="21">
        <v>0.80151253944591305</v>
      </c>
      <c r="V15" s="21">
        <v>0.77069928192348902</v>
      </c>
      <c r="W15" s="21">
        <v>0.80351693739181096</v>
      </c>
      <c r="X15" s="21">
        <v>0.80300918434426305</v>
      </c>
      <c r="Y15" s="21">
        <v>0.80225004176241699</v>
      </c>
      <c r="Z15" s="21">
        <v>0.83706799375980301</v>
      </c>
      <c r="AA15" s="21">
        <v>0.78647741949363303</v>
      </c>
      <c r="AB15" s="21">
        <v>0.85179489714043699</v>
      </c>
      <c r="AC15" s="21">
        <v>0.82948618038718303</v>
      </c>
      <c r="AD15" s="21">
        <v>0.79182016665153898</v>
      </c>
      <c r="AE15" s="21"/>
      <c r="AF15" s="21">
        <v>0.79706159279751199</v>
      </c>
      <c r="AG15" s="21">
        <v>0.80544942489201699</v>
      </c>
      <c r="AH15" s="21">
        <v>0.81113861421892297</v>
      </c>
      <c r="AI15" s="21">
        <v>0.80227432078216199</v>
      </c>
      <c r="AJ15" s="21">
        <v>0.82098362996075802</v>
      </c>
      <c r="AK15" s="21">
        <v>0.75085099372835995</v>
      </c>
      <c r="AL15" s="21"/>
      <c r="AM15" s="21">
        <v>0.80829870122905301</v>
      </c>
      <c r="AN15" s="21">
        <v>0.79341573205871796</v>
      </c>
      <c r="AO15" s="21">
        <v>0.81974944179109599</v>
      </c>
      <c r="AP15" s="21">
        <v>0.79229644144059397</v>
      </c>
      <c r="AQ15" s="21">
        <v>0.80236890312643105</v>
      </c>
      <c r="AR15" s="21"/>
      <c r="AS15" s="21">
        <v>0.81184817663272302</v>
      </c>
      <c r="AT15" s="21">
        <v>0.86095167624547597</v>
      </c>
      <c r="AU15" s="21"/>
      <c r="AV15" s="21">
        <v>0.80613065664591099</v>
      </c>
      <c r="AW15" s="21">
        <v>0.82358200516338997</v>
      </c>
      <c r="AX15" s="21"/>
      <c r="AY15" s="21">
        <v>0.79526036968555402</v>
      </c>
      <c r="AZ15" s="21">
        <v>0.80618978933127505</v>
      </c>
      <c r="BA15" s="21">
        <v>0.79934015908446399</v>
      </c>
      <c r="BB15" s="21"/>
      <c r="BC15" s="21">
        <v>0.78846718527403903</v>
      </c>
      <c r="BD15" s="21">
        <v>0.80890215154709999</v>
      </c>
      <c r="BE15" s="21">
        <v>0.83133619435960204</v>
      </c>
      <c r="BF15" s="21"/>
      <c r="BG15" s="21">
        <v>0.85306447210853498</v>
      </c>
      <c r="BH15" s="21">
        <v>0.79226238995280696</v>
      </c>
      <c r="BI15" s="21"/>
      <c r="BJ15" s="21">
        <v>0.81867874523592199</v>
      </c>
      <c r="BK15" s="21">
        <v>0.80615639617419099</v>
      </c>
      <c r="BL15" s="21"/>
      <c r="BM15" s="21">
        <v>0.81510851361586201</v>
      </c>
      <c r="BN15" s="21">
        <v>0.75387537264017501</v>
      </c>
      <c r="BO15" s="21">
        <v>0.77578079436374503</v>
      </c>
      <c r="BP15" s="21">
        <v>0.81892049065220696</v>
      </c>
      <c r="BQ15" s="21">
        <v>0.76853278047288098</v>
      </c>
      <c r="BR15" s="21">
        <v>0.81365829463068895</v>
      </c>
      <c r="BS15" s="21">
        <v>0.82397488559825605</v>
      </c>
      <c r="BT15" s="21"/>
      <c r="BU15" s="21">
        <v>0.87956754945983895</v>
      </c>
      <c r="BV15" s="21">
        <v>0.81193393991543195</v>
      </c>
      <c r="BW15" s="21"/>
      <c r="BX15" s="21">
        <v>0.81159318035511097</v>
      </c>
      <c r="BY15" s="21">
        <v>0.77344101545621602</v>
      </c>
      <c r="BZ15" s="21">
        <v>0.84473068892409997</v>
      </c>
      <c r="CA15" s="21">
        <v>0.77540146439609503</v>
      </c>
    </row>
    <row r="16" spans="2:79" x14ac:dyDescent="0.3">
      <c r="B16" s="18" t="s">
        <v>413</v>
      </c>
      <c r="C16" s="21">
        <v>4.0747038921211003E-2</v>
      </c>
      <c r="D16" s="21">
        <v>4.4245134363084797E-2</v>
      </c>
      <c r="E16" s="21">
        <v>3.7535656903012603E-2</v>
      </c>
      <c r="F16" s="21"/>
      <c r="G16" s="21">
        <v>6.3131264000798007E-2</v>
      </c>
      <c r="H16" s="21">
        <v>7.1515105058170894E-2</v>
      </c>
      <c r="I16" s="21">
        <v>2.5664442784585899E-2</v>
      </c>
      <c r="J16" s="21">
        <v>2.92028366503767E-2</v>
      </c>
      <c r="K16" s="21">
        <v>2.95549070105602E-2</v>
      </c>
      <c r="L16" s="21">
        <v>3.0022915168945299E-2</v>
      </c>
      <c r="M16" s="21"/>
      <c r="N16" s="21">
        <v>3.5219768920765303E-2</v>
      </c>
      <c r="O16" s="21">
        <v>3.7611566862640097E-2</v>
      </c>
      <c r="P16" s="21">
        <v>4.91614973452386E-2</v>
      </c>
      <c r="Q16" s="21">
        <v>4.2103909071166103E-2</v>
      </c>
      <c r="R16" s="21"/>
      <c r="S16" s="21">
        <v>4.2885088096690602E-2</v>
      </c>
      <c r="T16" s="21">
        <v>3.7817575448028003E-2</v>
      </c>
      <c r="U16" s="21">
        <v>3.6128746391758899E-2</v>
      </c>
      <c r="V16" s="21">
        <v>4.1885784809643001E-2</v>
      </c>
      <c r="W16" s="21">
        <v>2.0896875598933901E-2</v>
      </c>
      <c r="X16" s="21">
        <v>5.5629356130669702E-2</v>
      </c>
      <c r="Y16" s="21">
        <v>5.4539593066852098E-2</v>
      </c>
      <c r="Z16" s="21">
        <v>7.7476943142138904E-2</v>
      </c>
      <c r="AA16" s="21">
        <v>3.2912325716360602E-2</v>
      </c>
      <c r="AB16" s="21">
        <v>2.9898589589876699E-2</v>
      </c>
      <c r="AC16" s="21">
        <v>2.0373338431212501E-2</v>
      </c>
      <c r="AD16" s="21">
        <v>6.4085798848244904E-2</v>
      </c>
      <c r="AE16" s="21"/>
      <c r="AF16" s="21">
        <v>3.4730369226401603E-2</v>
      </c>
      <c r="AG16" s="21">
        <v>3.3651809253133498E-2</v>
      </c>
      <c r="AH16" s="21">
        <v>5.4390986416856399E-2</v>
      </c>
      <c r="AI16" s="21">
        <v>4.9481915228076899E-2</v>
      </c>
      <c r="AJ16" s="21">
        <v>4.66259608982647E-2</v>
      </c>
      <c r="AK16" s="21">
        <v>2.8605841253624999E-2</v>
      </c>
      <c r="AL16" s="21"/>
      <c r="AM16" s="21">
        <v>2.86035222243275E-2</v>
      </c>
      <c r="AN16" s="21">
        <v>3.9348879451046398E-2</v>
      </c>
      <c r="AO16" s="21">
        <v>3.9687337023995399E-2</v>
      </c>
      <c r="AP16" s="21">
        <v>4.5929785447883099E-2</v>
      </c>
      <c r="AQ16" s="21">
        <v>8.9894670344330199E-2</v>
      </c>
      <c r="AR16" s="21"/>
      <c r="AS16" s="21">
        <v>3.61269494222577E-2</v>
      </c>
      <c r="AT16" s="21">
        <v>4.3274099334483701E-2</v>
      </c>
      <c r="AU16" s="21"/>
      <c r="AV16" s="21">
        <v>3.6274714610566798E-2</v>
      </c>
      <c r="AW16" s="21">
        <v>4.0990205062674E-2</v>
      </c>
      <c r="AX16" s="21"/>
      <c r="AY16" s="21">
        <v>3.5293011934786997E-2</v>
      </c>
      <c r="AZ16" s="21">
        <v>4.07572117150517E-2</v>
      </c>
      <c r="BA16" s="21">
        <v>5.5252609297830199E-2</v>
      </c>
      <c r="BB16" s="21"/>
      <c r="BC16" s="21">
        <v>3.3235075543678098E-2</v>
      </c>
      <c r="BD16" s="21">
        <v>5.1672614703360403E-2</v>
      </c>
      <c r="BE16" s="21">
        <v>4.8474078247209999E-2</v>
      </c>
      <c r="BF16" s="21"/>
      <c r="BG16" s="21">
        <v>3.2153072788709998E-2</v>
      </c>
      <c r="BH16" s="21">
        <v>4.3423143305774299E-2</v>
      </c>
      <c r="BI16" s="21"/>
      <c r="BJ16" s="21">
        <v>5.5384346066145701E-2</v>
      </c>
      <c r="BK16" s="21">
        <v>3.2702173521884197E-2</v>
      </c>
      <c r="BL16" s="21"/>
      <c r="BM16" s="21">
        <v>4.21552703930844E-2</v>
      </c>
      <c r="BN16" s="21">
        <v>4.6247233674843499E-2</v>
      </c>
      <c r="BO16" s="21">
        <v>5.8078948759489303E-2</v>
      </c>
      <c r="BP16" s="21">
        <v>3.8590487572387901E-2</v>
      </c>
      <c r="BQ16" s="21">
        <v>5.1240697225998402E-2</v>
      </c>
      <c r="BR16" s="21">
        <v>3.3762012371960901E-2</v>
      </c>
      <c r="BS16" s="21">
        <v>2.2807900270495101E-2</v>
      </c>
      <c r="BT16" s="21"/>
      <c r="BU16" s="21">
        <v>8.1417211469684298E-3</v>
      </c>
      <c r="BV16" s="21">
        <v>5.0496138950696101E-2</v>
      </c>
      <c r="BW16" s="21"/>
      <c r="BX16" s="21">
        <v>5.0199284571648101E-2</v>
      </c>
      <c r="BY16" s="21">
        <v>5.3578105482827702E-2</v>
      </c>
      <c r="BZ16" s="21">
        <v>3.5469687535523903E-2</v>
      </c>
      <c r="CA16" s="21">
        <v>6.4236704876121903E-2</v>
      </c>
    </row>
    <row r="17" spans="2:79" hidden="1" x14ac:dyDescent="0.3">
      <c r="B17" s="18" t="s">
        <v>299</v>
      </c>
      <c r="C17" s="22">
        <v>0.76169839398342098</v>
      </c>
      <c r="D17" s="22">
        <v>0.73424197425082005</v>
      </c>
      <c r="E17" s="22">
        <v>0.78730586583670303</v>
      </c>
      <c r="F17" s="22"/>
      <c r="G17" s="22">
        <v>0.64750265493327896</v>
      </c>
      <c r="H17" s="22">
        <v>0.72653552038617197</v>
      </c>
      <c r="I17" s="22">
        <v>0.77154196701237499</v>
      </c>
      <c r="J17" s="22">
        <v>0.80331391011393705</v>
      </c>
      <c r="K17" s="22">
        <v>0.79020022962161995</v>
      </c>
      <c r="L17" s="22">
        <v>0.80525814157866404</v>
      </c>
      <c r="M17" s="22"/>
      <c r="N17" s="22">
        <v>0.79689953535649605</v>
      </c>
      <c r="O17" s="22">
        <v>0.76961203665089095</v>
      </c>
      <c r="P17" s="22">
        <v>0.74625984602358997</v>
      </c>
      <c r="Q17" s="22">
        <v>0.73081131772297803</v>
      </c>
      <c r="R17" s="22"/>
      <c r="S17" s="22">
        <v>0.73389305593402698</v>
      </c>
      <c r="T17" s="22">
        <v>0.77466595519567005</v>
      </c>
      <c r="U17" s="22">
        <v>0.76538379305415405</v>
      </c>
      <c r="V17" s="22">
        <v>0.72881349711384602</v>
      </c>
      <c r="W17" s="22">
        <v>0.78262006179287702</v>
      </c>
      <c r="X17" s="22">
        <v>0.74737982821359294</v>
      </c>
      <c r="Y17" s="22">
        <v>0.74771044869556502</v>
      </c>
      <c r="Z17" s="22">
        <v>0.75959105061766397</v>
      </c>
      <c r="AA17" s="22">
        <v>0.75356509377727199</v>
      </c>
      <c r="AB17" s="22">
        <v>0.82189630755055998</v>
      </c>
      <c r="AC17" s="22">
        <v>0.809112841955971</v>
      </c>
      <c r="AD17" s="22">
        <v>0.72773436780329404</v>
      </c>
      <c r="AE17" s="22"/>
      <c r="AF17" s="22">
        <v>0.76233122357111005</v>
      </c>
      <c r="AG17" s="22">
        <v>0.77179761563888405</v>
      </c>
      <c r="AH17" s="22">
        <v>0.75674762780206595</v>
      </c>
      <c r="AI17" s="22">
        <v>0.752792405554085</v>
      </c>
      <c r="AJ17" s="22">
        <v>0.77435766906249304</v>
      </c>
      <c r="AK17" s="22">
        <v>0.72224515247473497</v>
      </c>
      <c r="AL17" s="22"/>
      <c r="AM17" s="22">
        <v>0.77969517900472496</v>
      </c>
      <c r="AN17" s="22">
        <v>0.75406685260767203</v>
      </c>
      <c r="AO17" s="22">
        <v>0.78006210476710003</v>
      </c>
      <c r="AP17" s="22">
        <v>0.74636665599271101</v>
      </c>
      <c r="AQ17" s="22">
        <v>0.71247423278210098</v>
      </c>
      <c r="AR17" s="22"/>
      <c r="AS17" s="22">
        <v>0.77572122721046499</v>
      </c>
      <c r="AT17" s="22">
        <v>0.81767757691099197</v>
      </c>
      <c r="AU17" s="22"/>
      <c r="AV17" s="22">
        <v>0.76985594203534402</v>
      </c>
      <c r="AW17" s="22">
        <v>0.78259180010071605</v>
      </c>
      <c r="AX17" s="22"/>
      <c r="AY17" s="22">
        <v>0.75996735775076696</v>
      </c>
      <c r="AZ17" s="22">
        <v>0.76543257761622296</v>
      </c>
      <c r="BA17" s="22">
        <v>0.74408754978663405</v>
      </c>
      <c r="BB17" s="22"/>
      <c r="BC17" s="22">
        <v>0.75523210973036103</v>
      </c>
      <c r="BD17" s="22">
        <v>0.75722953684373895</v>
      </c>
      <c r="BE17" s="22">
        <v>0.78286211611239198</v>
      </c>
      <c r="BF17" s="22"/>
      <c r="BG17" s="22">
        <v>0.82091139931982504</v>
      </c>
      <c r="BH17" s="22">
        <v>0.74883924664703305</v>
      </c>
      <c r="BI17" s="22"/>
      <c r="BJ17" s="22">
        <v>0.76329439916977604</v>
      </c>
      <c r="BK17" s="22">
        <v>0.77345422265230701</v>
      </c>
      <c r="BL17" s="22"/>
      <c r="BM17" s="22">
        <v>0.77295324322277803</v>
      </c>
      <c r="BN17" s="22">
        <v>0.70762813896533205</v>
      </c>
      <c r="BO17" s="22">
        <v>0.71770184560425598</v>
      </c>
      <c r="BP17" s="22">
        <v>0.78033000307981903</v>
      </c>
      <c r="BQ17" s="22">
        <v>0.71729208324688198</v>
      </c>
      <c r="BR17" s="22">
        <v>0.77989628225872798</v>
      </c>
      <c r="BS17" s="22">
        <v>0.80116698532776098</v>
      </c>
      <c r="BT17" s="22"/>
      <c r="BU17" s="22">
        <v>0.87142582831287096</v>
      </c>
      <c r="BV17" s="22">
        <v>0.76143780096473601</v>
      </c>
      <c r="BW17" s="22"/>
      <c r="BX17" s="22">
        <v>0.76139389578346295</v>
      </c>
      <c r="BY17" s="22">
        <v>0.71986290997338798</v>
      </c>
      <c r="BZ17" s="22">
        <v>0.80926100138857604</v>
      </c>
      <c r="CA17" s="22">
        <v>0.71116475951997304</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440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407</v>
      </c>
      <c r="C9" s="17">
        <v>0.30817221689006302</v>
      </c>
      <c r="D9" s="17">
        <v>0.26213364348534601</v>
      </c>
      <c r="E9" s="17">
        <v>0.35252608164043803</v>
      </c>
      <c r="F9" s="17"/>
      <c r="G9" s="17">
        <v>0.403586010317602</v>
      </c>
      <c r="H9" s="17">
        <v>0.38777338269713002</v>
      </c>
      <c r="I9" s="17">
        <v>0.35624986837906902</v>
      </c>
      <c r="J9" s="17">
        <v>0.32719506445179902</v>
      </c>
      <c r="K9" s="17">
        <v>0.210722074406471</v>
      </c>
      <c r="L9" s="17">
        <v>0.191314973705797</v>
      </c>
      <c r="M9" s="17"/>
      <c r="N9" s="17">
        <v>0.377026911843585</v>
      </c>
      <c r="O9" s="17">
        <v>0.26226371033357099</v>
      </c>
      <c r="P9" s="17">
        <v>0.30290437873876402</v>
      </c>
      <c r="Q9" s="17">
        <v>0.28800573852425898</v>
      </c>
      <c r="R9" s="17"/>
      <c r="S9" s="17">
        <v>0.38853153991254002</v>
      </c>
      <c r="T9" s="17">
        <v>0.26989096049468903</v>
      </c>
      <c r="U9" s="17">
        <v>0.238883820531054</v>
      </c>
      <c r="V9" s="17">
        <v>0.262647670070075</v>
      </c>
      <c r="W9" s="17">
        <v>0.271351404698643</v>
      </c>
      <c r="X9" s="17">
        <v>0.298453049177062</v>
      </c>
      <c r="Y9" s="17">
        <v>0.28891004655369101</v>
      </c>
      <c r="Z9" s="17">
        <v>0.25956383953891798</v>
      </c>
      <c r="AA9" s="17">
        <v>0.34337169438014398</v>
      </c>
      <c r="AB9" s="17">
        <v>0.24642535499464099</v>
      </c>
      <c r="AC9" s="17">
        <v>0.42154833410176701</v>
      </c>
      <c r="AD9" s="17">
        <v>0.51972615250576004</v>
      </c>
      <c r="AE9" s="17"/>
      <c r="AF9" s="17">
        <v>0.42777765670641998</v>
      </c>
      <c r="AG9" s="17">
        <v>0.29391954620333299</v>
      </c>
      <c r="AH9" s="17">
        <v>0.30136026955301598</v>
      </c>
      <c r="AI9" s="17">
        <v>0.19973043415056199</v>
      </c>
      <c r="AJ9" s="17">
        <v>0.252786679678911</v>
      </c>
      <c r="AK9" s="17">
        <v>0.33610589338665398</v>
      </c>
      <c r="AL9" s="17"/>
      <c r="AM9" s="17">
        <v>0.25006004834490803</v>
      </c>
      <c r="AN9" s="17">
        <v>0.26401064590912598</v>
      </c>
      <c r="AO9" s="17">
        <v>0.36639277769543999</v>
      </c>
      <c r="AP9" s="17">
        <v>0.42594153246255501</v>
      </c>
      <c r="AQ9" s="17">
        <v>0.502450829079503</v>
      </c>
      <c r="AR9" s="17"/>
      <c r="AS9" s="17">
        <v>0.31725947793801901</v>
      </c>
      <c r="AT9" s="17">
        <v>0.30038368823800599</v>
      </c>
      <c r="AU9" s="17"/>
      <c r="AV9" s="17">
        <v>0.30156971882753703</v>
      </c>
      <c r="AW9" s="17">
        <v>0.36140434541305</v>
      </c>
      <c r="AX9" s="17"/>
      <c r="AY9" s="17">
        <v>0.37446768854552998</v>
      </c>
      <c r="AZ9" s="17">
        <v>0.28441636571752998</v>
      </c>
      <c r="BA9" s="17">
        <v>0.25735259363993401</v>
      </c>
      <c r="BB9" s="17"/>
      <c r="BC9" s="17">
        <v>0.30637145730215998</v>
      </c>
      <c r="BD9" s="17">
        <v>0.26526936871806001</v>
      </c>
      <c r="BE9" s="17">
        <v>0.35298388048227203</v>
      </c>
      <c r="BF9" s="17"/>
      <c r="BG9" s="17">
        <v>0.33015045560523198</v>
      </c>
      <c r="BH9" s="17">
        <v>0.30231186078560401</v>
      </c>
      <c r="BI9" s="17"/>
      <c r="BJ9" s="17">
        <v>0.38528627166294799</v>
      </c>
      <c r="BK9" s="17">
        <v>0.28954976148455103</v>
      </c>
      <c r="BL9" s="17"/>
      <c r="BM9" s="17">
        <v>0.33551067102298299</v>
      </c>
      <c r="BN9" s="17">
        <v>0.33976255880851602</v>
      </c>
      <c r="BO9" s="17">
        <v>0.35261237419233299</v>
      </c>
      <c r="BP9" s="17">
        <v>0.418240295112629</v>
      </c>
      <c r="BQ9" s="17">
        <v>0.272416549466583</v>
      </c>
      <c r="BR9" s="17">
        <v>0.18899299799788</v>
      </c>
      <c r="BS9" s="17">
        <v>0.34336459211748699</v>
      </c>
      <c r="BT9" s="17"/>
      <c r="BU9" s="17">
        <v>0.29583529197601699</v>
      </c>
      <c r="BV9" s="17">
        <v>0.37513406877677302</v>
      </c>
      <c r="BW9" s="17"/>
      <c r="BX9" s="17">
        <v>0.32984163032205699</v>
      </c>
      <c r="BY9" s="17">
        <v>0.25324504520062102</v>
      </c>
      <c r="BZ9" s="17">
        <v>0.419973732400305</v>
      </c>
      <c r="CA9" s="17">
        <v>0.25067052320981398</v>
      </c>
    </row>
    <row r="10" spans="2:79" x14ac:dyDescent="0.3">
      <c r="B10" s="18" t="s">
        <v>408</v>
      </c>
      <c r="C10" s="17">
        <v>0.39592388718274302</v>
      </c>
      <c r="D10" s="17">
        <v>0.39763709609631598</v>
      </c>
      <c r="E10" s="17">
        <v>0.39334780690833099</v>
      </c>
      <c r="F10" s="17"/>
      <c r="G10" s="17">
        <v>0.28751548792227599</v>
      </c>
      <c r="H10" s="17">
        <v>0.38020152720018802</v>
      </c>
      <c r="I10" s="17">
        <v>0.37107834975728399</v>
      </c>
      <c r="J10" s="17">
        <v>0.423841570029099</v>
      </c>
      <c r="K10" s="17">
        <v>0.39847655720931902</v>
      </c>
      <c r="L10" s="17">
        <v>0.47650507858519098</v>
      </c>
      <c r="M10" s="17"/>
      <c r="N10" s="17">
        <v>0.39994053556058901</v>
      </c>
      <c r="O10" s="17">
        <v>0.42129856674364502</v>
      </c>
      <c r="P10" s="17">
        <v>0.40407170018743099</v>
      </c>
      <c r="Q10" s="17">
        <v>0.36214817893616502</v>
      </c>
      <c r="R10" s="17"/>
      <c r="S10" s="17">
        <v>0.32528569973217802</v>
      </c>
      <c r="T10" s="17">
        <v>0.40510640684962701</v>
      </c>
      <c r="U10" s="17">
        <v>0.44155845681765399</v>
      </c>
      <c r="V10" s="17">
        <v>0.40918609527683097</v>
      </c>
      <c r="W10" s="17">
        <v>0.44446395841022601</v>
      </c>
      <c r="X10" s="17">
        <v>0.352373585100133</v>
      </c>
      <c r="Y10" s="17">
        <v>0.42563029954187798</v>
      </c>
      <c r="Z10" s="17">
        <v>0.471206840433258</v>
      </c>
      <c r="AA10" s="17">
        <v>0.40238212465518503</v>
      </c>
      <c r="AB10" s="17">
        <v>0.47520214163038699</v>
      </c>
      <c r="AC10" s="17">
        <v>0.27899144238464602</v>
      </c>
      <c r="AD10" s="17">
        <v>0.29542364749322902</v>
      </c>
      <c r="AE10" s="17"/>
      <c r="AF10" s="17">
        <v>0.34539889617889702</v>
      </c>
      <c r="AG10" s="17">
        <v>0.388311683292342</v>
      </c>
      <c r="AH10" s="17">
        <v>0.399841573342611</v>
      </c>
      <c r="AI10" s="17">
        <v>0.47079525556464902</v>
      </c>
      <c r="AJ10" s="17">
        <v>0.425235538190538</v>
      </c>
      <c r="AK10" s="17">
        <v>0.34551002858579</v>
      </c>
      <c r="AL10" s="17"/>
      <c r="AM10" s="17">
        <v>0.42428115141259498</v>
      </c>
      <c r="AN10" s="17">
        <v>0.41251294237106201</v>
      </c>
      <c r="AO10" s="17">
        <v>0.35329334776396598</v>
      </c>
      <c r="AP10" s="17">
        <v>0.40370443591005001</v>
      </c>
      <c r="AQ10" s="17">
        <v>0.32485390484536297</v>
      </c>
      <c r="AR10" s="17"/>
      <c r="AS10" s="17">
        <v>0.41313605153973099</v>
      </c>
      <c r="AT10" s="17">
        <v>0.38898907147310802</v>
      </c>
      <c r="AU10" s="17"/>
      <c r="AV10" s="17">
        <v>0.41133553217678498</v>
      </c>
      <c r="AW10" s="17">
        <v>0.33651248228456698</v>
      </c>
      <c r="AX10" s="17"/>
      <c r="AY10" s="17">
        <v>0.31431794034994598</v>
      </c>
      <c r="AZ10" s="17">
        <v>0.432172866282094</v>
      </c>
      <c r="BA10" s="17">
        <v>0.396432866811952</v>
      </c>
      <c r="BB10" s="17"/>
      <c r="BC10" s="17">
        <v>0.372481877195873</v>
      </c>
      <c r="BD10" s="17">
        <v>0.43439539822645001</v>
      </c>
      <c r="BE10" s="17">
        <v>0.42245893964304698</v>
      </c>
      <c r="BF10" s="17"/>
      <c r="BG10" s="17">
        <v>0.38405318985992098</v>
      </c>
      <c r="BH10" s="17">
        <v>0.40313575708118399</v>
      </c>
      <c r="BI10" s="17"/>
      <c r="BJ10" s="17">
        <v>0.38505027539872</v>
      </c>
      <c r="BK10" s="17">
        <v>0.40225959860158</v>
      </c>
      <c r="BL10" s="17"/>
      <c r="BM10" s="17">
        <v>0.40234200576061802</v>
      </c>
      <c r="BN10" s="17">
        <v>0.401366393122012</v>
      </c>
      <c r="BO10" s="17">
        <v>0.36770665353017201</v>
      </c>
      <c r="BP10" s="17">
        <v>0.31693947703013903</v>
      </c>
      <c r="BQ10" s="17">
        <v>0.31921855884904698</v>
      </c>
      <c r="BR10" s="17">
        <v>0.441303119661628</v>
      </c>
      <c r="BS10" s="17">
        <v>0.32559015963669902</v>
      </c>
      <c r="BT10" s="17"/>
      <c r="BU10" s="17">
        <v>0.432124548577968</v>
      </c>
      <c r="BV10" s="17">
        <v>0.43378613631357199</v>
      </c>
      <c r="BW10" s="17"/>
      <c r="BX10" s="17">
        <v>0.39288381216511398</v>
      </c>
      <c r="BY10" s="17">
        <v>0.38689210240173399</v>
      </c>
      <c r="BZ10" s="17">
        <v>0.400765849272327</v>
      </c>
      <c r="CA10" s="17">
        <v>0.42211286475049697</v>
      </c>
    </row>
    <row r="11" spans="2:79" x14ac:dyDescent="0.3">
      <c r="B11" s="18" t="s">
        <v>409</v>
      </c>
      <c r="C11" s="17">
        <v>0.186819052558889</v>
      </c>
      <c r="D11" s="17">
        <v>0.217604111167574</v>
      </c>
      <c r="E11" s="17">
        <v>0.15771129312905</v>
      </c>
      <c r="F11" s="17"/>
      <c r="G11" s="17">
        <v>0.19614097014361101</v>
      </c>
      <c r="H11" s="17">
        <v>0.15689769683975799</v>
      </c>
      <c r="I11" s="17">
        <v>0.17182643323437999</v>
      </c>
      <c r="J11" s="17">
        <v>0.152165619014068</v>
      </c>
      <c r="K11" s="17">
        <v>0.262976229481372</v>
      </c>
      <c r="L11" s="17">
        <v>0.19396428094179699</v>
      </c>
      <c r="M11" s="17"/>
      <c r="N11" s="17">
        <v>0.15032603145624901</v>
      </c>
      <c r="O11" s="17">
        <v>0.20748870180902501</v>
      </c>
      <c r="P11" s="17">
        <v>0.19726462284818799</v>
      </c>
      <c r="Q11" s="17">
        <v>0.19029313500984099</v>
      </c>
      <c r="R11" s="17"/>
      <c r="S11" s="17">
        <v>0.16772975666954201</v>
      </c>
      <c r="T11" s="17">
        <v>0.21148926127467799</v>
      </c>
      <c r="U11" s="17">
        <v>0.183204194055544</v>
      </c>
      <c r="V11" s="17">
        <v>0.21854031812294999</v>
      </c>
      <c r="W11" s="17">
        <v>0.18707787140707</v>
      </c>
      <c r="X11" s="17">
        <v>0.22224608284699701</v>
      </c>
      <c r="Y11" s="17">
        <v>0.137446804473734</v>
      </c>
      <c r="Z11" s="17">
        <v>0.15136049290879899</v>
      </c>
      <c r="AA11" s="17">
        <v>0.18230958167433201</v>
      </c>
      <c r="AB11" s="17">
        <v>0.18792736630031701</v>
      </c>
      <c r="AC11" s="17">
        <v>0.21337254042161999</v>
      </c>
      <c r="AD11" s="17">
        <v>0.123768397368258</v>
      </c>
      <c r="AE11" s="17"/>
      <c r="AF11" s="17">
        <v>0.14461096440379101</v>
      </c>
      <c r="AG11" s="17">
        <v>0.20495487133849299</v>
      </c>
      <c r="AH11" s="17">
        <v>0.201983414619027</v>
      </c>
      <c r="AI11" s="17">
        <v>0.20075532076424099</v>
      </c>
      <c r="AJ11" s="17">
        <v>0.181450437126461</v>
      </c>
      <c r="AK11" s="17">
        <v>0.20348087807769799</v>
      </c>
      <c r="AL11" s="17"/>
      <c r="AM11" s="17">
        <v>0.20528175866347501</v>
      </c>
      <c r="AN11" s="17">
        <v>0.18723476184250801</v>
      </c>
      <c r="AO11" s="17">
        <v>0.18487582155844301</v>
      </c>
      <c r="AP11" s="17">
        <v>0.12438719232505099</v>
      </c>
      <c r="AQ11" s="17">
        <v>0.13820423886527899</v>
      </c>
      <c r="AR11" s="17"/>
      <c r="AS11" s="17">
        <v>0.171225843625156</v>
      </c>
      <c r="AT11" s="17">
        <v>0.18009818461048199</v>
      </c>
      <c r="AU11" s="17"/>
      <c r="AV11" s="17">
        <v>0.17970005233797801</v>
      </c>
      <c r="AW11" s="17">
        <v>0.198090487694289</v>
      </c>
      <c r="AX11" s="17"/>
      <c r="AY11" s="17">
        <v>0.16903216184671399</v>
      </c>
      <c r="AZ11" s="17">
        <v>0.19089153479082099</v>
      </c>
      <c r="BA11" s="17">
        <v>0.22286308470729199</v>
      </c>
      <c r="BB11" s="17"/>
      <c r="BC11" s="17">
        <v>0.19707010350262499</v>
      </c>
      <c r="BD11" s="17">
        <v>0.18204595194848999</v>
      </c>
      <c r="BE11" s="17">
        <v>0.163573321818346</v>
      </c>
      <c r="BF11" s="17"/>
      <c r="BG11" s="17">
        <v>0.17490987225041599</v>
      </c>
      <c r="BH11" s="17">
        <v>0.19128063862608299</v>
      </c>
      <c r="BI11" s="17"/>
      <c r="BJ11" s="17">
        <v>0.15292409044551</v>
      </c>
      <c r="BK11" s="17">
        <v>0.19407539545365199</v>
      </c>
      <c r="BL11" s="17"/>
      <c r="BM11" s="17">
        <v>0.17827448096191001</v>
      </c>
      <c r="BN11" s="17">
        <v>0.146882439564925</v>
      </c>
      <c r="BO11" s="17">
        <v>0.18242339637060401</v>
      </c>
      <c r="BP11" s="17">
        <v>0.163180503050811</v>
      </c>
      <c r="BQ11" s="17">
        <v>0.26798835511853503</v>
      </c>
      <c r="BR11" s="17">
        <v>0.21837659715746399</v>
      </c>
      <c r="BS11" s="17">
        <v>0.200677424359093</v>
      </c>
      <c r="BT11" s="17"/>
      <c r="BU11" s="17">
        <v>0.211350718957417</v>
      </c>
      <c r="BV11" s="17">
        <v>0.155824676317495</v>
      </c>
      <c r="BW11" s="17"/>
      <c r="BX11" s="17">
        <v>0.18674338595211301</v>
      </c>
      <c r="BY11" s="17">
        <v>0.21707779211102199</v>
      </c>
      <c r="BZ11" s="17">
        <v>0.130077859570087</v>
      </c>
      <c r="CA11" s="17">
        <v>0.21465517233435799</v>
      </c>
    </row>
    <row r="12" spans="2:79" x14ac:dyDescent="0.3">
      <c r="B12" s="18" t="s">
        <v>410</v>
      </c>
      <c r="C12" s="17">
        <v>3.7331498988119903E-2</v>
      </c>
      <c r="D12" s="17">
        <v>4.9078034965114203E-2</v>
      </c>
      <c r="E12" s="17">
        <v>2.60577620481992E-2</v>
      </c>
      <c r="F12" s="17"/>
      <c r="G12" s="17">
        <v>3.5259578661881799E-2</v>
      </c>
      <c r="H12" s="17">
        <v>2.3082934512741401E-2</v>
      </c>
      <c r="I12" s="17">
        <v>4.3273653680913897E-2</v>
      </c>
      <c r="J12" s="17">
        <v>3.5917933436461297E-2</v>
      </c>
      <c r="K12" s="17">
        <v>4.3444053197646701E-2</v>
      </c>
      <c r="L12" s="17">
        <v>4.2478680565282603E-2</v>
      </c>
      <c r="M12" s="17"/>
      <c r="N12" s="17">
        <v>3.3134098930284399E-2</v>
      </c>
      <c r="O12" s="17">
        <v>2.0900779917766302E-2</v>
      </c>
      <c r="P12" s="17">
        <v>4.1845098563798498E-2</v>
      </c>
      <c r="Q12" s="17">
        <v>5.3971426614707198E-2</v>
      </c>
      <c r="R12" s="17"/>
      <c r="S12" s="17">
        <v>5.0549745353028197E-2</v>
      </c>
      <c r="T12" s="17">
        <v>3.9108316895634203E-2</v>
      </c>
      <c r="U12" s="17">
        <v>4.31304489706716E-2</v>
      </c>
      <c r="V12" s="17">
        <v>4.2143325041117403E-2</v>
      </c>
      <c r="W12" s="17">
        <v>3.1696551922473601E-2</v>
      </c>
      <c r="X12" s="17">
        <v>2.2507879330869399E-2</v>
      </c>
      <c r="Y12" s="17">
        <v>5.0576214625287198E-2</v>
      </c>
      <c r="Z12" s="17">
        <v>5.2475857992291298E-2</v>
      </c>
      <c r="AA12" s="17">
        <v>3.4203255563455E-2</v>
      </c>
      <c r="AB12" s="17">
        <v>2.9477129060502202E-2</v>
      </c>
      <c r="AC12" s="17">
        <v>2.25206070686076E-2</v>
      </c>
      <c r="AD12" s="17">
        <v>0</v>
      </c>
      <c r="AE12" s="17"/>
      <c r="AF12" s="17">
        <v>2.8588019017957201E-2</v>
      </c>
      <c r="AG12" s="17">
        <v>4.7829118180875499E-2</v>
      </c>
      <c r="AH12" s="17">
        <v>2.57252643905902E-2</v>
      </c>
      <c r="AI12" s="17">
        <v>3.4777215835998798E-2</v>
      </c>
      <c r="AJ12" s="17">
        <v>5.12817113639535E-2</v>
      </c>
      <c r="AK12" s="17">
        <v>3.3981533469968399E-2</v>
      </c>
      <c r="AL12" s="17"/>
      <c r="AM12" s="17">
        <v>4.25824388820783E-2</v>
      </c>
      <c r="AN12" s="17">
        <v>4.1365469596545301E-2</v>
      </c>
      <c r="AO12" s="17">
        <v>4.2449353828374198E-2</v>
      </c>
      <c r="AP12" s="17">
        <v>1.9891505861253701E-2</v>
      </c>
      <c r="AQ12" s="17">
        <v>0</v>
      </c>
      <c r="AR12" s="17"/>
      <c r="AS12" s="17">
        <v>3.6412160010044603E-2</v>
      </c>
      <c r="AT12" s="17">
        <v>4.1308034885735402E-2</v>
      </c>
      <c r="AU12" s="17"/>
      <c r="AV12" s="17">
        <v>3.7961213665161898E-2</v>
      </c>
      <c r="AW12" s="17">
        <v>3.3034941045276503E-2</v>
      </c>
      <c r="AX12" s="17"/>
      <c r="AY12" s="17">
        <v>4.7581046559562301E-2</v>
      </c>
      <c r="AZ12" s="17">
        <v>3.1570413777919602E-2</v>
      </c>
      <c r="BA12" s="17">
        <v>4.9414663767813199E-2</v>
      </c>
      <c r="BB12" s="17"/>
      <c r="BC12" s="17">
        <v>4.2603853860289698E-2</v>
      </c>
      <c r="BD12" s="17">
        <v>4.0091994703517E-2</v>
      </c>
      <c r="BE12" s="17">
        <v>2.16342045353193E-2</v>
      </c>
      <c r="BF12" s="17"/>
      <c r="BG12" s="17">
        <v>3.3542186029101799E-2</v>
      </c>
      <c r="BH12" s="17">
        <v>3.86764981950233E-2</v>
      </c>
      <c r="BI12" s="17"/>
      <c r="BJ12" s="17">
        <v>2.84922939566527E-2</v>
      </c>
      <c r="BK12" s="17">
        <v>4.0403350812707899E-2</v>
      </c>
      <c r="BL12" s="17"/>
      <c r="BM12" s="17">
        <v>3.5008918632426299E-2</v>
      </c>
      <c r="BN12" s="17">
        <v>4.0457441451010302E-2</v>
      </c>
      <c r="BO12" s="17">
        <v>1.26454739927108E-2</v>
      </c>
      <c r="BP12" s="17">
        <v>2.0532009548282701E-2</v>
      </c>
      <c r="BQ12" s="17">
        <v>5.6934745281831997E-2</v>
      </c>
      <c r="BR12" s="17">
        <v>4.3173489403317201E-2</v>
      </c>
      <c r="BS12" s="17">
        <v>4.3876250824040799E-2</v>
      </c>
      <c r="BT12" s="17"/>
      <c r="BU12" s="17">
        <v>3.0343490443710298E-2</v>
      </c>
      <c r="BV12" s="17">
        <v>1.0503652089733501E-2</v>
      </c>
      <c r="BW12" s="17"/>
      <c r="BX12" s="17">
        <v>3.0568207621092899E-2</v>
      </c>
      <c r="BY12" s="17">
        <v>6.0379318498503802E-2</v>
      </c>
      <c r="BZ12" s="17">
        <v>1.9944827631018E-2</v>
      </c>
      <c r="CA12" s="17">
        <v>5.1644254860389302E-2</v>
      </c>
    </row>
    <row r="13" spans="2:79" x14ac:dyDescent="0.3">
      <c r="B13" s="18" t="s">
        <v>411</v>
      </c>
      <c r="C13" s="17">
        <v>2.0752407789188201E-2</v>
      </c>
      <c r="D13" s="17">
        <v>2.12343482999761E-2</v>
      </c>
      <c r="E13" s="17">
        <v>2.0384519926263601E-2</v>
      </c>
      <c r="F13" s="17"/>
      <c r="G13" s="17">
        <v>1.8929841611312798E-2</v>
      </c>
      <c r="H13" s="17">
        <v>2.1781823885635699E-2</v>
      </c>
      <c r="I13" s="17">
        <v>1.6607161688051601E-2</v>
      </c>
      <c r="J13" s="17">
        <v>1.6967350609341899E-2</v>
      </c>
      <c r="K13" s="17">
        <v>3.04210909868231E-2</v>
      </c>
      <c r="L13" s="17">
        <v>2.1063072133078699E-2</v>
      </c>
      <c r="M13" s="17"/>
      <c r="N13" s="17">
        <v>1.1373937499185799E-2</v>
      </c>
      <c r="O13" s="17">
        <v>2.4897780979794702E-2</v>
      </c>
      <c r="P13" s="17">
        <v>1.8789854018827198E-2</v>
      </c>
      <c r="Q13" s="17">
        <v>2.71882890519488E-2</v>
      </c>
      <c r="R13" s="17"/>
      <c r="S13" s="17">
        <v>1.9922692777514499E-2</v>
      </c>
      <c r="T13" s="17">
        <v>1.7467074784519601E-2</v>
      </c>
      <c r="U13" s="17">
        <v>1.07701070060334E-2</v>
      </c>
      <c r="V13" s="17">
        <v>2.51621234325476E-2</v>
      </c>
      <c r="W13" s="17">
        <v>1.9676910538943999E-2</v>
      </c>
      <c r="X13" s="17">
        <v>2.2447153298441502E-2</v>
      </c>
      <c r="Y13" s="17">
        <v>4.5256310199711401E-2</v>
      </c>
      <c r="Z13" s="17">
        <v>4.2854766774435303E-2</v>
      </c>
      <c r="AA13" s="17">
        <v>8.50372693482827E-3</v>
      </c>
      <c r="AB13" s="17">
        <v>1.27838559053135E-2</v>
      </c>
      <c r="AC13" s="17">
        <v>1.0527476746973199E-2</v>
      </c>
      <c r="AD13" s="17">
        <v>4.0972049426056999E-2</v>
      </c>
      <c r="AE13" s="17"/>
      <c r="AF13" s="17">
        <v>1.3126300589376701E-2</v>
      </c>
      <c r="AG13" s="17">
        <v>2.1139884122735E-2</v>
      </c>
      <c r="AH13" s="17">
        <v>2.16021681322573E-2</v>
      </c>
      <c r="AI13" s="17">
        <v>1.6879805446038499E-2</v>
      </c>
      <c r="AJ13" s="17">
        <v>3.9155053805817901E-2</v>
      </c>
      <c r="AK13" s="17">
        <v>2.7768716395195101E-2</v>
      </c>
      <c r="AL13" s="17"/>
      <c r="AM13" s="17">
        <v>2.2680555666158599E-2</v>
      </c>
      <c r="AN13" s="17">
        <v>2.7136451772489099E-2</v>
      </c>
      <c r="AO13" s="17">
        <v>1.2753755437412801E-2</v>
      </c>
      <c r="AP13" s="17">
        <v>9.4281988892713792E-3</v>
      </c>
      <c r="AQ13" s="17">
        <v>1.49787493751714E-2</v>
      </c>
      <c r="AR13" s="17"/>
      <c r="AS13" s="17">
        <v>1.71983364460713E-2</v>
      </c>
      <c r="AT13" s="17">
        <v>3.4680685277313099E-2</v>
      </c>
      <c r="AU13" s="17"/>
      <c r="AV13" s="17">
        <v>1.83474943261136E-2</v>
      </c>
      <c r="AW13" s="17">
        <v>1.3704558157825401E-2</v>
      </c>
      <c r="AX13" s="17"/>
      <c r="AY13" s="17">
        <v>2.12209544288385E-2</v>
      </c>
      <c r="AZ13" s="17">
        <v>2.1161360602503398E-2</v>
      </c>
      <c r="BA13" s="17">
        <v>1.39700797770067E-2</v>
      </c>
      <c r="BB13" s="17"/>
      <c r="BC13" s="17">
        <v>2.1325629158036999E-2</v>
      </c>
      <c r="BD13" s="17">
        <v>3.3224596773949698E-2</v>
      </c>
      <c r="BE13" s="17">
        <v>7.0813463479326997E-3</v>
      </c>
      <c r="BF13" s="17"/>
      <c r="BG13" s="17">
        <v>1.43297489241459E-2</v>
      </c>
      <c r="BH13" s="17">
        <v>2.1957333750961299E-2</v>
      </c>
      <c r="BI13" s="17"/>
      <c r="BJ13" s="17">
        <v>2.07390527908063E-2</v>
      </c>
      <c r="BK13" s="17">
        <v>2.0159456860400601E-2</v>
      </c>
      <c r="BL13" s="17"/>
      <c r="BM13" s="17">
        <v>1.2523505449380299E-2</v>
      </c>
      <c r="BN13" s="17">
        <v>3.8373167606874203E-2</v>
      </c>
      <c r="BO13" s="17">
        <v>3.7234724068621397E-2</v>
      </c>
      <c r="BP13" s="17">
        <v>1.9587135059453701E-2</v>
      </c>
      <c r="BQ13" s="17">
        <v>0</v>
      </c>
      <c r="BR13" s="17">
        <v>2.59386653486459E-2</v>
      </c>
      <c r="BS13" s="17">
        <v>2.20690149969387E-2</v>
      </c>
      <c r="BT13" s="17"/>
      <c r="BU13" s="17">
        <v>0</v>
      </c>
      <c r="BV13" s="17">
        <v>0</v>
      </c>
      <c r="BW13" s="17"/>
      <c r="BX13" s="17">
        <v>1.32234676697659E-2</v>
      </c>
      <c r="BY13" s="17">
        <v>3.0692621080126999E-2</v>
      </c>
      <c r="BZ13" s="17">
        <v>9.6297581037180797E-3</v>
      </c>
      <c r="CA13" s="17">
        <v>2.2035559233035299E-2</v>
      </c>
    </row>
    <row r="14" spans="2:79" x14ac:dyDescent="0.3">
      <c r="B14" s="18" t="s">
        <v>101</v>
      </c>
      <c r="C14" s="17">
        <v>5.1000936590996901E-2</v>
      </c>
      <c r="D14" s="17">
        <v>5.2312765985673498E-2</v>
      </c>
      <c r="E14" s="17">
        <v>4.9972536347718803E-2</v>
      </c>
      <c r="F14" s="17"/>
      <c r="G14" s="17">
        <v>5.8568111343316902E-2</v>
      </c>
      <c r="H14" s="17">
        <v>3.0262634864547201E-2</v>
      </c>
      <c r="I14" s="17">
        <v>4.0964533260300501E-2</v>
      </c>
      <c r="J14" s="17">
        <v>4.3912462459231097E-2</v>
      </c>
      <c r="K14" s="17">
        <v>5.3959994718367703E-2</v>
      </c>
      <c r="L14" s="17">
        <v>7.4673914068853098E-2</v>
      </c>
      <c r="M14" s="17"/>
      <c r="N14" s="17">
        <v>2.81984847101063E-2</v>
      </c>
      <c r="O14" s="17">
        <v>6.3150460216197898E-2</v>
      </c>
      <c r="P14" s="17">
        <v>3.5124345642991599E-2</v>
      </c>
      <c r="Q14" s="17">
        <v>7.8393231863079199E-2</v>
      </c>
      <c r="R14" s="17"/>
      <c r="S14" s="17">
        <v>4.7980565555197002E-2</v>
      </c>
      <c r="T14" s="17">
        <v>5.6937979700853E-2</v>
      </c>
      <c r="U14" s="17">
        <v>8.2452972619042594E-2</v>
      </c>
      <c r="V14" s="17">
        <v>4.2320468056479502E-2</v>
      </c>
      <c r="W14" s="17">
        <v>4.5733303022643099E-2</v>
      </c>
      <c r="X14" s="17">
        <v>8.1972250246497597E-2</v>
      </c>
      <c r="Y14" s="17">
        <v>5.2180324605699498E-2</v>
      </c>
      <c r="Z14" s="17">
        <v>2.2538202352297899E-2</v>
      </c>
      <c r="AA14" s="17">
        <v>2.92296167920559E-2</v>
      </c>
      <c r="AB14" s="17">
        <v>4.8184152108839598E-2</v>
      </c>
      <c r="AC14" s="17">
        <v>5.3039599276386303E-2</v>
      </c>
      <c r="AD14" s="17">
        <v>2.01097532066958E-2</v>
      </c>
      <c r="AE14" s="17"/>
      <c r="AF14" s="17">
        <v>4.0498163103556903E-2</v>
      </c>
      <c r="AG14" s="17">
        <v>4.3844896862221497E-2</v>
      </c>
      <c r="AH14" s="17">
        <v>4.9487309962498303E-2</v>
      </c>
      <c r="AI14" s="17">
        <v>7.70619682385109E-2</v>
      </c>
      <c r="AJ14" s="17">
        <v>5.0090579834318097E-2</v>
      </c>
      <c r="AK14" s="17">
        <v>5.31529500846947E-2</v>
      </c>
      <c r="AL14" s="17"/>
      <c r="AM14" s="17">
        <v>5.5114047030784201E-2</v>
      </c>
      <c r="AN14" s="17">
        <v>6.7739728508268704E-2</v>
      </c>
      <c r="AO14" s="17">
        <v>4.0234943716363603E-2</v>
      </c>
      <c r="AP14" s="17">
        <v>1.6647134551819098E-2</v>
      </c>
      <c r="AQ14" s="17">
        <v>1.9512277834682699E-2</v>
      </c>
      <c r="AR14" s="17"/>
      <c r="AS14" s="17">
        <v>4.47681304409785E-2</v>
      </c>
      <c r="AT14" s="17">
        <v>5.4540335515355198E-2</v>
      </c>
      <c r="AU14" s="17"/>
      <c r="AV14" s="17">
        <v>5.1085988666424602E-2</v>
      </c>
      <c r="AW14" s="17">
        <v>5.72531854049921E-2</v>
      </c>
      <c r="AX14" s="17"/>
      <c r="AY14" s="17">
        <v>7.3380208269410302E-2</v>
      </c>
      <c r="AZ14" s="17">
        <v>3.9787458829132101E-2</v>
      </c>
      <c r="BA14" s="17">
        <v>5.9966711296001798E-2</v>
      </c>
      <c r="BB14" s="17"/>
      <c r="BC14" s="17">
        <v>6.0147078981015401E-2</v>
      </c>
      <c r="BD14" s="17">
        <v>4.49726896295327E-2</v>
      </c>
      <c r="BE14" s="17">
        <v>3.2268307173082697E-2</v>
      </c>
      <c r="BF14" s="17"/>
      <c r="BG14" s="17">
        <v>6.3014547331183807E-2</v>
      </c>
      <c r="BH14" s="17">
        <v>4.2637911561143799E-2</v>
      </c>
      <c r="BI14" s="17"/>
      <c r="BJ14" s="17">
        <v>2.7508015745362401E-2</v>
      </c>
      <c r="BK14" s="17">
        <v>5.3552436787108797E-2</v>
      </c>
      <c r="BL14" s="17"/>
      <c r="BM14" s="17">
        <v>3.6340418172681799E-2</v>
      </c>
      <c r="BN14" s="17">
        <v>3.3157999446662402E-2</v>
      </c>
      <c r="BO14" s="17">
        <v>4.7377377845559301E-2</v>
      </c>
      <c r="BP14" s="17">
        <v>6.1520580198684498E-2</v>
      </c>
      <c r="BQ14" s="17">
        <v>8.34417912840026E-2</v>
      </c>
      <c r="BR14" s="17">
        <v>8.2215130431064695E-2</v>
      </c>
      <c r="BS14" s="17">
        <v>6.4422558065741403E-2</v>
      </c>
      <c r="BT14" s="17"/>
      <c r="BU14" s="17">
        <v>3.0345950044887299E-2</v>
      </c>
      <c r="BV14" s="17">
        <v>2.47514665024266E-2</v>
      </c>
      <c r="BW14" s="17"/>
      <c r="BX14" s="17">
        <v>4.6739496269856899E-2</v>
      </c>
      <c r="BY14" s="17">
        <v>5.1713120707992201E-2</v>
      </c>
      <c r="BZ14" s="17">
        <v>1.9607973022544301E-2</v>
      </c>
      <c r="CA14" s="17">
        <v>3.8881625611905599E-2</v>
      </c>
    </row>
    <row r="15" spans="2:79" x14ac:dyDescent="0.3">
      <c r="B15" s="18" t="s">
        <v>412</v>
      </c>
      <c r="C15" s="21">
        <v>0.70409610407280598</v>
      </c>
      <c r="D15" s="21">
        <v>0.65977073958166199</v>
      </c>
      <c r="E15" s="21">
        <v>0.74587388854876902</v>
      </c>
      <c r="F15" s="21"/>
      <c r="G15" s="21">
        <v>0.69110149823987799</v>
      </c>
      <c r="H15" s="21">
        <v>0.76797490989731798</v>
      </c>
      <c r="I15" s="21">
        <v>0.72732821813635296</v>
      </c>
      <c r="J15" s="21">
        <v>0.75103663448089797</v>
      </c>
      <c r="K15" s="21">
        <v>0.60919863161579102</v>
      </c>
      <c r="L15" s="21">
        <v>0.66782005229098895</v>
      </c>
      <c r="M15" s="21"/>
      <c r="N15" s="21">
        <v>0.77696744740417401</v>
      </c>
      <c r="O15" s="21">
        <v>0.68356227707721595</v>
      </c>
      <c r="P15" s="21">
        <v>0.70697607892619496</v>
      </c>
      <c r="Q15" s="21">
        <v>0.65015391746042295</v>
      </c>
      <c r="R15" s="21"/>
      <c r="S15" s="21">
        <v>0.71381723964471799</v>
      </c>
      <c r="T15" s="21">
        <v>0.67499736734431504</v>
      </c>
      <c r="U15" s="21">
        <v>0.68044227734870799</v>
      </c>
      <c r="V15" s="21">
        <v>0.67183376534690598</v>
      </c>
      <c r="W15" s="21">
        <v>0.71581536310886895</v>
      </c>
      <c r="X15" s="21">
        <v>0.650826634277194</v>
      </c>
      <c r="Y15" s="21">
        <v>0.71454034609556905</v>
      </c>
      <c r="Z15" s="21">
        <v>0.73077067997217704</v>
      </c>
      <c r="AA15" s="21">
        <v>0.745753819035329</v>
      </c>
      <c r="AB15" s="21">
        <v>0.72162749662502801</v>
      </c>
      <c r="AC15" s="21">
        <v>0.70053977648641297</v>
      </c>
      <c r="AD15" s="21">
        <v>0.81514979999898896</v>
      </c>
      <c r="AE15" s="21"/>
      <c r="AF15" s="21">
        <v>0.77317655288531795</v>
      </c>
      <c r="AG15" s="21">
        <v>0.68223122949567505</v>
      </c>
      <c r="AH15" s="21">
        <v>0.70120184289562704</v>
      </c>
      <c r="AI15" s="21">
        <v>0.67052568971521098</v>
      </c>
      <c r="AJ15" s="21">
        <v>0.67802221786944905</v>
      </c>
      <c r="AK15" s="21">
        <v>0.68161592197244403</v>
      </c>
      <c r="AL15" s="21"/>
      <c r="AM15" s="21">
        <v>0.67434119975750395</v>
      </c>
      <c r="AN15" s="21">
        <v>0.67652358828018899</v>
      </c>
      <c r="AO15" s="21">
        <v>0.71968612545940602</v>
      </c>
      <c r="AP15" s="21">
        <v>0.82964596837260496</v>
      </c>
      <c r="AQ15" s="21">
        <v>0.82730473392486703</v>
      </c>
      <c r="AR15" s="21"/>
      <c r="AS15" s="21">
        <v>0.73039552947774999</v>
      </c>
      <c r="AT15" s="21">
        <v>0.689372759711114</v>
      </c>
      <c r="AU15" s="21"/>
      <c r="AV15" s="21">
        <v>0.712905251004322</v>
      </c>
      <c r="AW15" s="21">
        <v>0.69791682769761698</v>
      </c>
      <c r="AX15" s="21"/>
      <c r="AY15" s="21">
        <v>0.68878562889547501</v>
      </c>
      <c r="AZ15" s="21">
        <v>0.71658923199962399</v>
      </c>
      <c r="BA15" s="21">
        <v>0.65378546045188601</v>
      </c>
      <c r="BB15" s="21"/>
      <c r="BC15" s="21">
        <v>0.67885333449803198</v>
      </c>
      <c r="BD15" s="21">
        <v>0.69966476694450996</v>
      </c>
      <c r="BE15" s="21">
        <v>0.77544282012531895</v>
      </c>
      <c r="BF15" s="21"/>
      <c r="BG15" s="21">
        <v>0.71420364546515303</v>
      </c>
      <c r="BH15" s="21">
        <v>0.705447617866788</v>
      </c>
      <c r="BI15" s="21"/>
      <c r="BJ15" s="21">
        <v>0.77033654706166799</v>
      </c>
      <c r="BK15" s="21">
        <v>0.69180936008613103</v>
      </c>
      <c r="BL15" s="21"/>
      <c r="BM15" s="21">
        <v>0.737852676783601</v>
      </c>
      <c r="BN15" s="21">
        <v>0.74112895193052797</v>
      </c>
      <c r="BO15" s="21">
        <v>0.720319027722504</v>
      </c>
      <c r="BP15" s="21">
        <v>0.73517977214276797</v>
      </c>
      <c r="BQ15" s="21">
        <v>0.59163510831563004</v>
      </c>
      <c r="BR15" s="21">
        <v>0.63029611765950799</v>
      </c>
      <c r="BS15" s="21">
        <v>0.66895475175418595</v>
      </c>
      <c r="BT15" s="21"/>
      <c r="BU15" s="21">
        <v>0.72795984055398499</v>
      </c>
      <c r="BV15" s="21">
        <v>0.80892020509034501</v>
      </c>
      <c r="BW15" s="21"/>
      <c r="BX15" s="21">
        <v>0.72272544248717097</v>
      </c>
      <c r="BY15" s="21">
        <v>0.64013714760235496</v>
      </c>
      <c r="BZ15" s="21">
        <v>0.82073958167263195</v>
      </c>
      <c r="CA15" s="21">
        <v>0.67278338796031101</v>
      </c>
    </row>
    <row r="16" spans="2:79" x14ac:dyDescent="0.3">
      <c r="B16" s="18" t="s">
        <v>413</v>
      </c>
      <c r="C16" s="21">
        <v>5.8083906777308097E-2</v>
      </c>
      <c r="D16" s="21">
        <v>7.0312383265090303E-2</v>
      </c>
      <c r="E16" s="21">
        <v>4.64422819744627E-2</v>
      </c>
      <c r="F16" s="21"/>
      <c r="G16" s="21">
        <v>5.4189420273194601E-2</v>
      </c>
      <c r="H16" s="21">
        <v>4.48647583983771E-2</v>
      </c>
      <c r="I16" s="21">
        <v>5.9880815368965598E-2</v>
      </c>
      <c r="J16" s="21">
        <v>5.2885284045803199E-2</v>
      </c>
      <c r="K16" s="21">
        <v>7.3865144184469794E-2</v>
      </c>
      <c r="L16" s="21">
        <v>6.3541752698361306E-2</v>
      </c>
      <c r="M16" s="21"/>
      <c r="N16" s="21">
        <v>4.4508036429470203E-2</v>
      </c>
      <c r="O16" s="21">
        <v>4.5798560897561E-2</v>
      </c>
      <c r="P16" s="21">
        <v>6.0634952582625599E-2</v>
      </c>
      <c r="Q16" s="21">
        <v>8.1159715666655904E-2</v>
      </c>
      <c r="R16" s="21"/>
      <c r="S16" s="21">
        <v>7.04724381305427E-2</v>
      </c>
      <c r="T16" s="21">
        <v>5.6575391680153901E-2</v>
      </c>
      <c r="U16" s="21">
        <v>5.3900555976704997E-2</v>
      </c>
      <c r="V16" s="21">
        <v>6.7305448473665E-2</v>
      </c>
      <c r="W16" s="21">
        <v>5.13734624614176E-2</v>
      </c>
      <c r="X16" s="21">
        <v>4.4955032629310901E-2</v>
      </c>
      <c r="Y16" s="21">
        <v>9.5832524824998599E-2</v>
      </c>
      <c r="Z16" s="21">
        <v>9.5330624766726602E-2</v>
      </c>
      <c r="AA16" s="21">
        <v>4.2706982498283301E-2</v>
      </c>
      <c r="AB16" s="21">
        <v>4.22609849658157E-2</v>
      </c>
      <c r="AC16" s="21">
        <v>3.3048083815580803E-2</v>
      </c>
      <c r="AD16" s="21">
        <v>4.0972049426056999E-2</v>
      </c>
      <c r="AE16" s="21"/>
      <c r="AF16" s="21">
        <v>4.1714319607333898E-2</v>
      </c>
      <c r="AG16" s="21">
        <v>6.8969002303610499E-2</v>
      </c>
      <c r="AH16" s="21">
        <v>4.73274325228474E-2</v>
      </c>
      <c r="AI16" s="21">
        <v>5.1657021282037398E-2</v>
      </c>
      <c r="AJ16" s="21">
        <v>9.0436765169771394E-2</v>
      </c>
      <c r="AK16" s="21">
        <v>6.1750249865163503E-2</v>
      </c>
      <c r="AL16" s="21"/>
      <c r="AM16" s="21">
        <v>6.5262994548236905E-2</v>
      </c>
      <c r="AN16" s="21">
        <v>6.8501921369034394E-2</v>
      </c>
      <c r="AO16" s="21">
        <v>5.5203109265786997E-2</v>
      </c>
      <c r="AP16" s="21">
        <v>2.9319704750525099E-2</v>
      </c>
      <c r="AQ16" s="21">
        <v>1.49787493751714E-2</v>
      </c>
      <c r="AR16" s="21"/>
      <c r="AS16" s="21">
        <v>5.3610496456115903E-2</v>
      </c>
      <c r="AT16" s="21">
        <v>7.5988720163048501E-2</v>
      </c>
      <c r="AU16" s="21"/>
      <c r="AV16" s="21">
        <v>5.6308707991275603E-2</v>
      </c>
      <c r="AW16" s="21">
        <v>4.67394992031019E-2</v>
      </c>
      <c r="AX16" s="21"/>
      <c r="AY16" s="21">
        <v>6.8802000988400794E-2</v>
      </c>
      <c r="AZ16" s="21">
        <v>5.2731774380423001E-2</v>
      </c>
      <c r="BA16" s="21">
        <v>6.3384743544819905E-2</v>
      </c>
      <c r="BB16" s="21"/>
      <c r="BC16" s="21">
        <v>6.3929483018326697E-2</v>
      </c>
      <c r="BD16" s="21">
        <v>7.3316591477466705E-2</v>
      </c>
      <c r="BE16" s="21">
        <v>2.8715550883251999E-2</v>
      </c>
      <c r="BF16" s="21"/>
      <c r="BG16" s="21">
        <v>4.7871934953247798E-2</v>
      </c>
      <c r="BH16" s="21">
        <v>6.0633831945984602E-2</v>
      </c>
      <c r="BI16" s="21"/>
      <c r="BJ16" s="21">
        <v>4.9231346747459E-2</v>
      </c>
      <c r="BK16" s="21">
        <v>6.0562807673108503E-2</v>
      </c>
      <c r="BL16" s="21"/>
      <c r="BM16" s="21">
        <v>4.75324240818066E-2</v>
      </c>
      <c r="BN16" s="21">
        <v>7.8830609057884499E-2</v>
      </c>
      <c r="BO16" s="21">
        <v>4.9880198061332197E-2</v>
      </c>
      <c r="BP16" s="21">
        <v>4.0119144607736398E-2</v>
      </c>
      <c r="BQ16" s="21">
        <v>5.6934745281831997E-2</v>
      </c>
      <c r="BR16" s="21">
        <v>6.9112154751963098E-2</v>
      </c>
      <c r="BS16" s="21">
        <v>6.5945265820979607E-2</v>
      </c>
      <c r="BT16" s="21"/>
      <c r="BU16" s="21">
        <v>3.0343490443710298E-2</v>
      </c>
      <c r="BV16" s="21">
        <v>1.0503652089733501E-2</v>
      </c>
      <c r="BW16" s="21"/>
      <c r="BX16" s="21">
        <v>4.3791675290858798E-2</v>
      </c>
      <c r="BY16" s="21">
        <v>9.1071939578630801E-2</v>
      </c>
      <c r="BZ16" s="21">
        <v>2.9574585734736099E-2</v>
      </c>
      <c r="CA16" s="21">
        <v>7.3679814093424598E-2</v>
      </c>
    </row>
    <row r="17" spans="2:79" hidden="1" x14ac:dyDescent="0.3">
      <c r="B17" s="18" t="s">
        <v>299</v>
      </c>
      <c r="C17" s="22">
        <v>0.64601219729549797</v>
      </c>
      <c r="D17" s="22">
        <v>0.58945835631657195</v>
      </c>
      <c r="E17" s="22">
        <v>0.69943160657430603</v>
      </c>
      <c r="F17" s="22"/>
      <c r="G17" s="22">
        <v>0.63691207796668303</v>
      </c>
      <c r="H17" s="22">
        <v>0.72311015149894098</v>
      </c>
      <c r="I17" s="22">
        <v>0.66744740276738801</v>
      </c>
      <c r="J17" s="22">
        <v>0.69815135043509402</v>
      </c>
      <c r="K17" s="22">
        <v>0.53533348743132103</v>
      </c>
      <c r="L17" s="22">
        <v>0.60427829959262702</v>
      </c>
      <c r="M17" s="22"/>
      <c r="N17" s="22">
        <v>0.73245941097470402</v>
      </c>
      <c r="O17" s="22">
        <v>0.63776371617965499</v>
      </c>
      <c r="P17" s="22">
        <v>0.64634112634356899</v>
      </c>
      <c r="Q17" s="22">
        <v>0.56899420179376703</v>
      </c>
      <c r="R17" s="22"/>
      <c r="S17" s="22">
        <v>0.64334480151417495</v>
      </c>
      <c r="T17" s="22">
        <v>0.61842197566416102</v>
      </c>
      <c r="U17" s="22">
        <v>0.62654172137200304</v>
      </c>
      <c r="V17" s="22">
        <v>0.60452831687324105</v>
      </c>
      <c r="W17" s="22">
        <v>0.66444190064745201</v>
      </c>
      <c r="X17" s="22">
        <v>0.60587160164788301</v>
      </c>
      <c r="Y17" s="22">
        <v>0.61870782127057</v>
      </c>
      <c r="Z17" s="22">
        <v>0.63544005520544999</v>
      </c>
      <c r="AA17" s="22">
        <v>0.70304683653704503</v>
      </c>
      <c r="AB17" s="22">
        <v>0.67936651165921202</v>
      </c>
      <c r="AC17" s="22">
        <v>0.66749169267083197</v>
      </c>
      <c r="AD17" s="22">
        <v>0.77417775057293203</v>
      </c>
      <c r="AE17" s="22"/>
      <c r="AF17" s="22">
        <v>0.73146223327798399</v>
      </c>
      <c r="AG17" s="22">
        <v>0.61326222719206502</v>
      </c>
      <c r="AH17" s="22">
        <v>0.65387441037277905</v>
      </c>
      <c r="AI17" s="22">
        <v>0.61886866843317301</v>
      </c>
      <c r="AJ17" s="22">
        <v>0.58758545269967799</v>
      </c>
      <c r="AK17" s="22">
        <v>0.61986567210728105</v>
      </c>
      <c r="AL17" s="22"/>
      <c r="AM17" s="22">
        <v>0.60907820520926703</v>
      </c>
      <c r="AN17" s="22">
        <v>0.608021666911154</v>
      </c>
      <c r="AO17" s="22">
        <v>0.66448301619361905</v>
      </c>
      <c r="AP17" s="22">
        <v>0.80032626362208004</v>
      </c>
      <c r="AQ17" s="22">
        <v>0.81232598454969596</v>
      </c>
      <c r="AR17" s="22"/>
      <c r="AS17" s="22">
        <v>0.67678503302163395</v>
      </c>
      <c r="AT17" s="22">
        <v>0.61338403954806597</v>
      </c>
      <c r="AU17" s="22"/>
      <c r="AV17" s="22">
        <v>0.65659654301304604</v>
      </c>
      <c r="AW17" s="22">
        <v>0.65117732849451504</v>
      </c>
      <c r="AX17" s="22"/>
      <c r="AY17" s="22">
        <v>0.61998362790707495</v>
      </c>
      <c r="AZ17" s="22">
        <v>0.66385745761920101</v>
      </c>
      <c r="BA17" s="22">
        <v>0.59040071690706597</v>
      </c>
      <c r="BB17" s="22"/>
      <c r="BC17" s="22">
        <v>0.61492385147970596</v>
      </c>
      <c r="BD17" s="22">
        <v>0.62634817546704402</v>
      </c>
      <c r="BE17" s="22">
        <v>0.746727269242067</v>
      </c>
      <c r="BF17" s="22"/>
      <c r="BG17" s="22">
        <v>0.66633171051190498</v>
      </c>
      <c r="BH17" s="22">
        <v>0.64481378592080396</v>
      </c>
      <c r="BI17" s="22"/>
      <c r="BJ17" s="22">
        <v>0.72110520031420899</v>
      </c>
      <c r="BK17" s="22">
        <v>0.63124655241302297</v>
      </c>
      <c r="BL17" s="22"/>
      <c r="BM17" s="22">
        <v>0.69032025270179498</v>
      </c>
      <c r="BN17" s="22">
        <v>0.662298342872643</v>
      </c>
      <c r="BO17" s="22">
        <v>0.67043882966117196</v>
      </c>
      <c r="BP17" s="22">
        <v>0.69506062753503195</v>
      </c>
      <c r="BQ17" s="22">
        <v>0.53470036303379798</v>
      </c>
      <c r="BR17" s="22">
        <v>0.56118396290754502</v>
      </c>
      <c r="BS17" s="22">
        <v>0.60300948593320602</v>
      </c>
      <c r="BT17" s="22"/>
      <c r="BU17" s="22">
        <v>0.69761635011027501</v>
      </c>
      <c r="BV17" s="22">
        <v>0.79841655300061098</v>
      </c>
      <c r="BW17" s="22"/>
      <c r="BX17" s="22">
        <v>0.67893376719631204</v>
      </c>
      <c r="BY17" s="22">
        <v>0.54906520802372405</v>
      </c>
      <c r="BZ17" s="22">
        <v>0.79116499593789602</v>
      </c>
      <c r="CA17" s="22">
        <v>0.59910357386688695</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441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407</v>
      </c>
      <c r="C9" s="17">
        <v>0.36005471211156398</v>
      </c>
      <c r="D9" s="17">
        <v>0.31120666090239402</v>
      </c>
      <c r="E9" s="17">
        <v>0.40646875938889798</v>
      </c>
      <c r="F9" s="17"/>
      <c r="G9" s="17">
        <v>0.40357331939909802</v>
      </c>
      <c r="H9" s="17">
        <v>0.4560152612317</v>
      </c>
      <c r="I9" s="17">
        <v>0.438290984017979</v>
      </c>
      <c r="J9" s="17">
        <v>0.38886923071759499</v>
      </c>
      <c r="K9" s="17">
        <v>0.268405497297667</v>
      </c>
      <c r="L9" s="17">
        <v>0.22811738920899499</v>
      </c>
      <c r="M9" s="17"/>
      <c r="N9" s="17">
        <v>0.37041685861525198</v>
      </c>
      <c r="O9" s="17">
        <v>0.328122107879113</v>
      </c>
      <c r="P9" s="17">
        <v>0.35289573382583</v>
      </c>
      <c r="Q9" s="17">
        <v>0.38991305780479601</v>
      </c>
      <c r="R9" s="17"/>
      <c r="S9" s="17">
        <v>0.36123968775515902</v>
      </c>
      <c r="T9" s="17">
        <v>0.31016098392896002</v>
      </c>
      <c r="U9" s="17">
        <v>0.34714860247134799</v>
      </c>
      <c r="V9" s="17">
        <v>0.340275184060226</v>
      </c>
      <c r="W9" s="17">
        <v>0.36206144788408501</v>
      </c>
      <c r="X9" s="17">
        <v>0.38680645395938201</v>
      </c>
      <c r="Y9" s="17">
        <v>0.282639570914411</v>
      </c>
      <c r="Z9" s="17">
        <v>0.386922338630729</v>
      </c>
      <c r="AA9" s="17">
        <v>0.37792950268783099</v>
      </c>
      <c r="AB9" s="17">
        <v>0.40770187434860899</v>
      </c>
      <c r="AC9" s="17">
        <v>0.42337209866040298</v>
      </c>
      <c r="AD9" s="17">
        <v>0.43615902481121299</v>
      </c>
      <c r="AE9" s="17"/>
      <c r="AF9" s="17">
        <v>0.44197095045861101</v>
      </c>
      <c r="AG9" s="17">
        <v>0.345606887125533</v>
      </c>
      <c r="AH9" s="17">
        <v>0.36178188041201298</v>
      </c>
      <c r="AI9" s="17">
        <v>0.29041154245434098</v>
      </c>
      <c r="AJ9" s="17">
        <v>0.29860432841127199</v>
      </c>
      <c r="AK9" s="17">
        <v>0.41985122854762003</v>
      </c>
      <c r="AL9" s="17"/>
      <c r="AM9" s="17">
        <v>0.349536556302116</v>
      </c>
      <c r="AN9" s="17">
        <v>0.343152876471361</v>
      </c>
      <c r="AO9" s="17">
        <v>0.39170863222415098</v>
      </c>
      <c r="AP9" s="17">
        <v>0.40510317731873202</v>
      </c>
      <c r="AQ9" s="17">
        <v>0.41088356945943399</v>
      </c>
      <c r="AR9" s="17"/>
      <c r="AS9" s="17">
        <v>0.35431885403005903</v>
      </c>
      <c r="AT9" s="17">
        <v>0.43395323341251502</v>
      </c>
      <c r="AU9" s="17"/>
      <c r="AV9" s="17">
        <v>0.33662200324345598</v>
      </c>
      <c r="AW9" s="17">
        <v>0.44629181469817703</v>
      </c>
      <c r="AX9" s="17"/>
      <c r="AY9" s="17">
        <v>0.425898210713963</v>
      </c>
      <c r="AZ9" s="17">
        <v>0.34690143873463503</v>
      </c>
      <c r="BA9" s="17">
        <v>0.258871390467806</v>
      </c>
      <c r="BB9" s="17"/>
      <c r="BC9" s="17">
        <v>0.35085845181792902</v>
      </c>
      <c r="BD9" s="17">
        <v>0.30957445606082401</v>
      </c>
      <c r="BE9" s="17">
        <v>0.42955001390019298</v>
      </c>
      <c r="BF9" s="17"/>
      <c r="BG9" s="17">
        <v>0.39063109088585501</v>
      </c>
      <c r="BH9" s="17">
        <v>0.349023456034739</v>
      </c>
      <c r="BI9" s="17"/>
      <c r="BJ9" s="17">
        <v>0.40098833350650898</v>
      </c>
      <c r="BK9" s="17">
        <v>0.35250784226105802</v>
      </c>
      <c r="BL9" s="17"/>
      <c r="BM9" s="17">
        <v>0.38314087566977301</v>
      </c>
      <c r="BN9" s="17">
        <v>0.37245305595966799</v>
      </c>
      <c r="BO9" s="17">
        <v>0.38658126502558599</v>
      </c>
      <c r="BP9" s="17">
        <v>0.45363445420913701</v>
      </c>
      <c r="BQ9" s="17">
        <v>0.41918140138847199</v>
      </c>
      <c r="BR9" s="17">
        <v>0.221280086099337</v>
      </c>
      <c r="BS9" s="17">
        <v>0.48611421165962798</v>
      </c>
      <c r="BT9" s="17"/>
      <c r="BU9" s="17">
        <v>0.33549801806811702</v>
      </c>
      <c r="BV9" s="17">
        <v>0.42415873476204102</v>
      </c>
      <c r="BW9" s="17"/>
      <c r="BX9" s="17">
        <v>0.39570843644262299</v>
      </c>
      <c r="BY9" s="17">
        <v>0.32659058685443199</v>
      </c>
      <c r="BZ9" s="17">
        <v>0.43501333883864901</v>
      </c>
      <c r="CA9" s="17">
        <v>0.29875399850955398</v>
      </c>
    </row>
    <row r="10" spans="2:79" x14ac:dyDescent="0.3">
      <c r="B10" s="18" t="s">
        <v>408</v>
      </c>
      <c r="C10" s="17">
        <v>0.30968230318871498</v>
      </c>
      <c r="D10" s="17">
        <v>0.31926965934372198</v>
      </c>
      <c r="E10" s="17">
        <v>0.29993675353746901</v>
      </c>
      <c r="F10" s="17"/>
      <c r="G10" s="17">
        <v>0.32838079331903702</v>
      </c>
      <c r="H10" s="17">
        <v>0.31668578826236199</v>
      </c>
      <c r="I10" s="17">
        <v>0.31656625238198499</v>
      </c>
      <c r="J10" s="17">
        <v>0.32599996316220903</v>
      </c>
      <c r="K10" s="17">
        <v>0.29969218680826298</v>
      </c>
      <c r="L10" s="17">
        <v>0.27951871955521701</v>
      </c>
      <c r="M10" s="17"/>
      <c r="N10" s="17">
        <v>0.331893016433356</v>
      </c>
      <c r="O10" s="17">
        <v>0.31736986523266802</v>
      </c>
      <c r="P10" s="17">
        <v>0.32562899126350298</v>
      </c>
      <c r="Q10" s="17">
        <v>0.26714313890153402</v>
      </c>
      <c r="R10" s="17"/>
      <c r="S10" s="17">
        <v>0.31784464906802001</v>
      </c>
      <c r="T10" s="17">
        <v>0.32226788325961597</v>
      </c>
      <c r="U10" s="17">
        <v>0.28579419205435602</v>
      </c>
      <c r="V10" s="17">
        <v>0.29775680581019198</v>
      </c>
      <c r="W10" s="17">
        <v>0.305325253963174</v>
      </c>
      <c r="X10" s="17">
        <v>0.27776237722034902</v>
      </c>
      <c r="Y10" s="17">
        <v>0.331472145069244</v>
      </c>
      <c r="Z10" s="17">
        <v>0.333802321990816</v>
      </c>
      <c r="AA10" s="17">
        <v>0.35698718592303602</v>
      </c>
      <c r="AB10" s="17">
        <v>0.32226080866901002</v>
      </c>
      <c r="AC10" s="17">
        <v>0.23399766971821501</v>
      </c>
      <c r="AD10" s="17">
        <v>0.247891791346455</v>
      </c>
      <c r="AE10" s="17"/>
      <c r="AF10" s="17">
        <v>0.29935040666219098</v>
      </c>
      <c r="AG10" s="17">
        <v>0.287826436107054</v>
      </c>
      <c r="AH10" s="17">
        <v>0.33412644609884101</v>
      </c>
      <c r="AI10" s="17">
        <v>0.36494469146438602</v>
      </c>
      <c r="AJ10" s="17">
        <v>0.30637657406818702</v>
      </c>
      <c r="AK10" s="17">
        <v>0.228016802856185</v>
      </c>
      <c r="AL10" s="17"/>
      <c r="AM10" s="17">
        <v>0.28540577153942898</v>
      </c>
      <c r="AN10" s="17">
        <v>0.31930902473696199</v>
      </c>
      <c r="AO10" s="17">
        <v>0.30205383373178901</v>
      </c>
      <c r="AP10" s="17">
        <v>0.36259113709743701</v>
      </c>
      <c r="AQ10" s="17">
        <v>0.25084663552416098</v>
      </c>
      <c r="AR10" s="17"/>
      <c r="AS10" s="17">
        <v>0.328220507529974</v>
      </c>
      <c r="AT10" s="17">
        <v>0.260549213417616</v>
      </c>
      <c r="AU10" s="17"/>
      <c r="AV10" s="17">
        <v>0.32164907149827399</v>
      </c>
      <c r="AW10" s="17">
        <v>0.29014582006195599</v>
      </c>
      <c r="AX10" s="17"/>
      <c r="AY10" s="17">
        <v>0.269862655489021</v>
      </c>
      <c r="AZ10" s="17">
        <v>0.32060580371497899</v>
      </c>
      <c r="BA10" s="17">
        <v>0.34077684459277902</v>
      </c>
      <c r="BB10" s="17"/>
      <c r="BC10" s="17">
        <v>0.29690037817088399</v>
      </c>
      <c r="BD10" s="17">
        <v>0.31726555143886298</v>
      </c>
      <c r="BE10" s="17">
        <v>0.33446116915372298</v>
      </c>
      <c r="BF10" s="17"/>
      <c r="BG10" s="17">
        <v>0.29343755297143398</v>
      </c>
      <c r="BH10" s="17">
        <v>0.31856244230205999</v>
      </c>
      <c r="BI10" s="17"/>
      <c r="BJ10" s="17">
        <v>0.33190641567621099</v>
      </c>
      <c r="BK10" s="17">
        <v>0.30304400060638698</v>
      </c>
      <c r="BL10" s="17"/>
      <c r="BM10" s="17">
        <v>0.33490906577837498</v>
      </c>
      <c r="BN10" s="17">
        <v>0.32395986184458903</v>
      </c>
      <c r="BO10" s="17">
        <v>0.274146284903934</v>
      </c>
      <c r="BP10" s="17">
        <v>0.27798912157779698</v>
      </c>
      <c r="BQ10" s="17">
        <v>0.31091540492048803</v>
      </c>
      <c r="BR10" s="17">
        <v>0.27926218260376701</v>
      </c>
      <c r="BS10" s="17">
        <v>0.24892169575352899</v>
      </c>
      <c r="BT10" s="17"/>
      <c r="BU10" s="17">
        <v>0.410599712701675</v>
      </c>
      <c r="BV10" s="17">
        <v>0.32861540830356101</v>
      </c>
      <c r="BW10" s="17"/>
      <c r="BX10" s="17">
        <v>0.31063047329216997</v>
      </c>
      <c r="BY10" s="17">
        <v>0.29832461489645501</v>
      </c>
      <c r="BZ10" s="17">
        <v>0.332837181822352</v>
      </c>
      <c r="CA10" s="17">
        <v>0.31766918377352998</v>
      </c>
    </row>
    <row r="11" spans="2:79" x14ac:dyDescent="0.3">
      <c r="B11" s="18" t="s">
        <v>409</v>
      </c>
      <c r="C11" s="17">
        <v>0.15938879913280601</v>
      </c>
      <c r="D11" s="17">
        <v>0.184848754124116</v>
      </c>
      <c r="E11" s="17">
        <v>0.13534006660209799</v>
      </c>
      <c r="F11" s="17"/>
      <c r="G11" s="17">
        <v>0.13353509065908201</v>
      </c>
      <c r="H11" s="17">
        <v>0.13636424190709601</v>
      </c>
      <c r="I11" s="17">
        <v>0.12679193981097001</v>
      </c>
      <c r="J11" s="17">
        <v>0.145519859832863</v>
      </c>
      <c r="K11" s="17">
        <v>0.17690099160755199</v>
      </c>
      <c r="L11" s="17">
        <v>0.221118247389231</v>
      </c>
      <c r="M11" s="17"/>
      <c r="N11" s="17">
        <v>0.12613455134842799</v>
      </c>
      <c r="O11" s="17">
        <v>0.175369819788672</v>
      </c>
      <c r="P11" s="17">
        <v>0.16110705325201799</v>
      </c>
      <c r="Q11" s="17">
        <v>0.17484181750764899</v>
      </c>
      <c r="R11" s="17"/>
      <c r="S11" s="17">
        <v>0.154183798143949</v>
      </c>
      <c r="T11" s="17">
        <v>0.166013683822305</v>
      </c>
      <c r="U11" s="17">
        <v>0.17165986803598199</v>
      </c>
      <c r="V11" s="17">
        <v>0.18503795957239799</v>
      </c>
      <c r="W11" s="17">
        <v>0.22766629538394301</v>
      </c>
      <c r="X11" s="17">
        <v>0.13601532667894001</v>
      </c>
      <c r="Y11" s="17">
        <v>0.150179984513339</v>
      </c>
      <c r="Z11" s="17">
        <v>0.10566511368769201</v>
      </c>
      <c r="AA11" s="17">
        <v>0.14620900608172999</v>
      </c>
      <c r="AB11" s="17">
        <v>0.145959163532523</v>
      </c>
      <c r="AC11" s="17">
        <v>0.169491784463117</v>
      </c>
      <c r="AD11" s="17">
        <v>0.12310497969049899</v>
      </c>
      <c r="AE11" s="17"/>
      <c r="AF11" s="17">
        <v>0.139233939149085</v>
      </c>
      <c r="AG11" s="17">
        <v>0.17546663733658599</v>
      </c>
      <c r="AH11" s="17">
        <v>0.125765786180701</v>
      </c>
      <c r="AI11" s="17">
        <v>0.172419596009075</v>
      </c>
      <c r="AJ11" s="17">
        <v>0.16890001516025699</v>
      </c>
      <c r="AK11" s="17">
        <v>0.19274548842685499</v>
      </c>
      <c r="AL11" s="17"/>
      <c r="AM11" s="17">
        <v>0.19164725863174101</v>
      </c>
      <c r="AN11" s="17">
        <v>0.15053073427677899</v>
      </c>
      <c r="AO11" s="17">
        <v>0.15007748042961699</v>
      </c>
      <c r="AP11" s="17">
        <v>0.108056334610906</v>
      </c>
      <c r="AQ11" s="17">
        <v>0.159231214423708</v>
      </c>
      <c r="AR11" s="17"/>
      <c r="AS11" s="17">
        <v>0.15154358244629099</v>
      </c>
      <c r="AT11" s="17">
        <v>0.143307017065572</v>
      </c>
      <c r="AU11" s="17"/>
      <c r="AV11" s="17">
        <v>0.16069768728981801</v>
      </c>
      <c r="AW11" s="17">
        <v>0.146255235040473</v>
      </c>
      <c r="AX11" s="17"/>
      <c r="AY11" s="17">
        <v>0.14712643172555201</v>
      </c>
      <c r="AZ11" s="17">
        <v>0.16588529024173501</v>
      </c>
      <c r="BA11" s="17">
        <v>0.162338886724748</v>
      </c>
      <c r="BB11" s="17"/>
      <c r="BC11" s="17">
        <v>0.173280677987597</v>
      </c>
      <c r="BD11" s="17">
        <v>0.170138059197873</v>
      </c>
      <c r="BE11" s="17">
        <v>0.11422495824529</v>
      </c>
      <c r="BF11" s="17"/>
      <c r="BG11" s="17">
        <v>0.152768743930391</v>
      </c>
      <c r="BH11" s="17">
        <v>0.162976709847789</v>
      </c>
      <c r="BI11" s="17"/>
      <c r="BJ11" s="17">
        <v>0.15389666883516001</v>
      </c>
      <c r="BK11" s="17">
        <v>0.15950741928003101</v>
      </c>
      <c r="BL11" s="17"/>
      <c r="BM11" s="17">
        <v>0.14971192336664299</v>
      </c>
      <c r="BN11" s="17">
        <v>0.157644502029473</v>
      </c>
      <c r="BO11" s="17">
        <v>0.18774198975624201</v>
      </c>
      <c r="BP11" s="17">
        <v>0.10905859547895801</v>
      </c>
      <c r="BQ11" s="17">
        <v>0.11559607338212199</v>
      </c>
      <c r="BR11" s="17">
        <v>0.20545666513236799</v>
      </c>
      <c r="BS11" s="17">
        <v>0.12987420319250301</v>
      </c>
      <c r="BT11" s="17"/>
      <c r="BU11" s="17">
        <v>0.17568309256225301</v>
      </c>
      <c r="BV11" s="17">
        <v>0.155541078808481</v>
      </c>
      <c r="BW11" s="17"/>
      <c r="BX11" s="17">
        <v>0.16119419083066999</v>
      </c>
      <c r="BY11" s="17">
        <v>0.163070811119192</v>
      </c>
      <c r="BZ11" s="17">
        <v>0.13375181598893801</v>
      </c>
      <c r="CA11" s="17">
        <v>0.16624964045969801</v>
      </c>
    </row>
    <row r="12" spans="2:79" x14ac:dyDescent="0.3">
      <c r="B12" s="18" t="s">
        <v>410</v>
      </c>
      <c r="C12" s="17">
        <v>8.9651198127692802E-2</v>
      </c>
      <c r="D12" s="17">
        <v>9.3920724703476496E-2</v>
      </c>
      <c r="E12" s="17">
        <v>8.5928194929480797E-2</v>
      </c>
      <c r="F12" s="17"/>
      <c r="G12" s="17">
        <v>7.3297235441836001E-2</v>
      </c>
      <c r="H12" s="17">
        <v>4.9331462872873703E-2</v>
      </c>
      <c r="I12" s="17">
        <v>5.3074552034579503E-2</v>
      </c>
      <c r="J12" s="17">
        <v>6.8661194300095901E-2</v>
      </c>
      <c r="K12" s="17">
        <v>0.11748833695786901</v>
      </c>
      <c r="L12" s="17">
        <v>0.161151294199078</v>
      </c>
      <c r="M12" s="17"/>
      <c r="N12" s="17">
        <v>0.109848030510626</v>
      </c>
      <c r="O12" s="17">
        <v>9.1721385135077105E-2</v>
      </c>
      <c r="P12" s="17">
        <v>8.7054193198817201E-2</v>
      </c>
      <c r="Q12" s="17">
        <v>6.8558339894598502E-2</v>
      </c>
      <c r="R12" s="17"/>
      <c r="S12" s="17">
        <v>7.8198419755854495E-2</v>
      </c>
      <c r="T12" s="17">
        <v>0.110029869222511</v>
      </c>
      <c r="U12" s="17">
        <v>0.112244732910651</v>
      </c>
      <c r="V12" s="17">
        <v>0.109406885193781</v>
      </c>
      <c r="W12" s="17">
        <v>5.8606978462013799E-2</v>
      </c>
      <c r="X12" s="17">
        <v>0.10062871490183101</v>
      </c>
      <c r="Y12" s="17">
        <v>0.101070476508014</v>
      </c>
      <c r="Z12" s="17">
        <v>0.12969847924379099</v>
      </c>
      <c r="AA12" s="17">
        <v>5.5191497208093E-2</v>
      </c>
      <c r="AB12" s="17">
        <v>4.1177311176291802E-2</v>
      </c>
      <c r="AC12" s="17">
        <v>0.109704836566503</v>
      </c>
      <c r="AD12" s="17">
        <v>0.12963577040982799</v>
      </c>
      <c r="AE12" s="17"/>
      <c r="AF12" s="17">
        <v>6.4597516283122394E-2</v>
      </c>
      <c r="AG12" s="17">
        <v>0.103588274807675</v>
      </c>
      <c r="AH12" s="17">
        <v>8.5425026056494102E-2</v>
      </c>
      <c r="AI12" s="17">
        <v>8.5912535894604597E-2</v>
      </c>
      <c r="AJ12" s="17">
        <v>0.13302002231662699</v>
      </c>
      <c r="AK12" s="17">
        <v>6.0329328586985899E-2</v>
      </c>
      <c r="AL12" s="17"/>
      <c r="AM12" s="17">
        <v>9.0933456598064302E-2</v>
      </c>
      <c r="AN12" s="17">
        <v>9.3839629490664295E-2</v>
      </c>
      <c r="AO12" s="17">
        <v>8.1392254548204299E-2</v>
      </c>
      <c r="AP12" s="17">
        <v>6.76560158591651E-2</v>
      </c>
      <c r="AQ12" s="17">
        <v>8.2482645402244995E-2</v>
      </c>
      <c r="AR12" s="17"/>
      <c r="AS12" s="17">
        <v>9.1707388435354503E-2</v>
      </c>
      <c r="AT12" s="17">
        <v>7.2764987392738803E-2</v>
      </c>
      <c r="AU12" s="17"/>
      <c r="AV12" s="17">
        <v>9.7185469018036805E-2</v>
      </c>
      <c r="AW12" s="17">
        <v>5.3703714652298597E-2</v>
      </c>
      <c r="AX12" s="17"/>
      <c r="AY12" s="17">
        <v>6.4569456808675901E-2</v>
      </c>
      <c r="AZ12" s="17">
        <v>9.4491260773790706E-2</v>
      </c>
      <c r="BA12" s="17">
        <v>0.127456584081688</v>
      </c>
      <c r="BB12" s="17"/>
      <c r="BC12" s="17">
        <v>8.38093397257096E-2</v>
      </c>
      <c r="BD12" s="17">
        <v>0.12222786484666701</v>
      </c>
      <c r="BE12" s="17">
        <v>7.4636368379006904E-2</v>
      </c>
      <c r="BF12" s="17"/>
      <c r="BG12" s="17">
        <v>8.9446007684793702E-2</v>
      </c>
      <c r="BH12" s="17">
        <v>8.9656471667360793E-2</v>
      </c>
      <c r="BI12" s="17"/>
      <c r="BJ12" s="17">
        <v>5.5943981687125097E-2</v>
      </c>
      <c r="BK12" s="17">
        <v>9.8174487389932799E-2</v>
      </c>
      <c r="BL12" s="17"/>
      <c r="BM12" s="17">
        <v>7.0565299842037202E-2</v>
      </c>
      <c r="BN12" s="17">
        <v>5.7003021117570898E-2</v>
      </c>
      <c r="BO12" s="17">
        <v>8.0292324948619903E-2</v>
      </c>
      <c r="BP12" s="17">
        <v>6.4806213509498098E-2</v>
      </c>
      <c r="BQ12" s="17">
        <v>0.122698785242656</v>
      </c>
      <c r="BR12" s="17">
        <v>0.166720935617373</v>
      </c>
      <c r="BS12" s="17">
        <v>5.2782881741744697E-2</v>
      </c>
      <c r="BT12" s="17"/>
      <c r="BU12" s="17">
        <v>2.8671722999318399E-2</v>
      </c>
      <c r="BV12" s="17">
        <v>4.5825109568914099E-2</v>
      </c>
      <c r="BW12" s="17"/>
      <c r="BX12" s="17">
        <v>3.8390872490980499E-2</v>
      </c>
      <c r="BY12" s="17">
        <v>0.117306554094845</v>
      </c>
      <c r="BZ12" s="17">
        <v>5.8180901959625803E-2</v>
      </c>
      <c r="CA12" s="17">
        <v>0.142442238940965</v>
      </c>
    </row>
    <row r="13" spans="2:79" x14ac:dyDescent="0.3">
      <c r="B13" s="18" t="s">
        <v>411</v>
      </c>
      <c r="C13" s="17">
        <v>5.5483466668319902E-2</v>
      </c>
      <c r="D13" s="17">
        <v>6.4910722459128101E-2</v>
      </c>
      <c r="E13" s="17">
        <v>4.6561348404295398E-2</v>
      </c>
      <c r="F13" s="17"/>
      <c r="G13" s="17">
        <v>3.8205288558268498E-2</v>
      </c>
      <c r="H13" s="17">
        <v>2.3881822269372702E-2</v>
      </c>
      <c r="I13" s="17">
        <v>3.9054072878922402E-2</v>
      </c>
      <c r="J13" s="17">
        <v>4.63836600270357E-2</v>
      </c>
      <c r="K13" s="17">
        <v>0.102985435029917</v>
      </c>
      <c r="L13" s="17">
        <v>8.1381388175157596E-2</v>
      </c>
      <c r="M13" s="17"/>
      <c r="N13" s="17">
        <v>5.2329374695085702E-2</v>
      </c>
      <c r="O13" s="17">
        <v>7.3076387566067602E-2</v>
      </c>
      <c r="P13" s="17">
        <v>4.2202314367470198E-2</v>
      </c>
      <c r="Q13" s="17">
        <v>4.8279365241967902E-2</v>
      </c>
      <c r="R13" s="17"/>
      <c r="S13" s="17">
        <v>5.6030474880712298E-2</v>
      </c>
      <c r="T13" s="17">
        <v>6.6821729068672703E-2</v>
      </c>
      <c r="U13" s="17">
        <v>4.7278525573142098E-2</v>
      </c>
      <c r="V13" s="17">
        <v>4.6392208029779898E-2</v>
      </c>
      <c r="W13" s="17">
        <v>3.2560488602915202E-2</v>
      </c>
      <c r="X13" s="17">
        <v>4.97694992905134E-2</v>
      </c>
      <c r="Y13" s="17">
        <v>8.7921226618081993E-2</v>
      </c>
      <c r="Z13" s="17">
        <v>3.3376685026113698E-2</v>
      </c>
      <c r="AA13" s="17">
        <v>5.0157354838501297E-2</v>
      </c>
      <c r="AB13" s="17">
        <v>7.1061513830039794E-2</v>
      </c>
      <c r="AC13" s="17">
        <v>5.31678294364928E-2</v>
      </c>
      <c r="AD13" s="17">
        <v>4.3098680535309498E-2</v>
      </c>
      <c r="AE13" s="17"/>
      <c r="AF13" s="17">
        <v>4.1105137238295002E-2</v>
      </c>
      <c r="AG13" s="17">
        <v>6.03051809063299E-2</v>
      </c>
      <c r="AH13" s="17">
        <v>5.0299181531053297E-2</v>
      </c>
      <c r="AI13" s="17">
        <v>5.3450508405670498E-2</v>
      </c>
      <c r="AJ13" s="17">
        <v>7.9425450640609505E-2</v>
      </c>
      <c r="AK13" s="17">
        <v>6.8893018363660699E-2</v>
      </c>
      <c r="AL13" s="17"/>
      <c r="AM13" s="17">
        <v>4.8165561668964102E-2</v>
      </c>
      <c r="AN13" s="17">
        <v>5.3305985324287902E-2</v>
      </c>
      <c r="AO13" s="17">
        <v>6.5397558694422694E-2</v>
      </c>
      <c r="AP13" s="17">
        <v>4.4539779180906902E-2</v>
      </c>
      <c r="AQ13" s="17">
        <v>5.8880384913603798E-2</v>
      </c>
      <c r="AR13" s="17"/>
      <c r="AS13" s="17">
        <v>5.2413224664705001E-2</v>
      </c>
      <c r="AT13" s="17">
        <v>6.7769890965070204E-2</v>
      </c>
      <c r="AU13" s="17"/>
      <c r="AV13" s="17">
        <v>5.9802340668132503E-2</v>
      </c>
      <c r="AW13" s="17">
        <v>3.6026840357943603E-2</v>
      </c>
      <c r="AX13" s="17"/>
      <c r="AY13" s="17">
        <v>4.9513404372896502E-2</v>
      </c>
      <c r="AZ13" s="17">
        <v>5.1935811239242E-2</v>
      </c>
      <c r="BA13" s="17">
        <v>0.100820759684026</v>
      </c>
      <c r="BB13" s="17"/>
      <c r="BC13" s="17">
        <v>6.3221956117239395E-2</v>
      </c>
      <c r="BD13" s="17">
        <v>5.7294230556605999E-2</v>
      </c>
      <c r="BE13" s="17">
        <v>3.4766543572361898E-2</v>
      </c>
      <c r="BF13" s="17"/>
      <c r="BG13" s="17">
        <v>4.8034867764961998E-2</v>
      </c>
      <c r="BH13" s="17">
        <v>5.5993654233761202E-2</v>
      </c>
      <c r="BI13" s="17"/>
      <c r="BJ13" s="17">
        <v>3.5116930459778199E-2</v>
      </c>
      <c r="BK13" s="17">
        <v>6.1106207772330598E-2</v>
      </c>
      <c r="BL13" s="17"/>
      <c r="BM13" s="17">
        <v>4.7342342599182297E-2</v>
      </c>
      <c r="BN13" s="17">
        <v>5.9254135284144999E-2</v>
      </c>
      <c r="BO13" s="17">
        <v>5.2543153509876497E-2</v>
      </c>
      <c r="BP13" s="17">
        <v>2.01429278563547E-2</v>
      </c>
      <c r="BQ13" s="17">
        <v>0</v>
      </c>
      <c r="BR13" s="17">
        <v>9.8224541949790703E-2</v>
      </c>
      <c r="BS13" s="17">
        <v>3.3404154073850299E-2</v>
      </c>
      <c r="BT13" s="17"/>
      <c r="BU13" s="17">
        <v>3.8479550659128101E-2</v>
      </c>
      <c r="BV13" s="17">
        <v>2.7640187592529598E-2</v>
      </c>
      <c r="BW13" s="17"/>
      <c r="BX13" s="17">
        <v>4.7179382695147501E-2</v>
      </c>
      <c r="BY13" s="17">
        <v>8.3847720356183E-2</v>
      </c>
      <c r="BZ13" s="17">
        <v>3.0072700779129598E-2</v>
      </c>
      <c r="CA13" s="17">
        <v>6.5778435836906499E-2</v>
      </c>
    </row>
    <row r="14" spans="2:79" x14ac:dyDescent="0.3">
      <c r="B14" s="18" t="s">
        <v>101</v>
      </c>
      <c r="C14" s="17">
        <v>2.5739520770902701E-2</v>
      </c>
      <c r="D14" s="17">
        <v>2.58434784671637E-2</v>
      </c>
      <c r="E14" s="17">
        <v>2.57648771377584E-2</v>
      </c>
      <c r="F14" s="17"/>
      <c r="G14" s="17">
        <v>2.3008272622678402E-2</v>
      </c>
      <c r="H14" s="17">
        <v>1.7721423456596001E-2</v>
      </c>
      <c r="I14" s="17">
        <v>2.6222198875564501E-2</v>
      </c>
      <c r="J14" s="17">
        <v>2.4566091960201802E-2</v>
      </c>
      <c r="K14" s="17">
        <v>3.4527552298730703E-2</v>
      </c>
      <c r="L14" s="17">
        <v>2.8712961472321399E-2</v>
      </c>
      <c r="M14" s="17"/>
      <c r="N14" s="17">
        <v>9.3781683972530908E-3</v>
      </c>
      <c r="O14" s="17">
        <v>1.4340434398402199E-2</v>
      </c>
      <c r="P14" s="17">
        <v>3.1111714092361301E-2</v>
      </c>
      <c r="Q14" s="17">
        <v>5.1264280649454298E-2</v>
      </c>
      <c r="R14" s="17"/>
      <c r="S14" s="17">
        <v>3.2502970396305099E-2</v>
      </c>
      <c r="T14" s="17">
        <v>2.4705850697935398E-2</v>
      </c>
      <c r="U14" s="17">
        <v>3.5874078954520501E-2</v>
      </c>
      <c r="V14" s="17">
        <v>2.1130957333623399E-2</v>
      </c>
      <c r="W14" s="17">
        <v>1.37795357038686E-2</v>
      </c>
      <c r="X14" s="17">
        <v>4.9017627948985301E-2</v>
      </c>
      <c r="Y14" s="17">
        <v>4.6716596376909197E-2</v>
      </c>
      <c r="Z14" s="17">
        <v>1.0535061420858499E-2</v>
      </c>
      <c r="AA14" s="17">
        <v>1.3525453260808701E-2</v>
      </c>
      <c r="AB14" s="17">
        <v>1.18393284435263E-2</v>
      </c>
      <c r="AC14" s="17">
        <v>1.02657811552691E-2</v>
      </c>
      <c r="AD14" s="17">
        <v>2.01097532066958E-2</v>
      </c>
      <c r="AE14" s="17"/>
      <c r="AF14" s="17">
        <v>1.37420502086957E-2</v>
      </c>
      <c r="AG14" s="17">
        <v>2.72065837168219E-2</v>
      </c>
      <c r="AH14" s="17">
        <v>4.2601679720897602E-2</v>
      </c>
      <c r="AI14" s="17">
        <v>3.2861125771922697E-2</v>
      </c>
      <c r="AJ14" s="17">
        <v>1.3673609403046801E-2</v>
      </c>
      <c r="AK14" s="17">
        <v>3.0164133218693601E-2</v>
      </c>
      <c r="AL14" s="17"/>
      <c r="AM14" s="17">
        <v>3.43113952596861E-2</v>
      </c>
      <c r="AN14" s="17">
        <v>3.9861749699945999E-2</v>
      </c>
      <c r="AO14" s="17">
        <v>9.3702403718145498E-3</v>
      </c>
      <c r="AP14" s="17">
        <v>1.2053555932852299E-2</v>
      </c>
      <c r="AQ14" s="17">
        <v>3.7675550276847998E-2</v>
      </c>
      <c r="AR14" s="17"/>
      <c r="AS14" s="17">
        <v>2.1796442893616201E-2</v>
      </c>
      <c r="AT14" s="17">
        <v>2.16556577464877E-2</v>
      </c>
      <c r="AU14" s="17"/>
      <c r="AV14" s="17">
        <v>2.40434282822823E-2</v>
      </c>
      <c r="AW14" s="17">
        <v>2.7576575189151398E-2</v>
      </c>
      <c r="AX14" s="17"/>
      <c r="AY14" s="17">
        <v>4.3029840889891403E-2</v>
      </c>
      <c r="AZ14" s="17">
        <v>2.01803952956187E-2</v>
      </c>
      <c r="BA14" s="17">
        <v>9.7355344489527904E-3</v>
      </c>
      <c r="BB14" s="17"/>
      <c r="BC14" s="17">
        <v>3.1929196180641002E-2</v>
      </c>
      <c r="BD14" s="17">
        <v>2.3499837899167E-2</v>
      </c>
      <c r="BE14" s="17">
        <v>1.23609467494254E-2</v>
      </c>
      <c r="BF14" s="17"/>
      <c r="BG14" s="17">
        <v>2.5681736762563301E-2</v>
      </c>
      <c r="BH14" s="17">
        <v>2.3787265914289899E-2</v>
      </c>
      <c r="BI14" s="17"/>
      <c r="BJ14" s="17">
        <v>2.2147669835216099E-2</v>
      </c>
      <c r="BK14" s="17">
        <v>2.5660042690260398E-2</v>
      </c>
      <c r="BL14" s="17"/>
      <c r="BM14" s="17">
        <v>1.4330492743989001E-2</v>
      </c>
      <c r="BN14" s="17">
        <v>2.9685423764555002E-2</v>
      </c>
      <c r="BO14" s="17">
        <v>1.8694981855740901E-2</v>
      </c>
      <c r="BP14" s="17">
        <v>7.4368687368255207E-2</v>
      </c>
      <c r="BQ14" s="17">
        <v>3.1608335066261997E-2</v>
      </c>
      <c r="BR14" s="17">
        <v>2.9055588597364401E-2</v>
      </c>
      <c r="BS14" s="17">
        <v>4.8902853578745201E-2</v>
      </c>
      <c r="BT14" s="17"/>
      <c r="BU14" s="17">
        <v>1.1067903009508001E-2</v>
      </c>
      <c r="BV14" s="17">
        <v>1.8219480964473001E-2</v>
      </c>
      <c r="BW14" s="17"/>
      <c r="BX14" s="17">
        <v>4.6896644248409003E-2</v>
      </c>
      <c r="BY14" s="17">
        <v>1.0859712678892901E-2</v>
      </c>
      <c r="BZ14" s="17">
        <v>1.01440606113071E-2</v>
      </c>
      <c r="CA14" s="17">
        <v>9.1065024793462006E-3</v>
      </c>
    </row>
    <row r="15" spans="2:79" x14ac:dyDescent="0.3">
      <c r="B15" s="18" t="s">
        <v>412</v>
      </c>
      <c r="C15" s="21">
        <v>0.66973701530027896</v>
      </c>
      <c r="D15" s="21">
        <v>0.630476320246116</v>
      </c>
      <c r="E15" s="21">
        <v>0.706405512926367</v>
      </c>
      <c r="F15" s="21"/>
      <c r="G15" s="21">
        <v>0.73195411271813504</v>
      </c>
      <c r="H15" s="21">
        <v>0.77270104949406204</v>
      </c>
      <c r="I15" s="21">
        <v>0.75485723639996405</v>
      </c>
      <c r="J15" s="21">
        <v>0.71486919387980397</v>
      </c>
      <c r="K15" s="21">
        <v>0.56809768410593098</v>
      </c>
      <c r="L15" s="21">
        <v>0.50763610876421195</v>
      </c>
      <c r="M15" s="21"/>
      <c r="N15" s="21">
        <v>0.70230987504860798</v>
      </c>
      <c r="O15" s="21">
        <v>0.64549197311178097</v>
      </c>
      <c r="P15" s="21">
        <v>0.67852472508933304</v>
      </c>
      <c r="Q15" s="21">
        <v>0.65705619670632998</v>
      </c>
      <c r="R15" s="21"/>
      <c r="S15" s="21">
        <v>0.67908433682317904</v>
      </c>
      <c r="T15" s="21">
        <v>0.63242886718857605</v>
      </c>
      <c r="U15" s="21">
        <v>0.63294279452570401</v>
      </c>
      <c r="V15" s="21">
        <v>0.63803198987041798</v>
      </c>
      <c r="W15" s="21">
        <v>0.66738670184725901</v>
      </c>
      <c r="X15" s="21">
        <v>0.66456883117973098</v>
      </c>
      <c r="Y15" s="21">
        <v>0.61411171598365599</v>
      </c>
      <c r="Z15" s="21">
        <v>0.72072466062154505</v>
      </c>
      <c r="AA15" s="21">
        <v>0.73491668861086701</v>
      </c>
      <c r="AB15" s="21">
        <v>0.72996268301761902</v>
      </c>
      <c r="AC15" s="21">
        <v>0.65736976837861805</v>
      </c>
      <c r="AD15" s="21">
        <v>0.68405081615766805</v>
      </c>
      <c r="AE15" s="21"/>
      <c r="AF15" s="21">
        <v>0.74132135712080205</v>
      </c>
      <c r="AG15" s="21">
        <v>0.63343332323258705</v>
      </c>
      <c r="AH15" s="21">
        <v>0.69590832651085399</v>
      </c>
      <c r="AI15" s="21">
        <v>0.65535623391872699</v>
      </c>
      <c r="AJ15" s="21">
        <v>0.60498090247945902</v>
      </c>
      <c r="AK15" s="21">
        <v>0.647868031403805</v>
      </c>
      <c r="AL15" s="21"/>
      <c r="AM15" s="21">
        <v>0.63494232784154503</v>
      </c>
      <c r="AN15" s="21">
        <v>0.66246190120832305</v>
      </c>
      <c r="AO15" s="21">
        <v>0.69376246595594104</v>
      </c>
      <c r="AP15" s="21">
        <v>0.76769431441616898</v>
      </c>
      <c r="AQ15" s="21">
        <v>0.66173020498359503</v>
      </c>
      <c r="AR15" s="21"/>
      <c r="AS15" s="21">
        <v>0.68253936156003303</v>
      </c>
      <c r="AT15" s="21">
        <v>0.69450244683013196</v>
      </c>
      <c r="AU15" s="21"/>
      <c r="AV15" s="21">
        <v>0.65827107474172997</v>
      </c>
      <c r="AW15" s="21">
        <v>0.73643763476013402</v>
      </c>
      <c r="AX15" s="21"/>
      <c r="AY15" s="21">
        <v>0.69576086620298405</v>
      </c>
      <c r="AZ15" s="21">
        <v>0.66750724244961401</v>
      </c>
      <c r="BA15" s="21">
        <v>0.59964823506058595</v>
      </c>
      <c r="BB15" s="21"/>
      <c r="BC15" s="21">
        <v>0.64775882998881296</v>
      </c>
      <c r="BD15" s="21">
        <v>0.62684000749968705</v>
      </c>
      <c r="BE15" s="21">
        <v>0.76401118305391602</v>
      </c>
      <c r="BF15" s="21"/>
      <c r="BG15" s="21">
        <v>0.68406864385729005</v>
      </c>
      <c r="BH15" s="21">
        <v>0.66758589833679904</v>
      </c>
      <c r="BI15" s="21"/>
      <c r="BJ15" s="21">
        <v>0.73289474918272002</v>
      </c>
      <c r="BK15" s="21">
        <v>0.65555184286744494</v>
      </c>
      <c r="BL15" s="21"/>
      <c r="BM15" s="21">
        <v>0.71804994144814804</v>
      </c>
      <c r="BN15" s="21">
        <v>0.69641291780425696</v>
      </c>
      <c r="BO15" s="21">
        <v>0.66072754992951999</v>
      </c>
      <c r="BP15" s="21">
        <v>0.73162357578693404</v>
      </c>
      <c r="BQ15" s="21">
        <v>0.73009680630896001</v>
      </c>
      <c r="BR15" s="21">
        <v>0.50054226870310403</v>
      </c>
      <c r="BS15" s="21">
        <v>0.73503590741315705</v>
      </c>
      <c r="BT15" s="21"/>
      <c r="BU15" s="21">
        <v>0.74609773076979202</v>
      </c>
      <c r="BV15" s="21">
        <v>0.75277414306560197</v>
      </c>
      <c r="BW15" s="21"/>
      <c r="BX15" s="21">
        <v>0.70633890973479296</v>
      </c>
      <c r="BY15" s="21">
        <v>0.62491520175088699</v>
      </c>
      <c r="BZ15" s="21">
        <v>0.76785052066100001</v>
      </c>
      <c r="CA15" s="21">
        <v>0.61642318228308501</v>
      </c>
    </row>
    <row r="16" spans="2:79" x14ac:dyDescent="0.3">
      <c r="B16" s="18" t="s">
        <v>413</v>
      </c>
      <c r="C16" s="21">
        <v>0.145134664796013</v>
      </c>
      <c r="D16" s="21">
        <v>0.158831447162605</v>
      </c>
      <c r="E16" s="21">
        <v>0.13248954333377599</v>
      </c>
      <c r="F16" s="21"/>
      <c r="G16" s="21">
        <v>0.11150252400010401</v>
      </c>
      <c r="H16" s="21">
        <v>7.3213285142246301E-2</v>
      </c>
      <c r="I16" s="21">
        <v>9.2128624913501905E-2</v>
      </c>
      <c r="J16" s="21">
        <v>0.115044854327132</v>
      </c>
      <c r="K16" s="21">
        <v>0.220473771987786</v>
      </c>
      <c r="L16" s="21">
        <v>0.242532682374235</v>
      </c>
      <c r="M16" s="21"/>
      <c r="N16" s="21">
        <v>0.162177405205711</v>
      </c>
      <c r="O16" s="21">
        <v>0.16479777270114501</v>
      </c>
      <c r="P16" s="21">
        <v>0.12925650756628701</v>
      </c>
      <c r="Q16" s="21">
        <v>0.11683770513656599</v>
      </c>
      <c r="R16" s="21"/>
      <c r="S16" s="21">
        <v>0.13422889463656701</v>
      </c>
      <c r="T16" s="21">
        <v>0.17685159829118399</v>
      </c>
      <c r="U16" s="21">
        <v>0.15952325848379301</v>
      </c>
      <c r="V16" s="21">
        <v>0.155799093223561</v>
      </c>
      <c r="W16" s="21">
        <v>9.1167467064928995E-2</v>
      </c>
      <c r="X16" s="21">
        <v>0.150398214192344</v>
      </c>
      <c r="Y16" s="21">
        <v>0.18899170312609501</v>
      </c>
      <c r="Z16" s="21">
        <v>0.16307516426990501</v>
      </c>
      <c r="AA16" s="21">
        <v>0.105348852046594</v>
      </c>
      <c r="AB16" s="21">
        <v>0.112238825006332</v>
      </c>
      <c r="AC16" s="21">
        <v>0.16287266600299599</v>
      </c>
      <c r="AD16" s="21">
        <v>0.17273445094513701</v>
      </c>
      <c r="AE16" s="21"/>
      <c r="AF16" s="21">
        <v>0.105702653521417</v>
      </c>
      <c r="AG16" s="21">
        <v>0.16389345571400499</v>
      </c>
      <c r="AH16" s="21">
        <v>0.135724207587547</v>
      </c>
      <c r="AI16" s="21">
        <v>0.13936304430027499</v>
      </c>
      <c r="AJ16" s="21">
        <v>0.21244547295723701</v>
      </c>
      <c r="AK16" s="21">
        <v>0.12922234695064699</v>
      </c>
      <c r="AL16" s="21"/>
      <c r="AM16" s="21">
        <v>0.139099018267028</v>
      </c>
      <c r="AN16" s="21">
        <v>0.147145614814952</v>
      </c>
      <c r="AO16" s="21">
        <v>0.14678981324262699</v>
      </c>
      <c r="AP16" s="21">
        <v>0.112195795040072</v>
      </c>
      <c r="AQ16" s="21">
        <v>0.14136303031584899</v>
      </c>
      <c r="AR16" s="21"/>
      <c r="AS16" s="21">
        <v>0.144120613100059</v>
      </c>
      <c r="AT16" s="21">
        <v>0.14053487835780901</v>
      </c>
      <c r="AU16" s="21"/>
      <c r="AV16" s="21">
        <v>0.15698780968616899</v>
      </c>
      <c r="AW16" s="21">
        <v>8.9730555010242102E-2</v>
      </c>
      <c r="AX16" s="21"/>
      <c r="AY16" s="21">
        <v>0.114082861181572</v>
      </c>
      <c r="AZ16" s="21">
        <v>0.14642707201303301</v>
      </c>
      <c r="BA16" s="21">
        <v>0.22827734376571299</v>
      </c>
      <c r="BB16" s="21"/>
      <c r="BC16" s="21">
        <v>0.14703129584294899</v>
      </c>
      <c r="BD16" s="21">
        <v>0.17952209540327299</v>
      </c>
      <c r="BE16" s="21">
        <v>0.109402911951369</v>
      </c>
      <c r="BF16" s="21"/>
      <c r="BG16" s="21">
        <v>0.13748087544975601</v>
      </c>
      <c r="BH16" s="21">
        <v>0.145650125901122</v>
      </c>
      <c r="BI16" s="21"/>
      <c r="BJ16" s="21">
        <v>9.1060912146903303E-2</v>
      </c>
      <c r="BK16" s="21">
        <v>0.15928069516226301</v>
      </c>
      <c r="BL16" s="21"/>
      <c r="BM16" s="21">
        <v>0.11790764244122</v>
      </c>
      <c r="BN16" s="21">
        <v>0.11625715640171599</v>
      </c>
      <c r="BO16" s="21">
        <v>0.132835478458496</v>
      </c>
      <c r="BP16" s="21">
        <v>8.4949141365852895E-2</v>
      </c>
      <c r="BQ16" s="21">
        <v>0.122698785242656</v>
      </c>
      <c r="BR16" s="21">
        <v>0.26494547756716402</v>
      </c>
      <c r="BS16" s="21">
        <v>8.6187035815595003E-2</v>
      </c>
      <c r="BT16" s="21"/>
      <c r="BU16" s="21">
        <v>6.71512736584466E-2</v>
      </c>
      <c r="BV16" s="21">
        <v>7.3465297161443593E-2</v>
      </c>
      <c r="BW16" s="21"/>
      <c r="BX16" s="21">
        <v>8.5570255186128E-2</v>
      </c>
      <c r="BY16" s="21">
        <v>0.20115427445102799</v>
      </c>
      <c r="BZ16" s="21">
        <v>8.8253602738755293E-2</v>
      </c>
      <c r="CA16" s="21">
        <v>0.20822067477787201</v>
      </c>
    </row>
    <row r="17" spans="2:79" hidden="1" x14ac:dyDescent="0.3">
      <c r="B17" s="18" t="s">
        <v>299</v>
      </c>
      <c r="C17" s="22">
        <v>0.52460235050426596</v>
      </c>
      <c r="D17" s="22">
        <v>0.471644873083511</v>
      </c>
      <c r="E17" s="22">
        <v>0.57391596959259095</v>
      </c>
      <c r="F17" s="22"/>
      <c r="G17" s="22">
        <v>0.62045158871802997</v>
      </c>
      <c r="H17" s="22">
        <v>0.69948776435181503</v>
      </c>
      <c r="I17" s="22">
        <v>0.662728611486462</v>
      </c>
      <c r="J17" s="22">
        <v>0.599824339552672</v>
      </c>
      <c r="K17" s="22">
        <v>0.34762391211814397</v>
      </c>
      <c r="L17" s="22">
        <v>0.26510342638997603</v>
      </c>
      <c r="M17" s="22"/>
      <c r="N17" s="22">
        <v>0.54013246984289598</v>
      </c>
      <c r="O17" s="22">
        <v>0.48069420041063599</v>
      </c>
      <c r="P17" s="22">
        <v>0.549268217523045</v>
      </c>
      <c r="Q17" s="22">
        <v>0.54021849156976398</v>
      </c>
      <c r="R17" s="22"/>
      <c r="S17" s="22">
        <v>0.54485544218661197</v>
      </c>
      <c r="T17" s="22">
        <v>0.45557726889739197</v>
      </c>
      <c r="U17" s="22">
        <v>0.473419536041911</v>
      </c>
      <c r="V17" s="22">
        <v>0.48223289664685698</v>
      </c>
      <c r="W17" s="22">
        <v>0.57621923478232995</v>
      </c>
      <c r="X17" s="22">
        <v>0.51417061698738697</v>
      </c>
      <c r="Y17" s="22">
        <v>0.42512001285756001</v>
      </c>
      <c r="Z17" s="22">
        <v>0.55764949635163996</v>
      </c>
      <c r="AA17" s="22">
        <v>0.62956783656427295</v>
      </c>
      <c r="AB17" s="22">
        <v>0.61772385801128804</v>
      </c>
      <c r="AC17" s="22">
        <v>0.494497102375623</v>
      </c>
      <c r="AD17" s="22">
        <v>0.51131636521253099</v>
      </c>
      <c r="AE17" s="22"/>
      <c r="AF17" s="22">
        <v>0.63561870359938499</v>
      </c>
      <c r="AG17" s="22">
        <v>0.46953986751858301</v>
      </c>
      <c r="AH17" s="22">
        <v>0.560184118923306</v>
      </c>
      <c r="AI17" s="22">
        <v>0.51599318961845198</v>
      </c>
      <c r="AJ17" s="22">
        <v>0.39253542952222298</v>
      </c>
      <c r="AK17" s="22">
        <v>0.51864568445315795</v>
      </c>
      <c r="AL17" s="22"/>
      <c r="AM17" s="22">
        <v>0.495843309574516</v>
      </c>
      <c r="AN17" s="22">
        <v>0.51531628639337101</v>
      </c>
      <c r="AO17" s="22">
        <v>0.54697265271331397</v>
      </c>
      <c r="AP17" s="22">
        <v>0.65549851937609704</v>
      </c>
      <c r="AQ17" s="22">
        <v>0.52036717466774596</v>
      </c>
      <c r="AR17" s="22"/>
      <c r="AS17" s="22">
        <v>0.53841874845997395</v>
      </c>
      <c r="AT17" s="22">
        <v>0.55396756847232298</v>
      </c>
      <c r="AU17" s="22"/>
      <c r="AV17" s="22">
        <v>0.50128326505556098</v>
      </c>
      <c r="AW17" s="22">
        <v>0.64670707974989206</v>
      </c>
      <c r="AX17" s="22"/>
      <c r="AY17" s="22">
        <v>0.58167800502141098</v>
      </c>
      <c r="AZ17" s="22">
        <v>0.52108017043658095</v>
      </c>
      <c r="BA17" s="22">
        <v>0.371370891294872</v>
      </c>
      <c r="BB17" s="22"/>
      <c r="BC17" s="22">
        <v>0.50072753414586402</v>
      </c>
      <c r="BD17" s="22">
        <v>0.44731791209641403</v>
      </c>
      <c r="BE17" s="22">
        <v>0.65460827110254705</v>
      </c>
      <c r="BF17" s="22"/>
      <c r="BG17" s="22">
        <v>0.54658776840753398</v>
      </c>
      <c r="BH17" s="22">
        <v>0.52193577243567701</v>
      </c>
      <c r="BI17" s="22"/>
      <c r="BJ17" s="22">
        <v>0.64183383703581698</v>
      </c>
      <c r="BK17" s="22">
        <v>0.49627114770518099</v>
      </c>
      <c r="BL17" s="22"/>
      <c r="BM17" s="22">
        <v>0.60014229900692895</v>
      </c>
      <c r="BN17" s="22">
        <v>0.58015576140254099</v>
      </c>
      <c r="BO17" s="22">
        <v>0.52789207147102402</v>
      </c>
      <c r="BP17" s="22">
        <v>0.64667443442108097</v>
      </c>
      <c r="BQ17" s="22">
        <v>0.60739802106630403</v>
      </c>
      <c r="BR17" s="22">
        <v>0.23559679113594001</v>
      </c>
      <c r="BS17" s="22">
        <v>0.64884887159756199</v>
      </c>
      <c r="BT17" s="22"/>
      <c r="BU17" s="22">
        <v>0.67894645711134605</v>
      </c>
      <c r="BV17" s="22">
        <v>0.67930884590415797</v>
      </c>
      <c r="BW17" s="22"/>
      <c r="BX17" s="22">
        <v>0.62076865454866503</v>
      </c>
      <c r="BY17" s="22">
        <v>0.42376092729985798</v>
      </c>
      <c r="BZ17" s="22">
        <v>0.67959691792224497</v>
      </c>
      <c r="CA17" s="22">
        <v>0.40820250750521297</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442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407</v>
      </c>
      <c r="C9" s="17">
        <v>0.20906839622133599</v>
      </c>
      <c r="D9" s="17">
        <v>0.19516190984047699</v>
      </c>
      <c r="E9" s="17">
        <v>0.222560602269538</v>
      </c>
      <c r="F9" s="17"/>
      <c r="G9" s="17">
        <v>0.28949263954257598</v>
      </c>
      <c r="H9" s="17">
        <v>0.27954609950467002</v>
      </c>
      <c r="I9" s="17">
        <v>0.22077475225557899</v>
      </c>
      <c r="J9" s="17">
        <v>0.22675623420673899</v>
      </c>
      <c r="K9" s="17">
        <v>0.12676000202827301</v>
      </c>
      <c r="L9" s="17">
        <v>0.12997850356760099</v>
      </c>
      <c r="M9" s="17"/>
      <c r="N9" s="17">
        <v>0.230361635695535</v>
      </c>
      <c r="O9" s="17">
        <v>0.17130530080784701</v>
      </c>
      <c r="P9" s="17">
        <v>0.17759154885542799</v>
      </c>
      <c r="Q9" s="17">
        <v>0.25512396132943399</v>
      </c>
      <c r="R9" s="17"/>
      <c r="S9" s="17">
        <v>0.26353129135914599</v>
      </c>
      <c r="T9" s="17">
        <v>0.198839971161995</v>
      </c>
      <c r="U9" s="17">
        <v>0.15034648947578899</v>
      </c>
      <c r="V9" s="17">
        <v>0.187628242352365</v>
      </c>
      <c r="W9" s="17">
        <v>0.15182936643985401</v>
      </c>
      <c r="X9" s="17">
        <v>0.20378661864008499</v>
      </c>
      <c r="Y9" s="17">
        <v>0.17629245062923499</v>
      </c>
      <c r="Z9" s="17">
        <v>0.176955209925799</v>
      </c>
      <c r="AA9" s="17">
        <v>0.22074939367674901</v>
      </c>
      <c r="AB9" s="17">
        <v>0.231720217874433</v>
      </c>
      <c r="AC9" s="17">
        <v>0.26987904501028398</v>
      </c>
      <c r="AD9" s="17">
        <v>0.28822849254390798</v>
      </c>
      <c r="AE9" s="17"/>
      <c r="AF9" s="17">
        <v>0.29908151092570001</v>
      </c>
      <c r="AG9" s="17">
        <v>0.178796471826738</v>
      </c>
      <c r="AH9" s="17">
        <v>0.181960346586161</v>
      </c>
      <c r="AI9" s="17">
        <v>0.18070456227547699</v>
      </c>
      <c r="AJ9" s="17">
        <v>0.15120840391307899</v>
      </c>
      <c r="AK9" s="17">
        <v>0.237684708176154</v>
      </c>
      <c r="AL9" s="17"/>
      <c r="AM9" s="17">
        <v>0.189718475202934</v>
      </c>
      <c r="AN9" s="17">
        <v>0.19323971649608601</v>
      </c>
      <c r="AO9" s="17">
        <v>0.244220973840822</v>
      </c>
      <c r="AP9" s="17">
        <v>0.26503815101684902</v>
      </c>
      <c r="AQ9" s="17">
        <v>0.32236805332459001</v>
      </c>
      <c r="AR9" s="17"/>
      <c r="AS9" s="17">
        <v>0.21677264930738799</v>
      </c>
      <c r="AT9" s="17">
        <v>0.23950128528124101</v>
      </c>
      <c r="AU9" s="17"/>
      <c r="AV9" s="17">
        <v>0.19510370208964001</v>
      </c>
      <c r="AW9" s="17">
        <v>0.25667157249366201</v>
      </c>
      <c r="AX9" s="17"/>
      <c r="AY9" s="17">
        <v>0.255173822436078</v>
      </c>
      <c r="AZ9" s="17">
        <v>0.194125810557881</v>
      </c>
      <c r="BA9" s="17">
        <v>0.17858347508510899</v>
      </c>
      <c r="BB9" s="17"/>
      <c r="BC9" s="17">
        <v>0.19795529231648101</v>
      </c>
      <c r="BD9" s="17">
        <v>0.180816218677611</v>
      </c>
      <c r="BE9" s="17">
        <v>0.26303613457710601</v>
      </c>
      <c r="BF9" s="17"/>
      <c r="BG9" s="17">
        <v>0.24924434931956399</v>
      </c>
      <c r="BH9" s="17">
        <v>0.19536027247840401</v>
      </c>
      <c r="BI9" s="17"/>
      <c r="BJ9" s="17">
        <v>0.24610794392768601</v>
      </c>
      <c r="BK9" s="17">
        <v>0.200868614801823</v>
      </c>
      <c r="BL9" s="17"/>
      <c r="BM9" s="17">
        <v>0.22379462057670901</v>
      </c>
      <c r="BN9" s="17">
        <v>0.21836238308223899</v>
      </c>
      <c r="BO9" s="17">
        <v>0.27153230712042598</v>
      </c>
      <c r="BP9" s="17">
        <v>0.221143020799586</v>
      </c>
      <c r="BQ9" s="17">
        <v>0.21434583691218401</v>
      </c>
      <c r="BR9" s="17">
        <v>0.13052030973252901</v>
      </c>
      <c r="BS9" s="17">
        <v>0.277410381104367</v>
      </c>
      <c r="BT9" s="17"/>
      <c r="BU9" s="17">
        <v>0.21534245415349301</v>
      </c>
      <c r="BV9" s="17">
        <v>0.27450468824090901</v>
      </c>
      <c r="BW9" s="17"/>
      <c r="BX9" s="17">
        <v>0.23277814662528501</v>
      </c>
      <c r="BY9" s="17">
        <v>0.181511784110897</v>
      </c>
      <c r="BZ9" s="17">
        <v>0.27622027999527399</v>
      </c>
      <c r="CA9" s="17">
        <v>0.18480365193554399</v>
      </c>
    </row>
    <row r="10" spans="2:79" x14ac:dyDescent="0.3">
      <c r="B10" s="18" t="s">
        <v>408</v>
      </c>
      <c r="C10" s="17">
        <v>0.234307445164226</v>
      </c>
      <c r="D10" s="17">
        <v>0.241797185541272</v>
      </c>
      <c r="E10" s="17">
        <v>0.22725823316721</v>
      </c>
      <c r="F10" s="17"/>
      <c r="G10" s="17">
        <v>0.31272593427690898</v>
      </c>
      <c r="H10" s="17">
        <v>0.31573278922987902</v>
      </c>
      <c r="I10" s="17">
        <v>0.20994220397316901</v>
      </c>
      <c r="J10" s="17">
        <v>0.19445626823303999</v>
      </c>
      <c r="K10" s="17">
        <v>0.21773025561174</v>
      </c>
      <c r="L10" s="17">
        <v>0.179349976857126</v>
      </c>
      <c r="M10" s="17"/>
      <c r="N10" s="17">
        <v>0.24621805579455</v>
      </c>
      <c r="O10" s="17">
        <v>0.23029860975542399</v>
      </c>
      <c r="P10" s="17">
        <v>0.24855789369443601</v>
      </c>
      <c r="Q10" s="17">
        <v>0.20973064329476099</v>
      </c>
      <c r="R10" s="17"/>
      <c r="S10" s="17">
        <v>0.26227288943541299</v>
      </c>
      <c r="T10" s="17">
        <v>0.22847788567771701</v>
      </c>
      <c r="U10" s="17">
        <v>0.22449727296827099</v>
      </c>
      <c r="V10" s="17">
        <v>0.22691626679198099</v>
      </c>
      <c r="W10" s="17">
        <v>0.209132842015265</v>
      </c>
      <c r="X10" s="17">
        <v>0.21182685419260999</v>
      </c>
      <c r="Y10" s="17">
        <v>0.25550409946096803</v>
      </c>
      <c r="Z10" s="17">
        <v>0.40430503881722701</v>
      </c>
      <c r="AA10" s="17">
        <v>0.213432921894051</v>
      </c>
      <c r="AB10" s="17">
        <v>0.17447886212122299</v>
      </c>
      <c r="AC10" s="17">
        <v>0.23542977899537601</v>
      </c>
      <c r="AD10" s="17">
        <v>0.27625422761149099</v>
      </c>
      <c r="AE10" s="17"/>
      <c r="AF10" s="17">
        <v>0.26766556111815099</v>
      </c>
      <c r="AG10" s="17">
        <v>0.23179723981049999</v>
      </c>
      <c r="AH10" s="17">
        <v>0.25964935485530599</v>
      </c>
      <c r="AI10" s="17">
        <v>0.207344197494787</v>
      </c>
      <c r="AJ10" s="17">
        <v>0.19551585854292799</v>
      </c>
      <c r="AK10" s="17">
        <v>0.20213078111387001</v>
      </c>
      <c r="AL10" s="17"/>
      <c r="AM10" s="17">
        <v>0.18775572432261201</v>
      </c>
      <c r="AN10" s="17">
        <v>0.242058991096434</v>
      </c>
      <c r="AO10" s="17">
        <v>0.24074692132029499</v>
      </c>
      <c r="AP10" s="17">
        <v>0.30634953994795</v>
      </c>
      <c r="AQ10" s="17">
        <v>0.27487839446456502</v>
      </c>
      <c r="AR10" s="17"/>
      <c r="AS10" s="17">
        <v>0.23780613696338401</v>
      </c>
      <c r="AT10" s="17">
        <v>0.154090788978825</v>
      </c>
      <c r="AU10" s="17"/>
      <c r="AV10" s="17">
        <v>0.23181343032462601</v>
      </c>
      <c r="AW10" s="17">
        <v>0.25792878186843698</v>
      </c>
      <c r="AX10" s="17"/>
      <c r="AY10" s="17">
        <v>0.23291594859460599</v>
      </c>
      <c r="AZ10" s="17">
        <v>0.24207518803316899</v>
      </c>
      <c r="BA10" s="17">
        <v>0.183585438711871</v>
      </c>
      <c r="BB10" s="17"/>
      <c r="BC10" s="17">
        <v>0.235399620801478</v>
      </c>
      <c r="BD10" s="17">
        <v>0.23638774561290499</v>
      </c>
      <c r="BE10" s="17">
        <v>0.227406152534638</v>
      </c>
      <c r="BF10" s="17"/>
      <c r="BG10" s="17">
        <v>0.22053555084517101</v>
      </c>
      <c r="BH10" s="17">
        <v>0.23712381670142699</v>
      </c>
      <c r="BI10" s="17"/>
      <c r="BJ10" s="17">
        <v>0.264989672259902</v>
      </c>
      <c r="BK10" s="17">
        <v>0.22455206499563399</v>
      </c>
      <c r="BL10" s="17"/>
      <c r="BM10" s="17">
        <v>0.26221943577521001</v>
      </c>
      <c r="BN10" s="17">
        <v>0.27426482367518601</v>
      </c>
      <c r="BO10" s="17">
        <v>0.25520109483618503</v>
      </c>
      <c r="BP10" s="17">
        <v>0.223337587380189</v>
      </c>
      <c r="BQ10" s="17">
        <v>0.30502844604326101</v>
      </c>
      <c r="BR10" s="17">
        <v>0.14957342272947499</v>
      </c>
      <c r="BS10" s="17">
        <v>0.162480947465552</v>
      </c>
      <c r="BT10" s="17"/>
      <c r="BU10" s="17">
        <v>0.28613187918642402</v>
      </c>
      <c r="BV10" s="17">
        <v>0.26839442937366398</v>
      </c>
      <c r="BW10" s="17"/>
      <c r="BX10" s="17">
        <v>0.22198184789900899</v>
      </c>
      <c r="BY10" s="17">
        <v>0.21231485546432</v>
      </c>
      <c r="BZ10" s="17">
        <v>0.28582002538379497</v>
      </c>
      <c r="CA10" s="17">
        <v>0.24980495892496099</v>
      </c>
    </row>
    <row r="11" spans="2:79" x14ac:dyDescent="0.3">
      <c r="B11" s="18" t="s">
        <v>409</v>
      </c>
      <c r="C11" s="17">
        <v>0.21965842027572</v>
      </c>
      <c r="D11" s="17">
        <v>0.22828649309142601</v>
      </c>
      <c r="E11" s="17">
        <v>0.21137327314044499</v>
      </c>
      <c r="F11" s="17"/>
      <c r="G11" s="17">
        <v>0.21749405697311799</v>
      </c>
      <c r="H11" s="17">
        <v>0.180804315576123</v>
      </c>
      <c r="I11" s="17">
        <v>0.229409543200395</v>
      </c>
      <c r="J11" s="17">
        <v>0.213174338164421</v>
      </c>
      <c r="K11" s="17">
        <v>0.22156764884497801</v>
      </c>
      <c r="L11" s="17">
        <v>0.24864233822812601</v>
      </c>
      <c r="M11" s="17"/>
      <c r="N11" s="17">
        <v>0.21378186833306601</v>
      </c>
      <c r="O11" s="17">
        <v>0.221024291516177</v>
      </c>
      <c r="P11" s="17">
        <v>0.25109275146061999</v>
      </c>
      <c r="Q11" s="17">
        <v>0.19584312576867299</v>
      </c>
      <c r="R11" s="17"/>
      <c r="S11" s="17">
        <v>0.225222760583356</v>
      </c>
      <c r="T11" s="17">
        <v>0.2149087851974</v>
      </c>
      <c r="U11" s="17">
        <v>0.234476049433024</v>
      </c>
      <c r="V11" s="17">
        <v>0.22673110283613801</v>
      </c>
      <c r="W11" s="17">
        <v>0.27756735817501099</v>
      </c>
      <c r="X11" s="17">
        <v>0.23377474313135599</v>
      </c>
      <c r="Y11" s="17">
        <v>0.216161961378845</v>
      </c>
      <c r="Z11" s="17">
        <v>9.7358638600832895E-2</v>
      </c>
      <c r="AA11" s="17">
        <v>0.23352775980458201</v>
      </c>
      <c r="AB11" s="17">
        <v>0.21730235110888599</v>
      </c>
      <c r="AC11" s="17">
        <v>0.17194907406695201</v>
      </c>
      <c r="AD11" s="17">
        <v>0.183274885331972</v>
      </c>
      <c r="AE11" s="17"/>
      <c r="AF11" s="17">
        <v>0.205720822764727</v>
      </c>
      <c r="AG11" s="17">
        <v>0.20947943269107799</v>
      </c>
      <c r="AH11" s="17">
        <v>0.19650002027590199</v>
      </c>
      <c r="AI11" s="17">
        <v>0.244897686233888</v>
      </c>
      <c r="AJ11" s="17">
        <v>0.229837871184737</v>
      </c>
      <c r="AK11" s="17">
        <v>0.28111267302856202</v>
      </c>
      <c r="AL11" s="17"/>
      <c r="AM11" s="17">
        <v>0.223405980036195</v>
      </c>
      <c r="AN11" s="17">
        <v>0.21925680043085399</v>
      </c>
      <c r="AO11" s="17">
        <v>0.21608827828993199</v>
      </c>
      <c r="AP11" s="17">
        <v>0.20828332474424399</v>
      </c>
      <c r="AQ11" s="17">
        <v>0.13285016414789999</v>
      </c>
      <c r="AR11" s="17"/>
      <c r="AS11" s="17">
        <v>0.21417371880688901</v>
      </c>
      <c r="AT11" s="17">
        <v>0.21316497664761599</v>
      </c>
      <c r="AU11" s="17"/>
      <c r="AV11" s="17">
        <v>0.20814059063556001</v>
      </c>
      <c r="AW11" s="17">
        <v>0.21794087158606401</v>
      </c>
      <c r="AX11" s="17"/>
      <c r="AY11" s="17">
        <v>0.20190825338021101</v>
      </c>
      <c r="AZ11" s="17">
        <v>0.233182846603567</v>
      </c>
      <c r="BA11" s="17">
        <v>0.176754655007412</v>
      </c>
      <c r="BB11" s="17"/>
      <c r="BC11" s="17">
        <v>0.23061209663348101</v>
      </c>
      <c r="BD11" s="17">
        <v>0.20671875578202201</v>
      </c>
      <c r="BE11" s="17">
        <v>0.20168273104779</v>
      </c>
      <c r="BF11" s="17"/>
      <c r="BG11" s="17">
        <v>0.18044054253332201</v>
      </c>
      <c r="BH11" s="17">
        <v>0.23710138543927101</v>
      </c>
      <c r="BI11" s="17"/>
      <c r="BJ11" s="17">
        <v>0.171982032738693</v>
      </c>
      <c r="BK11" s="17">
        <v>0.23128280842673599</v>
      </c>
      <c r="BL11" s="17"/>
      <c r="BM11" s="17">
        <v>0.20504370306307501</v>
      </c>
      <c r="BN11" s="17">
        <v>0.22424818270577901</v>
      </c>
      <c r="BO11" s="17">
        <v>0.21233004181624299</v>
      </c>
      <c r="BP11" s="17">
        <v>0.20056003726221</v>
      </c>
      <c r="BQ11" s="17">
        <v>0.254683723541416</v>
      </c>
      <c r="BR11" s="17">
        <v>0.24702158819141401</v>
      </c>
      <c r="BS11" s="17">
        <v>0.21676124797372701</v>
      </c>
      <c r="BT11" s="17"/>
      <c r="BU11" s="17">
        <v>0.185474511577634</v>
      </c>
      <c r="BV11" s="17">
        <v>0.193610479457206</v>
      </c>
      <c r="BW11" s="17"/>
      <c r="BX11" s="17">
        <v>0.22889187584816301</v>
      </c>
      <c r="BY11" s="17">
        <v>0.197937262128631</v>
      </c>
      <c r="BZ11" s="17">
        <v>0.21259198931494699</v>
      </c>
      <c r="CA11" s="17">
        <v>0.21320061557352099</v>
      </c>
    </row>
    <row r="12" spans="2:79" x14ac:dyDescent="0.3">
      <c r="B12" s="18" t="s">
        <v>410</v>
      </c>
      <c r="C12" s="17">
        <v>0.12143756872733399</v>
      </c>
      <c r="D12" s="17">
        <v>0.122625786130061</v>
      </c>
      <c r="E12" s="17">
        <v>0.120876611766117</v>
      </c>
      <c r="F12" s="17"/>
      <c r="G12" s="17">
        <v>6.7850882261278694E-2</v>
      </c>
      <c r="H12" s="17">
        <v>9.0484978720249104E-2</v>
      </c>
      <c r="I12" s="17">
        <v>9.4707074718608994E-2</v>
      </c>
      <c r="J12" s="17">
        <v>0.13451217047362499</v>
      </c>
      <c r="K12" s="17">
        <v>0.14815447017911201</v>
      </c>
      <c r="L12" s="17">
        <v>0.17528654677588201</v>
      </c>
      <c r="M12" s="17"/>
      <c r="N12" s="17">
        <v>0.130597481578798</v>
      </c>
      <c r="O12" s="17">
        <v>0.13041987939201499</v>
      </c>
      <c r="P12" s="17">
        <v>0.115729000912866</v>
      </c>
      <c r="Q12" s="17">
        <v>0.109015190671755</v>
      </c>
      <c r="R12" s="17"/>
      <c r="S12" s="17">
        <v>9.4032061837953901E-2</v>
      </c>
      <c r="T12" s="17">
        <v>0.132846846583689</v>
      </c>
      <c r="U12" s="17">
        <v>0.143394640337518</v>
      </c>
      <c r="V12" s="17">
        <v>0.119274377093104</v>
      </c>
      <c r="W12" s="17">
        <v>0.14193745501397201</v>
      </c>
      <c r="X12" s="17">
        <v>9.7067311871750703E-2</v>
      </c>
      <c r="Y12" s="17">
        <v>0.11903235330072701</v>
      </c>
      <c r="Z12" s="17">
        <v>0.16000326539475701</v>
      </c>
      <c r="AA12" s="17">
        <v>0.145434233690693</v>
      </c>
      <c r="AB12" s="17">
        <v>9.5971734962526201E-2</v>
      </c>
      <c r="AC12" s="17">
        <v>0.116936145612775</v>
      </c>
      <c r="AD12" s="17">
        <v>0.12415167491601101</v>
      </c>
      <c r="AE12" s="17"/>
      <c r="AF12" s="17">
        <v>9.1247853388667102E-2</v>
      </c>
      <c r="AG12" s="17">
        <v>0.14095888580839899</v>
      </c>
      <c r="AH12" s="17">
        <v>0.12363764258752299</v>
      </c>
      <c r="AI12" s="17">
        <v>0.140231130576703</v>
      </c>
      <c r="AJ12" s="17">
        <v>0.121874226563762</v>
      </c>
      <c r="AK12" s="17">
        <v>8.9679319826850401E-2</v>
      </c>
      <c r="AL12" s="17"/>
      <c r="AM12" s="17">
        <v>0.14721371461747901</v>
      </c>
      <c r="AN12" s="17">
        <v>0.100755536186769</v>
      </c>
      <c r="AO12" s="17">
        <v>0.13000482714484399</v>
      </c>
      <c r="AP12" s="17">
        <v>9.8104503006979399E-2</v>
      </c>
      <c r="AQ12" s="17">
        <v>0.117477609190399</v>
      </c>
      <c r="AR12" s="17"/>
      <c r="AS12" s="17">
        <v>0.12526462009355599</v>
      </c>
      <c r="AT12" s="17">
        <v>0.126636797213733</v>
      </c>
      <c r="AU12" s="17"/>
      <c r="AV12" s="17">
        <v>0.13766451906692101</v>
      </c>
      <c r="AW12" s="17">
        <v>8.1470001970412098E-2</v>
      </c>
      <c r="AX12" s="17"/>
      <c r="AY12" s="17">
        <v>9.81820600677763E-2</v>
      </c>
      <c r="AZ12" s="17">
        <v>0.12284687104854999</v>
      </c>
      <c r="BA12" s="17">
        <v>0.17940588757731599</v>
      </c>
      <c r="BB12" s="17"/>
      <c r="BC12" s="17">
        <v>0.110747270023957</v>
      </c>
      <c r="BD12" s="17">
        <v>0.15162421436645901</v>
      </c>
      <c r="BE12" s="17">
        <v>0.122814065757477</v>
      </c>
      <c r="BF12" s="17"/>
      <c r="BG12" s="17">
        <v>0.118423192385075</v>
      </c>
      <c r="BH12" s="17">
        <v>0.12293741014429101</v>
      </c>
      <c r="BI12" s="17"/>
      <c r="BJ12" s="17">
        <v>0.111468030789465</v>
      </c>
      <c r="BK12" s="17">
        <v>0.124089652843107</v>
      </c>
      <c r="BL12" s="17"/>
      <c r="BM12" s="17">
        <v>0.10984594913769399</v>
      </c>
      <c r="BN12" s="17">
        <v>9.1612158514704098E-2</v>
      </c>
      <c r="BO12" s="17">
        <v>0.10642898362676401</v>
      </c>
      <c r="BP12" s="17">
        <v>0.17000397533828901</v>
      </c>
      <c r="BQ12" s="17">
        <v>4.9545417490088298E-2</v>
      </c>
      <c r="BR12" s="17">
        <v>0.18843592559109801</v>
      </c>
      <c r="BS12" s="17">
        <v>8.5384148428672896E-2</v>
      </c>
      <c r="BT12" s="17"/>
      <c r="BU12" s="17">
        <v>0.10823167418566</v>
      </c>
      <c r="BV12" s="17">
        <v>9.78388931603342E-2</v>
      </c>
      <c r="BW12" s="17"/>
      <c r="BX12" s="17">
        <v>0.122946941195541</v>
      </c>
      <c r="BY12" s="17">
        <v>0.13707425378110599</v>
      </c>
      <c r="BZ12" s="17">
        <v>9.4342098235774899E-2</v>
      </c>
      <c r="CA12" s="17">
        <v>0.15012700264762499</v>
      </c>
    </row>
    <row r="13" spans="2:79" x14ac:dyDescent="0.3">
      <c r="B13" s="18" t="s">
        <v>411</v>
      </c>
      <c r="C13" s="17">
        <v>0.146833232627364</v>
      </c>
      <c r="D13" s="17">
        <v>0.15301416391674599</v>
      </c>
      <c r="E13" s="17">
        <v>0.140521293391352</v>
      </c>
      <c r="F13" s="17"/>
      <c r="G13" s="17">
        <v>4.5395390920080297E-2</v>
      </c>
      <c r="H13" s="17">
        <v>8.8828848875610295E-2</v>
      </c>
      <c r="I13" s="17">
        <v>0.160302818958518</v>
      </c>
      <c r="J13" s="17">
        <v>0.15910010205816999</v>
      </c>
      <c r="K13" s="17">
        <v>0.214040649004653</v>
      </c>
      <c r="L13" s="17">
        <v>0.19525605012217301</v>
      </c>
      <c r="M13" s="17"/>
      <c r="N13" s="17">
        <v>0.129975007024799</v>
      </c>
      <c r="O13" s="17">
        <v>0.17934293947781699</v>
      </c>
      <c r="P13" s="17">
        <v>0.14922364218452799</v>
      </c>
      <c r="Q13" s="17">
        <v>0.129495348110228</v>
      </c>
      <c r="R13" s="17"/>
      <c r="S13" s="17">
        <v>0.102127792465358</v>
      </c>
      <c r="T13" s="17">
        <v>0.174024308741727</v>
      </c>
      <c r="U13" s="17">
        <v>0.159652189403728</v>
      </c>
      <c r="V13" s="17">
        <v>0.175968972301393</v>
      </c>
      <c r="W13" s="17">
        <v>0.118960646984876</v>
      </c>
      <c r="X13" s="17">
        <v>0.16035070569981399</v>
      </c>
      <c r="Y13" s="17">
        <v>0.16902528515735099</v>
      </c>
      <c r="Z13" s="17">
        <v>0.116624441671493</v>
      </c>
      <c r="AA13" s="17">
        <v>0.123214684590478</v>
      </c>
      <c r="AB13" s="17">
        <v>0.18897194898609401</v>
      </c>
      <c r="AC13" s="17">
        <v>0.13099901287528201</v>
      </c>
      <c r="AD13" s="17">
        <v>0.10760127843056</v>
      </c>
      <c r="AE13" s="17"/>
      <c r="AF13" s="17">
        <v>8.7465679349351497E-2</v>
      </c>
      <c r="AG13" s="17">
        <v>0.169800576910111</v>
      </c>
      <c r="AH13" s="17">
        <v>0.163714053647775</v>
      </c>
      <c r="AI13" s="17">
        <v>0.134069169730858</v>
      </c>
      <c r="AJ13" s="17">
        <v>0.229557926660439</v>
      </c>
      <c r="AK13" s="17">
        <v>0.13522905143538699</v>
      </c>
      <c r="AL13" s="17"/>
      <c r="AM13" s="17">
        <v>0.16552491214138099</v>
      </c>
      <c r="AN13" s="17">
        <v>0.17436385844090099</v>
      </c>
      <c r="AO13" s="17">
        <v>0.119549051060387</v>
      </c>
      <c r="AP13" s="17">
        <v>7.4599475603238402E-2</v>
      </c>
      <c r="AQ13" s="17">
        <v>0.107808140331503</v>
      </c>
      <c r="AR13" s="17"/>
      <c r="AS13" s="17">
        <v>0.14327949485109301</v>
      </c>
      <c r="AT13" s="17">
        <v>0.15275517427640001</v>
      </c>
      <c r="AU13" s="17"/>
      <c r="AV13" s="17">
        <v>0.16207019693460001</v>
      </c>
      <c r="AW13" s="17">
        <v>0.115760325151398</v>
      </c>
      <c r="AX13" s="17"/>
      <c r="AY13" s="17">
        <v>0.124933907352434</v>
      </c>
      <c r="AZ13" s="17">
        <v>0.14685114192147</v>
      </c>
      <c r="BA13" s="17">
        <v>0.21781682143446501</v>
      </c>
      <c r="BB13" s="17"/>
      <c r="BC13" s="17">
        <v>0.14855198279606999</v>
      </c>
      <c r="BD13" s="17">
        <v>0.16450792699455899</v>
      </c>
      <c r="BE13" s="17">
        <v>0.12878845239621101</v>
      </c>
      <c r="BF13" s="17"/>
      <c r="BG13" s="17">
        <v>0.15648059883278101</v>
      </c>
      <c r="BH13" s="17">
        <v>0.145511464889304</v>
      </c>
      <c r="BI13" s="17"/>
      <c r="BJ13" s="17">
        <v>0.14932952649025499</v>
      </c>
      <c r="BK13" s="17">
        <v>0.148848129442951</v>
      </c>
      <c r="BL13" s="17"/>
      <c r="BM13" s="17">
        <v>0.14866176516113899</v>
      </c>
      <c r="BN13" s="17">
        <v>0.12701028424194499</v>
      </c>
      <c r="BO13" s="17">
        <v>8.69340337280088E-2</v>
      </c>
      <c r="BP13" s="17">
        <v>6.8660056030555305E-2</v>
      </c>
      <c r="BQ13" s="17">
        <v>4.94479622206251E-2</v>
      </c>
      <c r="BR13" s="17">
        <v>0.21381328007568201</v>
      </c>
      <c r="BS13" s="17">
        <v>0.13791365958715501</v>
      </c>
      <c r="BT13" s="17"/>
      <c r="BU13" s="17">
        <v>0.17424184947239901</v>
      </c>
      <c r="BV13" s="17">
        <v>0.101206457730613</v>
      </c>
      <c r="BW13" s="17"/>
      <c r="BX13" s="17">
        <v>0.111643609168986</v>
      </c>
      <c r="BY13" s="17">
        <v>0.22104155349240201</v>
      </c>
      <c r="BZ13" s="17">
        <v>9.0236979699307801E-2</v>
      </c>
      <c r="CA13" s="17">
        <v>0.164518587314958</v>
      </c>
    </row>
    <row r="14" spans="2:79" x14ac:dyDescent="0.3">
      <c r="B14" s="18" t="s">
        <v>101</v>
      </c>
      <c r="C14" s="17">
        <v>6.86949369840196E-2</v>
      </c>
      <c r="D14" s="17">
        <v>5.9114461480018601E-2</v>
      </c>
      <c r="E14" s="17">
        <v>7.7409986265337197E-2</v>
      </c>
      <c r="F14" s="17"/>
      <c r="G14" s="17">
        <v>6.7041096026038E-2</v>
      </c>
      <c r="H14" s="17">
        <v>4.4602968093469302E-2</v>
      </c>
      <c r="I14" s="17">
        <v>8.4863606893729196E-2</v>
      </c>
      <c r="J14" s="17">
        <v>7.2000886864004604E-2</v>
      </c>
      <c r="K14" s="17">
        <v>7.1746974331244703E-2</v>
      </c>
      <c r="L14" s="17">
        <v>7.1486584449092394E-2</v>
      </c>
      <c r="M14" s="17"/>
      <c r="N14" s="17">
        <v>4.9065951573250798E-2</v>
      </c>
      <c r="O14" s="17">
        <v>6.7608979050718707E-2</v>
      </c>
      <c r="P14" s="17">
        <v>5.7805162892122099E-2</v>
      </c>
      <c r="Q14" s="17">
        <v>0.100791730825148</v>
      </c>
      <c r="R14" s="17"/>
      <c r="S14" s="17">
        <v>5.2813204318773101E-2</v>
      </c>
      <c r="T14" s="17">
        <v>5.0902202637472603E-2</v>
      </c>
      <c r="U14" s="17">
        <v>8.7633358381669593E-2</v>
      </c>
      <c r="V14" s="17">
        <v>6.3481038625018402E-2</v>
      </c>
      <c r="W14" s="17">
        <v>0.10057233137102101</v>
      </c>
      <c r="X14" s="17">
        <v>9.3193766464385097E-2</v>
      </c>
      <c r="Y14" s="17">
        <v>6.3983850072872897E-2</v>
      </c>
      <c r="Z14" s="17">
        <v>4.4753405589890299E-2</v>
      </c>
      <c r="AA14" s="17">
        <v>6.3641006343446799E-2</v>
      </c>
      <c r="AB14" s="17">
        <v>9.1554884946837195E-2</v>
      </c>
      <c r="AC14" s="17">
        <v>7.48069434393311E-2</v>
      </c>
      <c r="AD14" s="17">
        <v>2.0489441166058199E-2</v>
      </c>
      <c r="AE14" s="17"/>
      <c r="AF14" s="17">
        <v>4.8818572453403798E-2</v>
      </c>
      <c r="AG14" s="17">
        <v>6.9167392953174006E-2</v>
      </c>
      <c r="AH14" s="17">
        <v>7.4538582047332005E-2</v>
      </c>
      <c r="AI14" s="17">
        <v>9.2753253688287796E-2</v>
      </c>
      <c r="AJ14" s="17">
        <v>7.2005713135055105E-2</v>
      </c>
      <c r="AK14" s="17">
        <v>5.4163466419176499E-2</v>
      </c>
      <c r="AL14" s="17"/>
      <c r="AM14" s="17">
        <v>8.6381193679398394E-2</v>
      </c>
      <c r="AN14" s="17">
        <v>7.0325097348956395E-2</v>
      </c>
      <c r="AO14" s="17">
        <v>4.9389948343720798E-2</v>
      </c>
      <c r="AP14" s="17">
        <v>4.7625005680738602E-2</v>
      </c>
      <c r="AQ14" s="17">
        <v>4.46176385410431E-2</v>
      </c>
      <c r="AR14" s="17"/>
      <c r="AS14" s="17">
        <v>6.27033799776891E-2</v>
      </c>
      <c r="AT14" s="17">
        <v>0.113850977602185</v>
      </c>
      <c r="AU14" s="17"/>
      <c r="AV14" s="17">
        <v>6.5207560948654097E-2</v>
      </c>
      <c r="AW14" s="17">
        <v>7.0228446930026597E-2</v>
      </c>
      <c r="AX14" s="17"/>
      <c r="AY14" s="17">
        <v>8.6886008168894899E-2</v>
      </c>
      <c r="AZ14" s="17">
        <v>6.0918141835363003E-2</v>
      </c>
      <c r="BA14" s="17">
        <v>6.3853722183827094E-2</v>
      </c>
      <c r="BB14" s="17"/>
      <c r="BC14" s="17">
        <v>7.6733737428532497E-2</v>
      </c>
      <c r="BD14" s="17">
        <v>5.9945138566443901E-2</v>
      </c>
      <c r="BE14" s="17">
        <v>5.6272463686777602E-2</v>
      </c>
      <c r="BF14" s="17"/>
      <c r="BG14" s="17">
        <v>7.4875766084086998E-2</v>
      </c>
      <c r="BH14" s="17">
        <v>6.19656503473031E-2</v>
      </c>
      <c r="BI14" s="17"/>
      <c r="BJ14" s="17">
        <v>5.6122793793999197E-2</v>
      </c>
      <c r="BK14" s="17">
        <v>7.0358729489749305E-2</v>
      </c>
      <c r="BL14" s="17"/>
      <c r="BM14" s="17">
        <v>5.0434526286173002E-2</v>
      </c>
      <c r="BN14" s="17">
        <v>6.4502167780146696E-2</v>
      </c>
      <c r="BO14" s="17">
        <v>6.7573538872373801E-2</v>
      </c>
      <c r="BP14" s="17">
        <v>0.11629532318917001</v>
      </c>
      <c r="BQ14" s="17">
        <v>0.126948613792426</v>
      </c>
      <c r="BR14" s="17">
        <v>7.0635473679802399E-2</v>
      </c>
      <c r="BS14" s="17">
        <v>0.120049615440526</v>
      </c>
      <c r="BT14" s="17"/>
      <c r="BU14" s="17">
        <v>3.05776314243895E-2</v>
      </c>
      <c r="BV14" s="17">
        <v>6.4445052037274006E-2</v>
      </c>
      <c r="BW14" s="17"/>
      <c r="BX14" s="17">
        <v>8.1757579263016897E-2</v>
      </c>
      <c r="BY14" s="17">
        <v>5.0120291022643301E-2</v>
      </c>
      <c r="BZ14" s="17">
        <v>4.0788627370901998E-2</v>
      </c>
      <c r="CA14" s="17">
        <v>3.7545183603391701E-2</v>
      </c>
    </row>
    <row r="15" spans="2:79" x14ac:dyDescent="0.3">
      <c r="B15" s="18" t="s">
        <v>412</v>
      </c>
      <c r="C15" s="21">
        <v>0.44337584138556102</v>
      </c>
      <c r="D15" s="21">
        <v>0.43695909538174899</v>
      </c>
      <c r="E15" s="21">
        <v>0.449818835436749</v>
      </c>
      <c r="F15" s="21"/>
      <c r="G15" s="21">
        <v>0.60221857381948496</v>
      </c>
      <c r="H15" s="21">
        <v>0.59527888873454904</v>
      </c>
      <c r="I15" s="21">
        <v>0.430716956228749</v>
      </c>
      <c r="J15" s="21">
        <v>0.42121250243977898</v>
      </c>
      <c r="K15" s="21">
        <v>0.34449025764001201</v>
      </c>
      <c r="L15" s="21">
        <v>0.30932848042472699</v>
      </c>
      <c r="M15" s="21"/>
      <c r="N15" s="21">
        <v>0.476579691490085</v>
      </c>
      <c r="O15" s="21">
        <v>0.40160391056327099</v>
      </c>
      <c r="P15" s="21">
        <v>0.42614944254986398</v>
      </c>
      <c r="Q15" s="21">
        <v>0.46485460462419498</v>
      </c>
      <c r="R15" s="21"/>
      <c r="S15" s="21">
        <v>0.52580418079455904</v>
      </c>
      <c r="T15" s="21">
        <v>0.42731785683971202</v>
      </c>
      <c r="U15" s="21">
        <v>0.37484376244405998</v>
      </c>
      <c r="V15" s="21">
        <v>0.41454450914434599</v>
      </c>
      <c r="W15" s="21">
        <v>0.36096220845512</v>
      </c>
      <c r="X15" s="21">
        <v>0.41561347283269401</v>
      </c>
      <c r="Y15" s="21">
        <v>0.43179655009020301</v>
      </c>
      <c r="Z15" s="21">
        <v>0.58126024874302595</v>
      </c>
      <c r="AA15" s="21">
        <v>0.4341823155708</v>
      </c>
      <c r="AB15" s="21">
        <v>0.40619907999565602</v>
      </c>
      <c r="AC15" s="21">
        <v>0.50530882400565902</v>
      </c>
      <c r="AD15" s="21">
        <v>0.56448272015539902</v>
      </c>
      <c r="AE15" s="21"/>
      <c r="AF15" s="21">
        <v>0.566747072043851</v>
      </c>
      <c r="AG15" s="21">
        <v>0.41059371163723801</v>
      </c>
      <c r="AH15" s="21">
        <v>0.44160970144146799</v>
      </c>
      <c r="AI15" s="21">
        <v>0.38804875977026398</v>
      </c>
      <c r="AJ15" s="21">
        <v>0.34672426245600801</v>
      </c>
      <c r="AK15" s="21">
        <v>0.43981548929002401</v>
      </c>
      <c r="AL15" s="21"/>
      <c r="AM15" s="21">
        <v>0.37747419952554601</v>
      </c>
      <c r="AN15" s="21">
        <v>0.43529870759251899</v>
      </c>
      <c r="AO15" s="21">
        <v>0.48496789516111699</v>
      </c>
      <c r="AP15" s="21">
        <v>0.57138769096479902</v>
      </c>
      <c r="AQ15" s="21">
        <v>0.59724644778915503</v>
      </c>
      <c r="AR15" s="21"/>
      <c r="AS15" s="21">
        <v>0.45457878627077197</v>
      </c>
      <c r="AT15" s="21">
        <v>0.39359207426006698</v>
      </c>
      <c r="AU15" s="21"/>
      <c r="AV15" s="21">
        <v>0.42691713241426599</v>
      </c>
      <c r="AW15" s="21">
        <v>0.51460035436209794</v>
      </c>
      <c r="AX15" s="21"/>
      <c r="AY15" s="21">
        <v>0.48808977103068402</v>
      </c>
      <c r="AZ15" s="21">
        <v>0.43620099859104999</v>
      </c>
      <c r="BA15" s="21">
        <v>0.36216891379698002</v>
      </c>
      <c r="BB15" s="21"/>
      <c r="BC15" s="21">
        <v>0.43335491311795998</v>
      </c>
      <c r="BD15" s="21">
        <v>0.41720396429051498</v>
      </c>
      <c r="BE15" s="21">
        <v>0.49044228711174398</v>
      </c>
      <c r="BF15" s="21"/>
      <c r="BG15" s="21">
        <v>0.46977990016473498</v>
      </c>
      <c r="BH15" s="21">
        <v>0.432484089179831</v>
      </c>
      <c r="BI15" s="21"/>
      <c r="BJ15" s="21">
        <v>0.51109761618758798</v>
      </c>
      <c r="BK15" s="21">
        <v>0.42542067979745701</v>
      </c>
      <c r="BL15" s="21"/>
      <c r="BM15" s="21">
        <v>0.48601405635191902</v>
      </c>
      <c r="BN15" s="21">
        <v>0.492627206757425</v>
      </c>
      <c r="BO15" s="21">
        <v>0.526733401956611</v>
      </c>
      <c r="BP15" s="21">
        <v>0.44448060817977603</v>
      </c>
      <c r="BQ15" s="21">
        <v>0.51937428295544497</v>
      </c>
      <c r="BR15" s="21">
        <v>0.28009373246200298</v>
      </c>
      <c r="BS15" s="21">
        <v>0.43989132856991903</v>
      </c>
      <c r="BT15" s="21"/>
      <c r="BU15" s="21">
        <v>0.50147433333991798</v>
      </c>
      <c r="BV15" s="21">
        <v>0.54289911761457299</v>
      </c>
      <c r="BW15" s="21"/>
      <c r="BX15" s="21">
        <v>0.454759994524294</v>
      </c>
      <c r="BY15" s="21">
        <v>0.39382663957521702</v>
      </c>
      <c r="BZ15" s="21">
        <v>0.56204030537906802</v>
      </c>
      <c r="CA15" s="21">
        <v>0.43460861086050501</v>
      </c>
    </row>
    <row r="16" spans="2:79" x14ac:dyDescent="0.3">
      <c r="B16" s="18" t="s">
        <v>413</v>
      </c>
      <c r="C16" s="21">
        <v>0.268270801354699</v>
      </c>
      <c r="D16" s="21">
        <v>0.27563995004680703</v>
      </c>
      <c r="E16" s="21">
        <v>0.26139790515746902</v>
      </c>
      <c r="F16" s="21"/>
      <c r="G16" s="21">
        <v>0.11324627318135901</v>
      </c>
      <c r="H16" s="21">
        <v>0.17931382759585901</v>
      </c>
      <c r="I16" s="21">
        <v>0.25500989367712701</v>
      </c>
      <c r="J16" s="21">
        <v>0.293612272531795</v>
      </c>
      <c r="K16" s="21">
        <v>0.36219511918376501</v>
      </c>
      <c r="L16" s="21">
        <v>0.37054259689805502</v>
      </c>
      <c r="M16" s="21"/>
      <c r="N16" s="21">
        <v>0.260572488603598</v>
      </c>
      <c r="O16" s="21">
        <v>0.30976281886983298</v>
      </c>
      <c r="P16" s="21">
        <v>0.26495264309739402</v>
      </c>
      <c r="Q16" s="21">
        <v>0.238510538781984</v>
      </c>
      <c r="R16" s="21"/>
      <c r="S16" s="21">
        <v>0.19615985430331201</v>
      </c>
      <c r="T16" s="21">
        <v>0.30687115532541598</v>
      </c>
      <c r="U16" s="21">
        <v>0.30304682974124703</v>
      </c>
      <c r="V16" s="21">
        <v>0.29524334939449698</v>
      </c>
      <c r="W16" s="21">
        <v>0.260898101998849</v>
      </c>
      <c r="X16" s="21">
        <v>0.25741801757156502</v>
      </c>
      <c r="Y16" s="21">
        <v>0.28805763845807902</v>
      </c>
      <c r="Z16" s="21">
        <v>0.27662770706625001</v>
      </c>
      <c r="AA16" s="21">
        <v>0.26864891828117099</v>
      </c>
      <c r="AB16" s="21">
        <v>0.28494368394862002</v>
      </c>
      <c r="AC16" s="21">
        <v>0.247935158488057</v>
      </c>
      <c r="AD16" s="21">
        <v>0.23175295334657101</v>
      </c>
      <c r="AE16" s="21"/>
      <c r="AF16" s="21">
        <v>0.17871353273801899</v>
      </c>
      <c r="AG16" s="21">
        <v>0.31075946271851002</v>
      </c>
      <c r="AH16" s="21">
        <v>0.28735169623529799</v>
      </c>
      <c r="AI16" s="21">
        <v>0.27430030030755997</v>
      </c>
      <c r="AJ16" s="21">
        <v>0.35143215322420102</v>
      </c>
      <c r="AK16" s="21">
        <v>0.224908371262238</v>
      </c>
      <c r="AL16" s="21"/>
      <c r="AM16" s="21">
        <v>0.31273862675885999</v>
      </c>
      <c r="AN16" s="21">
        <v>0.27511939462766999</v>
      </c>
      <c r="AO16" s="21">
        <v>0.24955387820523001</v>
      </c>
      <c r="AP16" s="21">
        <v>0.172703978610218</v>
      </c>
      <c r="AQ16" s="21">
        <v>0.225285749521903</v>
      </c>
      <c r="AR16" s="21"/>
      <c r="AS16" s="21">
        <v>0.26854411494465003</v>
      </c>
      <c r="AT16" s="21">
        <v>0.27939197149013301</v>
      </c>
      <c r="AU16" s="21"/>
      <c r="AV16" s="21">
        <v>0.29973471600152002</v>
      </c>
      <c r="AW16" s="21">
        <v>0.19723032712181099</v>
      </c>
      <c r="AX16" s="21"/>
      <c r="AY16" s="21">
        <v>0.22311596742021</v>
      </c>
      <c r="AZ16" s="21">
        <v>0.26969801297002</v>
      </c>
      <c r="BA16" s="21">
        <v>0.39722270901177997</v>
      </c>
      <c r="BB16" s="21"/>
      <c r="BC16" s="21">
        <v>0.25929925282002703</v>
      </c>
      <c r="BD16" s="21">
        <v>0.31613214136101803</v>
      </c>
      <c r="BE16" s="21">
        <v>0.251602518153688</v>
      </c>
      <c r="BF16" s="21"/>
      <c r="BG16" s="21">
        <v>0.27490379121785602</v>
      </c>
      <c r="BH16" s="21">
        <v>0.26844887503359499</v>
      </c>
      <c r="BI16" s="21"/>
      <c r="BJ16" s="21">
        <v>0.26079755727971998</v>
      </c>
      <c r="BK16" s="21">
        <v>0.27293778228605797</v>
      </c>
      <c r="BL16" s="21"/>
      <c r="BM16" s="21">
        <v>0.25850771429883301</v>
      </c>
      <c r="BN16" s="21">
        <v>0.21862244275664899</v>
      </c>
      <c r="BO16" s="21">
        <v>0.19336301735477299</v>
      </c>
      <c r="BP16" s="21">
        <v>0.23866403136884401</v>
      </c>
      <c r="BQ16" s="21">
        <v>9.8993379710713397E-2</v>
      </c>
      <c r="BR16" s="21">
        <v>0.40224920566678102</v>
      </c>
      <c r="BS16" s="21">
        <v>0.22329780801582799</v>
      </c>
      <c r="BT16" s="21"/>
      <c r="BU16" s="21">
        <v>0.282473523658059</v>
      </c>
      <c r="BV16" s="21">
        <v>0.19904535089094699</v>
      </c>
      <c r="BW16" s="21"/>
      <c r="BX16" s="21">
        <v>0.234590550364526</v>
      </c>
      <c r="BY16" s="21">
        <v>0.358115807273509</v>
      </c>
      <c r="BZ16" s="21">
        <v>0.18457907793508299</v>
      </c>
      <c r="CA16" s="21">
        <v>0.31464558996258302</v>
      </c>
    </row>
    <row r="17" spans="2:79" hidden="1" x14ac:dyDescent="0.3">
      <c r="B17" s="18" t="s">
        <v>299</v>
      </c>
      <c r="C17" s="22">
        <v>0.175105040030862</v>
      </c>
      <c r="D17" s="22">
        <v>0.16131914533494199</v>
      </c>
      <c r="E17" s="22">
        <v>0.18842093027928</v>
      </c>
      <c r="F17" s="22"/>
      <c r="G17" s="22">
        <v>0.48897230063812602</v>
      </c>
      <c r="H17" s="22">
        <v>0.41596506113868897</v>
      </c>
      <c r="I17" s="22">
        <v>0.175707062551621</v>
      </c>
      <c r="J17" s="22">
        <v>0.127600229907984</v>
      </c>
      <c r="K17" s="22">
        <v>-1.7704861543753302E-2</v>
      </c>
      <c r="L17" s="22">
        <v>-6.1214116473328001E-2</v>
      </c>
      <c r="M17" s="22"/>
      <c r="N17" s="22">
        <v>0.216007202886487</v>
      </c>
      <c r="O17" s="22">
        <v>9.1841091693438306E-2</v>
      </c>
      <c r="P17" s="22">
        <v>0.16119679945247101</v>
      </c>
      <c r="Q17" s="22">
        <v>0.22634406584221101</v>
      </c>
      <c r="R17" s="22"/>
      <c r="S17" s="22">
        <v>0.32964432649124698</v>
      </c>
      <c r="T17" s="22">
        <v>0.120446701514296</v>
      </c>
      <c r="U17" s="22">
        <v>7.1796932702813496E-2</v>
      </c>
      <c r="V17" s="22">
        <v>0.11930115974984901</v>
      </c>
      <c r="W17" s="22">
        <v>0.10006410645627099</v>
      </c>
      <c r="X17" s="22">
        <v>0.15819545526112899</v>
      </c>
      <c r="Y17" s="22">
        <v>0.14373891163212399</v>
      </c>
      <c r="Z17" s="22">
        <v>0.304632541676776</v>
      </c>
      <c r="AA17" s="22">
        <v>0.16553339728962899</v>
      </c>
      <c r="AB17" s="22">
        <v>0.121255396047036</v>
      </c>
      <c r="AC17" s="22">
        <v>0.25737366551760199</v>
      </c>
      <c r="AD17" s="22">
        <v>0.33272976680882899</v>
      </c>
      <c r="AE17" s="22"/>
      <c r="AF17" s="22">
        <v>0.38803353930583201</v>
      </c>
      <c r="AG17" s="22">
        <v>9.98342489187274E-2</v>
      </c>
      <c r="AH17" s="22">
        <v>0.15425800520617</v>
      </c>
      <c r="AI17" s="22">
        <v>0.113748459462703</v>
      </c>
      <c r="AJ17" s="22">
        <v>-4.7078907681931698E-3</v>
      </c>
      <c r="AK17" s="22">
        <v>0.214907118027786</v>
      </c>
      <c r="AL17" s="22"/>
      <c r="AM17" s="22">
        <v>6.4735572766685304E-2</v>
      </c>
      <c r="AN17" s="22">
        <v>0.160179312964849</v>
      </c>
      <c r="AO17" s="22">
        <v>0.23541401695588701</v>
      </c>
      <c r="AP17" s="22">
        <v>0.398683712354582</v>
      </c>
      <c r="AQ17" s="22">
        <v>0.37196069826725198</v>
      </c>
      <c r="AR17" s="22"/>
      <c r="AS17" s="22">
        <v>0.186034671326122</v>
      </c>
      <c r="AT17" s="22">
        <v>0.114200102769934</v>
      </c>
      <c r="AU17" s="22"/>
      <c r="AV17" s="22">
        <v>0.127182416412746</v>
      </c>
      <c r="AW17" s="22">
        <v>0.31737002724028801</v>
      </c>
      <c r="AX17" s="22"/>
      <c r="AY17" s="22">
        <v>0.26497380361047401</v>
      </c>
      <c r="AZ17" s="22">
        <v>0.166502985621029</v>
      </c>
      <c r="BA17" s="22">
        <v>-3.5053795214800197E-2</v>
      </c>
      <c r="BB17" s="22"/>
      <c r="BC17" s="22">
        <v>0.17405566029793301</v>
      </c>
      <c r="BD17" s="22">
        <v>0.101071822929497</v>
      </c>
      <c r="BE17" s="22">
        <v>0.238839768958056</v>
      </c>
      <c r="BF17" s="22"/>
      <c r="BG17" s="22">
        <v>0.19487610894687901</v>
      </c>
      <c r="BH17" s="22">
        <v>0.16403521414623601</v>
      </c>
      <c r="BI17" s="22"/>
      <c r="BJ17" s="22">
        <v>0.25030005890786799</v>
      </c>
      <c r="BK17" s="22">
        <v>0.15248289751139901</v>
      </c>
      <c r="BL17" s="22"/>
      <c r="BM17" s="22">
        <v>0.22750634205308601</v>
      </c>
      <c r="BN17" s="22">
        <v>0.274004764000776</v>
      </c>
      <c r="BO17" s="22">
        <v>0.33337038460183799</v>
      </c>
      <c r="BP17" s="22">
        <v>0.20581657681093099</v>
      </c>
      <c r="BQ17" s="22">
        <v>0.42038090324473099</v>
      </c>
      <c r="BR17" s="22">
        <v>-0.122155473204777</v>
      </c>
      <c r="BS17" s="22">
        <v>0.21659352055409201</v>
      </c>
      <c r="BT17" s="22"/>
      <c r="BU17" s="22">
        <v>0.219000809681859</v>
      </c>
      <c r="BV17" s="22">
        <v>0.343853766723626</v>
      </c>
      <c r="BW17" s="22"/>
      <c r="BX17" s="22">
        <v>0.220169444159768</v>
      </c>
      <c r="BY17" s="22">
        <v>3.5710832301708399E-2</v>
      </c>
      <c r="BZ17" s="22">
        <v>0.37746122744398602</v>
      </c>
      <c r="CA17" s="22">
        <v>0.119963020897922</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A24"/>
  <sheetViews>
    <sheetView showGridLines="0" topLeftCell="A5"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452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28.8" x14ac:dyDescent="0.3">
      <c r="B9" s="18" t="s">
        <v>443</v>
      </c>
      <c r="C9" s="17">
        <v>0.47740542226197702</v>
      </c>
      <c r="D9" s="17">
        <v>0.42702709124986599</v>
      </c>
      <c r="E9" s="17">
        <v>0.526787594301239</v>
      </c>
      <c r="F9" s="17"/>
      <c r="G9" s="17">
        <v>0.36026988289456102</v>
      </c>
      <c r="H9" s="17">
        <v>0.338248488046624</v>
      </c>
      <c r="I9" s="17">
        <v>0.408738139758276</v>
      </c>
      <c r="J9" s="17">
        <v>0.55360901866334</v>
      </c>
      <c r="K9" s="17">
        <v>0.57710919281983397</v>
      </c>
      <c r="L9" s="17">
        <v>0.59515722822981199</v>
      </c>
      <c r="M9" s="17"/>
      <c r="N9" s="17">
        <v>0.40094663508762401</v>
      </c>
      <c r="O9" s="17">
        <v>0.48607089497253397</v>
      </c>
      <c r="P9" s="17">
        <v>0.51986707656217201</v>
      </c>
      <c r="Q9" s="17">
        <v>0.51838652762693005</v>
      </c>
      <c r="R9" s="17"/>
      <c r="S9" s="17">
        <v>0.38462472408252701</v>
      </c>
      <c r="T9" s="17">
        <v>0.46823202060235303</v>
      </c>
      <c r="U9" s="17">
        <v>0.55394557092543995</v>
      </c>
      <c r="V9" s="17">
        <v>0.53223308926395496</v>
      </c>
      <c r="W9" s="17">
        <v>0.48847282350913901</v>
      </c>
      <c r="X9" s="17">
        <v>0.45415886051929899</v>
      </c>
      <c r="Y9" s="17">
        <v>0.48534261727744299</v>
      </c>
      <c r="Z9" s="17">
        <v>0.40643606566841201</v>
      </c>
      <c r="AA9" s="17">
        <v>0.505280388276655</v>
      </c>
      <c r="AB9" s="17">
        <v>0.52700594125128897</v>
      </c>
      <c r="AC9" s="17">
        <v>0.48273394860267299</v>
      </c>
      <c r="AD9" s="17">
        <v>0.43718456180753301</v>
      </c>
      <c r="AE9" s="17"/>
      <c r="AF9" s="17">
        <v>0.35885086268431798</v>
      </c>
      <c r="AG9" s="17">
        <v>0.52367043824926196</v>
      </c>
      <c r="AH9" s="17">
        <v>0.505225920813138</v>
      </c>
      <c r="AI9" s="17">
        <v>0.48021463307042001</v>
      </c>
      <c r="AJ9" s="17">
        <v>0.54374279143255699</v>
      </c>
      <c r="AK9" s="17">
        <v>0.56219695018605398</v>
      </c>
      <c r="AL9" s="17"/>
      <c r="AM9" s="17">
        <v>0.57542510405042802</v>
      </c>
      <c r="AN9" s="17">
        <v>0.50406201579639898</v>
      </c>
      <c r="AO9" s="17">
        <v>0.423120983608471</v>
      </c>
      <c r="AP9" s="17">
        <v>0.34283193210861601</v>
      </c>
      <c r="AQ9" s="17">
        <v>0.350930446714598</v>
      </c>
      <c r="AR9" s="17"/>
      <c r="AS9" s="17">
        <v>0.45700426268375</v>
      </c>
      <c r="AT9" s="17">
        <v>0.55758966024171697</v>
      </c>
      <c r="AU9" s="17"/>
      <c r="AV9" s="17">
        <v>0.47769727420859998</v>
      </c>
      <c r="AW9" s="17">
        <v>0.48240308034477097</v>
      </c>
      <c r="AX9" s="17"/>
      <c r="AY9" s="17">
        <v>0.49837439393406202</v>
      </c>
      <c r="AZ9" s="17">
        <v>0.46226845178388898</v>
      </c>
      <c r="BA9" s="17">
        <v>0.53625136776571702</v>
      </c>
      <c r="BB9" s="17"/>
      <c r="BC9" s="17">
        <v>0.48075328300516001</v>
      </c>
      <c r="BD9" s="17">
        <v>0.47633652233821</v>
      </c>
      <c r="BE9" s="17">
        <v>0.47331476374744602</v>
      </c>
      <c r="BF9" s="17"/>
      <c r="BG9" s="17">
        <v>0.53641864433293596</v>
      </c>
      <c r="BH9" s="17">
        <v>0.45797449841994298</v>
      </c>
      <c r="BI9" s="17"/>
      <c r="BJ9" s="17">
        <v>0.39795396235109398</v>
      </c>
      <c r="BK9" s="17">
        <v>0.50763968794954795</v>
      </c>
      <c r="BL9" s="17"/>
      <c r="BM9" s="17">
        <v>0.42115148001223701</v>
      </c>
      <c r="BN9" s="17">
        <v>0.47749763530854</v>
      </c>
      <c r="BO9" s="17">
        <v>0.37894050030255</v>
      </c>
      <c r="BP9" s="17">
        <v>0.54915678071674301</v>
      </c>
      <c r="BQ9" s="17">
        <v>0.36413433561738201</v>
      </c>
      <c r="BR9" s="17">
        <v>0.59574750435830903</v>
      </c>
      <c r="BS9" s="17">
        <v>0.582383993523512</v>
      </c>
      <c r="BT9" s="17"/>
      <c r="BU9" s="17">
        <v>0.49393395384127298</v>
      </c>
      <c r="BV9" s="17">
        <v>0.35117436195783103</v>
      </c>
      <c r="BW9" s="17"/>
      <c r="BX9" s="17">
        <v>0.527536937417035</v>
      </c>
      <c r="BY9" s="17">
        <v>0.44218146391315599</v>
      </c>
      <c r="BZ9" s="17">
        <v>0.44560219915527099</v>
      </c>
      <c r="CA9" s="17">
        <v>0.47122430625258199</v>
      </c>
    </row>
    <row r="10" spans="2:79" ht="28.8" x14ac:dyDescent="0.3">
      <c r="B10" s="18" t="s">
        <v>444</v>
      </c>
      <c r="C10" s="17">
        <v>0.43864428284713203</v>
      </c>
      <c r="D10" s="17">
        <v>0.38735305743996301</v>
      </c>
      <c r="E10" s="17">
        <v>0.486806913407209</v>
      </c>
      <c r="F10" s="17"/>
      <c r="G10" s="17">
        <v>0.387720615561569</v>
      </c>
      <c r="H10" s="17">
        <v>0.50528209554082304</v>
      </c>
      <c r="I10" s="17">
        <v>0.41665292188017899</v>
      </c>
      <c r="J10" s="17">
        <v>0.46948848621067901</v>
      </c>
      <c r="K10" s="17">
        <v>0.41839753563013798</v>
      </c>
      <c r="L10" s="17">
        <v>0.42491900514897502</v>
      </c>
      <c r="M10" s="17"/>
      <c r="N10" s="17">
        <v>0.45329603471021501</v>
      </c>
      <c r="O10" s="17">
        <v>0.44748020166421698</v>
      </c>
      <c r="P10" s="17">
        <v>0.44175482907521602</v>
      </c>
      <c r="Q10" s="17">
        <v>0.41447820474178898</v>
      </c>
      <c r="R10" s="17"/>
      <c r="S10" s="17">
        <v>0.376073989988778</v>
      </c>
      <c r="T10" s="17">
        <v>0.43022714048932997</v>
      </c>
      <c r="U10" s="17">
        <v>0.41646902459208401</v>
      </c>
      <c r="V10" s="17">
        <v>0.36540594512590202</v>
      </c>
      <c r="W10" s="17">
        <v>0.49685629078308202</v>
      </c>
      <c r="X10" s="17">
        <v>0.411608583677402</v>
      </c>
      <c r="Y10" s="17">
        <v>0.45771474354594499</v>
      </c>
      <c r="Z10" s="17">
        <v>0.51553848200813301</v>
      </c>
      <c r="AA10" s="17">
        <v>0.48542615843244302</v>
      </c>
      <c r="AB10" s="17">
        <v>0.44499137991085702</v>
      </c>
      <c r="AC10" s="17">
        <v>0.46435485587618702</v>
      </c>
      <c r="AD10" s="17">
        <v>0.60503743279339695</v>
      </c>
      <c r="AE10" s="17"/>
      <c r="AF10" s="17">
        <v>0.46726662825118898</v>
      </c>
      <c r="AG10" s="17">
        <v>0.43851101839081702</v>
      </c>
      <c r="AH10" s="17">
        <v>0.42193972218225401</v>
      </c>
      <c r="AI10" s="17">
        <v>0.42190637920496499</v>
      </c>
      <c r="AJ10" s="17">
        <v>0.427303547874472</v>
      </c>
      <c r="AK10" s="17">
        <v>0.43518312312803697</v>
      </c>
      <c r="AL10" s="17"/>
      <c r="AM10" s="17">
        <v>0.43947647238291898</v>
      </c>
      <c r="AN10" s="17">
        <v>0.43825115791008001</v>
      </c>
      <c r="AO10" s="17">
        <v>0.45657356763697898</v>
      </c>
      <c r="AP10" s="17">
        <v>0.41770749236870902</v>
      </c>
      <c r="AQ10" s="17">
        <v>0.55276751726322604</v>
      </c>
      <c r="AR10" s="17"/>
      <c r="AS10" s="17">
        <v>0.43832161870855801</v>
      </c>
      <c r="AT10" s="17">
        <v>0.50252702186859399</v>
      </c>
      <c r="AU10" s="17"/>
      <c r="AV10" s="17">
        <v>0.40478775633212799</v>
      </c>
      <c r="AW10" s="17">
        <v>0.543270387822405</v>
      </c>
      <c r="AX10" s="17"/>
      <c r="AY10" s="17">
        <v>0.45437911217045202</v>
      </c>
      <c r="AZ10" s="17">
        <v>0.42435119215460898</v>
      </c>
      <c r="BA10" s="17">
        <v>0.48001356331346101</v>
      </c>
      <c r="BB10" s="17"/>
      <c r="BC10" s="17">
        <v>0.42846826252153403</v>
      </c>
      <c r="BD10" s="17">
        <v>0.46219416929171597</v>
      </c>
      <c r="BE10" s="17">
        <v>0.44437613762790501</v>
      </c>
      <c r="BF10" s="17"/>
      <c r="BG10" s="17">
        <v>0.47881130681277501</v>
      </c>
      <c r="BH10" s="17">
        <v>0.424667025407301</v>
      </c>
      <c r="BI10" s="17"/>
      <c r="BJ10" s="17">
        <v>0.44850417729188202</v>
      </c>
      <c r="BK10" s="17">
        <v>0.44104258427227799</v>
      </c>
      <c r="BL10" s="17"/>
      <c r="BM10" s="17">
        <v>0.42978132923376</v>
      </c>
      <c r="BN10" s="17">
        <v>0.47195592961567701</v>
      </c>
      <c r="BO10" s="17">
        <v>0.46576299943048</v>
      </c>
      <c r="BP10" s="17">
        <v>0.54153832776602895</v>
      </c>
      <c r="BQ10" s="17">
        <v>0.40040792225127197</v>
      </c>
      <c r="BR10" s="17">
        <v>0.39719008656862798</v>
      </c>
      <c r="BS10" s="17">
        <v>0.48082355800568799</v>
      </c>
      <c r="BT10" s="17"/>
      <c r="BU10" s="17">
        <v>0.50531093341438804</v>
      </c>
      <c r="BV10" s="17">
        <v>0.43271179441378899</v>
      </c>
      <c r="BW10" s="17"/>
      <c r="BX10" s="17">
        <v>0.46156378950319799</v>
      </c>
      <c r="BY10" s="17">
        <v>0.41835352310641699</v>
      </c>
      <c r="BZ10" s="17">
        <v>0.50223785004934396</v>
      </c>
      <c r="CA10" s="17">
        <v>0.38994534267191899</v>
      </c>
    </row>
    <row r="11" spans="2:79" ht="43.2" x14ac:dyDescent="0.3">
      <c r="B11" s="18" t="s">
        <v>445</v>
      </c>
      <c r="C11" s="17">
        <v>0.36831189330207897</v>
      </c>
      <c r="D11" s="17">
        <v>0.32585335765562401</v>
      </c>
      <c r="E11" s="17">
        <v>0.410571718714001</v>
      </c>
      <c r="F11" s="17"/>
      <c r="G11" s="17">
        <v>0.38472506477861901</v>
      </c>
      <c r="H11" s="17">
        <v>0.43314802102989802</v>
      </c>
      <c r="I11" s="17">
        <v>0.40761221993049901</v>
      </c>
      <c r="J11" s="17">
        <v>0.36253988525048397</v>
      </c>
      <c r="K11" s="17">
        <v>0.33475995442066298</v>
      </c>
      <c r="L11" s="17">
        <v>0.30016160484756799</v>
      </c>
      <c r="M11" s="17"/>
      <c r="N11" s="17">
        <v>0.372120943287364</v>
      </c>
      <c r="O11" s="17">
        <v>0.37092343872367101</v>
      </c>
      <c r="P11" s="17">
        <v>0.36381095099197103</v>
      </c>
      <c r="Q11" s="17">
        <v>0.365605946687664</v>
      </c>
      <c r="R11" s="17"/>
      <c r="S11" s="17">
        <v>0.379787998061211</v>
      </c>
      <c r="T11" s="17">
        <v>0.33936868108263502</v>
      </c>
      <c r="U11" s="17">
        <v>0.39650492720413</v>
      </c>
      <c r="V11" s="17">
        <v>0.38582885857982102</v>
      </c>
      <c r="W11" s="17">
        <v>0.34688802469952501</v>
      </c>
      <c r="X11" s="17">
        <v>0.31795016812347399</v>
      </c>
      <c r="Y11" s="17">
        <v>0.31870583131188301</v>
      </c>
      <c r="Z11" s="17">
        <v>0.42516648896351</v>
      </c>
      <c r="AA11" s="17">
        <v>0.30388591450160601</v>
      </c>
      <c r="AB11" s="17">
        <v>0.52183281097631096</v>
      </c>
      <c r="AC11" s="17">
        <v>0.38376802729420201</v>
      </c>
      <c r="AD11" s="17">
        <v>0.319688854589531</v>
      </c>
      <c r="AE11" s="17"/>
      <c r="AF11" s="17">
        <v>0.40135373513760397</v>
      </c>
      <c r="AG11" s="17">
        <v>0.34859290927194397</v>
      </c>
      <c r="AH11" s="17">
        <v>0.37783387565069099</v>
      </c>
      <c r="AI11" s="17">
        <v>0.384121601985215</v>
      </c>
      <c r="AJ11" s="17">
        <v>0.32091102542684002</v>
      </c>
      <c r="AK11" s="17">
        <v>0.33931731637225199</v>
      </c>
      <c r="AL11" s="17"/>
      <c r="AM11" s="17">
        <v>0.33789118665747297</v>
      </c>
      <c r="AN11" s="17">
        <v>0.35573460240851801</v>
      </c>
      <c r="AO11" s="17">
        <v>0.40147386825058901</v>
      </c>
      <c r="AP11" s="17">
        <v>0.45692574098574001</v>
      </c>
      <c r="AQ11" s="17">
        <v>0.32752060641765801</v>
      </c>
      <c r="AR11" s="17"/>
      <c r="AS11" s="17">
        <v>0.37378515013039099</v>
      </c>
      <c r="AT11" s="17">
        <v>0.40999201750014203</v>
      </c>
      <c r="AU11" s="17"/>
      <c r="AV11" s="17">
        <v>0.36292712162493401</v>
      </c>
      <c r="AW11" s="17">
        <v>0.37456130696907303</v>
      </c>
      <c r="AX11" s="17"/>
      <c r="AY11" s="17">
        <v>0.41888812407481002</v>
      </c>
      <c r="AZ11" s="17">
        <v>0.36100448166343002</v>
      </c>
      <c r="BA11" s="17">
        <v>0.25459364923604999</v>
      </c>
      <c r="BB11" s="17"/>
      <c r="BC11" s="17">
        <v>0.37839639280882598</v>
      </c>
      <c r="BD11" s="17">
        <v>0.33561700196602101</v>
      </c>
      <c r="BE11" s="17">
        <v>0.37509323717329801</v>
      </c>
      <c r="BF11" s="17"/>
      <c r="BG11" s="17">
        <v>0.37032382027403299</v>
      </c>
      <c r="BH11" s="17">
        <v>0.37347538132193497</v>
      </c>
      <c r="BI11" s="17"/>
      <c r="BJ11" s="17">
        <v>0.40844524718248598</v>
      </c>
      <c r="BK11" s="17">
        <v>0.36093824901298799</v>
      </c>
      <c r="BL11" s="17"/>
      <c r="BM11" s="17">
        <v>0.376489097288706</v>
      </c>
      <c r="BN11" s="17">
        <v>0.37058428136077698</v>
      </c>
      <c r="BO11" s="17">
        <v>0.34515409772829397</v>
      </c>
      <c r="BP11" s="17">
        <v>0.35229794181296398</v>
      </c>
      <c r="BQ11" s="17">
        <v>0.44184717939267099</v>
      </c>
      <c r="BR11" s="17">
        <v>0.30012291356090098</v>
      </c>
      <c r="BS11" s="17">
        <v>0.49258437375040898</v>
      </c>
      <c r="BT11" s="17"/>
      <c r="BU11" s="17">
        <v>0.34031996699259098</v>
      </c>
      <c r="BV11" s="17">
        <v>0.37722488406572002</v>
      </c>
      <c r="BW11" s="17"/>
      <c r="BX11" s="17">
        <v>0.34589843838075002</v>
      </c>
      <c r="BY11" s="17">
        <v>0.33147742335920999</v>
      </c>
      <c r="BZ11" s="17">
        <v>0.41569526034187199</v>
      </c>
      <c r="CA11" s="17">
        <v>0.30386818453801301</v>
      </c>
    </row>
    <row r="12" spans="2:79" ht="28.8" x14ac:dyDescent="0.3">
      <c r="B12" s="18" t="s">
        <v>446</v>
      </c>
      <c r="C12" s="17">
        <v>0.26018620008264898</v>
      </c>
      <c r="D12" s="17">
        <v>0.27645499273914897</v>
      </c>
      <c r="E12" s="17">
        <v>0.242539955020451</v>
      </c>
      <c r="F12" s="17"/>
      <c r="G12" s="17">
        <v>0.30028436980541001</v>
      </c>
      <c r="H12" s="17">
        <v>0.28262083660340598</v>
      </c>
      <c r="I12" s="17">
        <v>0.25430097836478199</v>
      </c>
      <c r="J12" s="17">
        <v>0.16701477746033699</v>
      </c>
      <c r="K12" s="17">
        <v>0.254371976240996</v>
      </c>
      <c r="L12" s="17">
        <v>0.29938391505606898</v>
      </c>
      <c r="M12" s="17"/>
      <c r="N12" s="17">
        <v>0.32116678262940601</v>
      </c>
      <c r="O12" s="17">
        <v>0.26969041116258702</v>
      </c>
      <c r="P12" s="17">
        <v>0.21604316958009601</v>
      </c>
      <c r="Q12" s="17">
        <v>0.21910504967609601</v>
      </c>
      <c r="R12" s="17"/>
      <c r="S12" s="17">
        <v>0.30421722911771498</v>
      </c>
      <c r="T12" s="17">
        <v>0.25291620848517699</v>
      </c>
      <c r="U12" s="17">
        <v>0.23872428507354701</v>
      </c>
      <c r="V12" s="17">
        <v>0.23905044826071201</v>
      </c>
      <c r="W12" s="17">
        <v>0.28234295556612898</v>
      </c>
      <c r="X12" s="17">
        <v>0.26666349967874498</v>
      </c>
      <c r="Y12" s="17">
        <v>0.21134509136684501</v>
      </c>
      <c r="Z12" s="17">
        <v>0.270493077229021</v>
      </c>
      <c r="AA12" s="17">
        <v>0.30068951191675802</v>
      </c>
      <c r="AB12" s="17">
        <v>0.22279695510224301</v>
      </c>
      <c r="AC12" s="17">
        <v>0.26270346140557499</v>
      </c>
      <c r="AD12" s="17">
        <v>0.21203810384039801</v>
      </c>
      <c r="AE12" s="17"/>
      <c r="AF12" s="17">
        <v>0.30616961052666702</v>
      </c>
      <c r="AG12" s="17">
        <v>0.292907739940657</v>
      </c>
      <c r="AH12" s="17">
        <v>0.206779635948275</v>
      </c>
      <c r="AI12" s="17">
        <v>0.24578666825987899</v>
      </c>
      <c r="AJ12" s="17">
        <v>0.195842314317144</v>
      </c>
      <c r="AK12" s="17">
        <v>0.199528500562692</v>
      </c>
      <c r="AL12" s="17"/>
      <c r="AM12" s="17">
        <v>0.22301886366584001</v>
      </c>
      <c r="AN12" s="17">
        <v>0.24545423772817601</v>
      </c>
      <c r="AO12" s="17">
        <v>0.26872918144965802</v>
      </c>
      <c r="AP12" s="17">
        <v>0.34976162637103497</v>
      </c>
      <c r="AQ12" s="17">
        <v>0.357324459522607</v>
      </c>
      <c r="AR12" s="17"/>
      <c r="AS12" s="17">
        <v>0.29476930773069998</v>
      </c>
      <c r="AT12" s="17">
        <v>0.20427299298698301</v>
      </c>
      <c r="AU12" s="17"/>
      <c r="AV12" s="17">
        <v>0.30258886823877501</v>
      </c>
      <c r="AW12" s="17">
        <v>0.173718912538118</v>
      </c>
      <c r="AX12" s="17"/>
      <c r="AY12" s="17">
        <v>0.262548764562827</v>
      </c>
      <c r="AZ12" s="17">
        <v>0.26189852350305298</v>
      </c>
      <c r="BA12" s="17">
        <v>0.24608073072370601</v>
      </c>
      <c r="BB12" s="17"/>
      <c r="BC12" s="17">
        <v>0.26004219586659599</v>
      </c>
      <c r="BD12" s="17">
        <v>0.25327146466087602</v>
      </c>
      <c r="BE12" s="17">
        <v>0.26890529008521702</v>
      </c>
      <c r="BF12" s="17"/>
      <c r="BG12" s="17">
        <v>0.24134510813784299</v>
      </c>
      <c r="BH12" s="17">
        <v>0.27115217738152703</v>
      </c>
      <c r="BI12" s="17"/>
      <c r="BJ12" s="17">
        <v>0.334092596188929</v>
      </c>
      <c r="BK12" s="17">
        <v>0.23797030166393601</v>
      </c>
      <c r="BL12" s="17"/>
      <c r="BM12" s="17">
        <v>0.25864298673925301</v>
      </c>
      <c r="BN12" s="17">
        <v>0.25622281278235598</v>
      </c>
      <c r="BO12" s="17">
        <v>0.245984262026197</v>
      </c>
      <c r="BP12" s="17">
        <v>0.193252840388424</v>
      </c>
      <c r="BQ12" s="17">
        <v>0.34911949114325802</v>
      </c>
      <c r="BR12" s="17">
        <v>0.28355513098364898</v>
      </c>
      <c r="BS12" s="17">
        <v>0.20517570828838799</v>
      </c>
      <c r="BT12" s="17"/>
      <c r="BU12" s="17">
        <v>0.319817912879719</v>
      </c>
      <c r="BV12" s="17">
        <v>0.36139044632916001</v>
      </c>
      <c r="BW12" s="17"/>
      <c r="BX12" s="17">
        <v>0.30302078455458997</v>
      </c>
      <c r="BY12" s="17">
        <v>0.238469930737568</v>
      </c>
      <c r="BZ12" s="17">
        <v>0.29835011251798699</v>
      </c>
      <c r="CA12" s="17">
        <v>0.30287184974755699</v>
      </c>
    </row>
    <row r="13" spans="2:79" ht="43.2" x14ac:dyDescent="0.3">
      <c r="B13" s="18" t="s">
        <v>447</v>
      </c>
      <c r="C13" s="17">
        <v>0.23711755151372099</v>
      </c>
      <c r="D13" s="17">
        <v>0.26052869938222101</v>
      </c>
      <c r="E13" s="17">
        <v>0.21545000972110001</v>
      </c>
      <c r="F13" s="17"/>
      <c r="G13" s="17">
        <v>0.242902883611257</v>
      </c>
      <c r="H13" s="17">
        <v>0.27660930211398599</v>
      </c>
      <c r="I13" s="17">
        <v>0.254174190713298</v>
      </c>
      <c r="J13" s="17">
        <v>0.229478913685082</v>
      </c>
      <c r="K13" s="17">
        <v>0.23665666250794101</v>
      </c>
      <c r="L13" s="17">
        <v>0.193915292596049</v>
      </c>
      <c r="M13" s="17"/>
      <c r="N13" s="17">
        <v>0.25013445703528098</v>
      </c>
      <c r="O13" s="17">
        <v>0.21627919947486299</v>
      </c>
      <c r="P13" s="17">
        <v>0.26049494990970201</v>
      </c>
      <c r="Q13" s="17">
        <v>0.220113717294665</v>
      </c>
      <c r="R13" s="17"/>
      <c r="S13" s="17">
        <v>0.27281759571382802</v>
      </c>
      <c r="T13" s="17">
        <v>0.24818529399721101</v>
      </c>
      <c r="U13" s="17">
        <v>0.22316742894466399</v>
      </c>
      <c r="V13" s="17">
        <v>0.22580594304630999</v>
      </c>
      <c r="W13" s="17">
        <v>0.23348081296255399</v>
      </c>
      <c r="X13" s="17">
        <v>0.22841105205946</v>
      </c>
      <c r="Y13" s="17">
        <v>0.23928614691837299</v>
      </c>
      <c r="Z13" s="17">
        <v>0.242762767032731</v>
      </c>
      <c r="AA13" s="17">
        <v>0.22556879873763999</v>
      </c>
      <c r="AB13" s="17">
        <v>0.16920056878640499</v>
      </c>
      <c r="AC13" s="17">
        <v>0.29064181461314298</v>
      </c>
      <c r="AD13" s="17">
        <v>0.27214722183157303</v>
      </c>
      <c r="AE13" s="17"/>
      <c r="AF13" s="17">
        <v>0.22281734112475099</v>
      </c>
      <c r="AG13" s="17">
        <v>0.23988217518315699</v>
      </c>
      <c r="AH13" s="17">
        <v>0.22595625271994099</v>
      </c>
      <c r="AI13" s="17">
        <v>0.23395732417363099</v>
      </c>
      <c r="AJ13" s="17">
        <v>0.26182130292997802</v>
      </c>
      <c r="AK13" s="17">
        <v>0.27999355319885899</v>
      </c>
      <c r="AL13" s="17"/>
      <c r="AM13" s="17">
        <v>0.194471133818168</v>
      </c>
      <c r="AN13" s="17">
        <v>0.255110957036563</v>
      </c>
      <c r="AO13" s="17">
        <v>0.25485485659830098</v>
      </c>
      <c r="AP13" s="17">
        <v>0.27093515487721898</v>
      </c>
      <c r="AQ13" s="17">
        <v>0.20791456628198801</v>
      </c>
      <c r="AR13" s="17"/>
      <c r="AS13" s="17">
        <v>0.24346598148307</v>
      </c>
      <c r="AT13" s="17">
        <v>0.19636717832183201</v>
      </c>
      <c r="AU13" s="17"/>
      <c r="AV13" s="17">
        <v>0.241014842504299</v>
      </c>
      <c r="AW13" s="17">
        <v>0.22248067061433099</v>
      </c>
      <c r="AX13" s="17"/>
      <c r="AY13" s="17">
        <v>0.221104066265643</v>
      </c>
      <c r="AZ13" s="17">
        <v>0.24931167072674801</v>
      </c>
      <c r="BA13" s="17">
        <v>0.208337981961635</v>
      </c>
      <c r="BB13" s="17"/>
      <c r="BC13" s="17">
        <v>0.23628582799486</v>
      </c>
      <c r="BD13" s="17">
        <v>0.24807249886797</v>
      </c>
      <c r="BE13" s="17">
        <v>0.23134951760735301</v>
      </c>
      <c r="BF13" s="17"/>
      <c r="BG13" s="17">
        <v>0.214223963793303</v>
      </c>
      <c r="BH13" s="17">
        <v>0.245057348575352</v>
      </c>
      <c r="BI13" s="17"/>
      <c r="BJ13" s="17">
        <v>0.27315986619270799</v>
      </c>
      <c r="BK13" s="17">
        <v>0.22784366599262401</v>
      </c>
      <c r="BL13" s="17"/>
      <c r="BM13" s="17">
        <v>0.26824398845203301</v>
      </c>
      <c r="BN13" s="17">
        <v>0.22960557958660599</v>
      </c>
      <c r="BO13" s="17">
        <v>0.27527743413018502</v>
      </c>
      <c r="BP13" s="17">
        <v>0.182836120903869</v>
      </c>
      <c r="BQ13" s="17">
        <v>0.16439489623806</v>
      </c>
      <c r="BR13" s="17">
        <v>0.200102321051666</v>
      </c>
      <c r="BS13" s="17">
        <v>0.218719464781889</v>
      </c>
      <c r="BT13" s="17"/>
      <c r="BU13" s="17">
        <v>0.241546127689823</v>
      </c>
      <c r="BV13" s="17">
        <v>0.257896718202478</v>
      </c>
      <c r="BW13" s="17"/>
      <c r="BX13" s="17">
        <v>0.24541864118915399</v>
      </c>
      <c r="BY13" s="17">
        <v>0.25708082662824899</v>
      </c>
      <c r="BZ13" s="17">
        <v>0.245910356332806</v>
      </c>
      <c r="CA13" s="17">
        <v>0.26060561335376198</v>
      </c>
    </row>
    <row r="14" spans="2:79" ht="28.8" x14ac:dyDescent="0.3">
      <c r="B14" s="18" t="s">
        <v>448</v>
      </c>
      <c r="C14" s="17">
        <v>0.21827616500833899</v>
      </c>
      <c r="D14" s="17">
        <v>0.20788725836459701</v>
      </c>
      <c r="E14" s="17">
        <v>0.227565337861347</v>
      </c>
      <c r="F14" s="17"/>
      <c r="G14" s="17">
        <v>0.21436714024394399</v>
      </c>
      <c r="H14" s="17">
        <v>0.19237744408034599</v>
      </c>
      <c r="I14" s="17">
        <v>0.208195715854678</v>
      </c>
      <c r="J14" s="17">
        <v>0.19304221780925501</v>
      </c>
      <c r="K14" s="17">
        <v>0.26055607865188402</v>
      </c>
      <c r="L14" s="17">
        <v>0.242074428980635</v>
      </c>
      <c r="M14" s="17"/>
      <c r="N14" s="17">
        <v>0.26787319871577098</v>
      </c>
      <c r="O14" s="17">
        <v>0.22671971977903299</v>
      </c>
      <c r="P14" s="17">
        <v>0.169592376120524</v>
      </c>
      <c r="Q14" s="17">
        <v>0.19901022281912101</v>
      </c>
      <c r="R14" s="17"/>
      <c r="S14" s="17">
        <v>0.207812123420686</v>
      </c>
      <c r="T14" s="17">
        <v>0.26013082755394701</v>
      </c>
      <c r="U14" s="17">
        <v>0.24151896457059299</v>
      </c>
      <c r="V14" s="17">
        <v>0.215331350672476</v>
      </c>
      <c r="W14" s="17">
        <v>0.16938118010035499</v>
      </c>
      <c r="X14" s="17">
        <v>0.25583409737739599</v>
      </c>
      <c r="Y14" s="17">
        <v>0.25677835029402302</v>
      </c>
      <c r="Z14" s="17">
        <v>0.22164169338766701</v>
      </c>
      <c r="AA14" s="17">
        <v>0.18291777965776199</v>
      </c>
      <c r="AB14" s="17">
        <v>0.15901931954225501</v>
      </c>
      <c r="AC14" s="17">
        <v>0.222089921357737</v>
      </c>
      <c r="AD14" s="17">
        <v>0.22813087648386901</v>
      </c>
      <c r="AE14" s="17"/>
      <c r="AF14" s="17">
        <v>0.20230278629325699</v>
      </c>
      <c r="AG14" s="17">
        <v>0.207590367691316</v>
      </c>
      <c r="AH14" s="17">
        <v>0.204952512374691</v>
      </c>
      <c r="AI14" s="17">
        <v>0.216727426796408</v>
      </c>
      <c r="AJ14" s="17">
        <v>0.27853419331988499</v>
      </c>
      <c r="AK14" s="17">
        <v>0.25694504966267701</v>
      </c>
      <c r="AL14" s="17"/>
      <c r="AM14" s="17">
        <v>0.220162721830099</v>
      </c>
      <c r="AN14" s="17">
        <v>0.21151255032054</v>
      </c>
      <c r="AO14" s="17">
        <v>0.25618603159613001</v>
      </c>
      <c r="AP14" s="17">
        <v>0.217133517616903</v>
      </c>
      <c r="AQ14" s="17">
        <v>0.23856553160378699</v>
      </c>
      <c r="AR14" s="17"/>
      <c r="AS14" s="17">
        <v>0.214830919443735</v>
      </c>
      <c r="AT14" s="17">
        <v>0.21076353963023001</v>
      </c>
      <c r="AU14" s="17"/>
      <c r="AV14" s="17">
        <v>0.210864698098262</v>
      </c>
      <c r="AW14" s="17">
        <v>0.22380764226647301</v>
      </c>
      <c r="AX14" s="17"/>
      <c r="AY14" s="17">
        <v>0.20556820065945999</v>
      </c>
      <c r="AZ14" s="17">
        <v>0.22232314268119299</v>
      </c>
      <c r="BA14" s="17">
        <v>0.21852746504871101</v>
      </c>
      <c r="BB14" s="17"/>
      <c r="BC14" s="17">
        <v>0.22828090366363199</v>
      </c>
      <c r="BD14" s="17">
        <v>0.21813425263562</v>
      </c>
      <c r="BE14" s="17">
        <v>0.18757540890745</v>
      </c>
      <c r="BF14" s="17"/>
      <c r="BG14" s="17">
        <v>0.22354196499116399</v>
      </c>
      <c r="BH14" s="17">
        <v>0.21937338493242001</v>
      </c>
      <c r="BI14" s="17"/>
      <c r="BJ14" s="17">
        <v>0.202614893299707</v>
      </c>
      <c r="BK14" s="17">
        <v>0.22523652637734301</v>
      </c>
      <c r="BL14" s="17"/>
      <c r="BM14" s="17">
        <v>0.21556365235011099</v>
      </c>
      <c r="BN14" s="17">
        <v>0.17419628617149199</v>
      </c>
      <c r="BO14" s="17">
        <v>0.109621655523855</v>
      </c>
      <c r="BP14" s="17">
        <v>0.24335943482177999</v>
      </c>
      <c r="BQ14" s="17">
        <v>0.27280173346643799</v>
      </c>
      <c r="BR14" s="17">
        <v>0.27049799816897901</v>
      </c>
      <c r="BS14" s="17">
        <v>0.20037902971581001</v>
      </c>
      <c r="BT14" s="17"/>
      <c r="BU14" s="17">
        <v>0.208211458972378</v>
      </c>
      <c r="BV14" s="17">
        <v>0.22362145975528799</v>
      </c>
      <c r="BW14" s="17"/>
      <c r="BX14" s="17">
        <v>0.23430422847076099</v>
      </c>
      <c r="BY14" s="17">
        <v>0.23395572435521</v>
      </c>
      <c r="BZ14" s="17">
        <v>0.23286545364004799</v>
      </c>
      <c r="CA14" s="17">
        <v>0.23712772939774299</v>
      </c>
    </row>
    <row r="15" spans="2:79" x14ac:dyDescent="0.3">
      <c r="B15" s="18" t="s">
        <v>449</v>
      </c>
      <c r="C15" s="17">
        <v>0.20922928554884301</v>
      </c>
      <c r="D15" s="17">
        <v>0.22174386177256</v>
      </c>
      <c r="E15" s="17">
        <v>0.19805292900320901</v>
      </c>
      <c r="F15" s="17"/>
      <c r="G15" s="17">
        <v>0.19243226749009901</v>
      </c>
      <c r="H15" s="17">
        <v>0.252254744759839</v>
      </c>
      <c r="I15" s="17">
        <v>0.17945117602914701</v>
      </c>
      <c r="J15" s="17">
        <v>0.231158571378173</v>
      </c>
      <c r="K15" s="17">
        <v>0.166401787523664</v>
      </c>
      <c r="L15" s="17">
        <v>0.22066284918831899</v>
      </c>
      <c r="M15" s="17"/>
      <c r="N15" s="17">
        <v>0.23621595044420299</v>
      </c>
      <c r="O15" s="17">
        <v>0.202403374588082</v>
      </c>
      <c r="P15" s="17">
        <v>0.203282100201611</v>
      </c>
      <c r="Q15" s="17">
        <v>0.194700353549349</v>
      </c>
      <c r="R15" s="17"/>
      <c r="S15" s="17">
        <v>0.27387560546532802</v>
      </c>
      <c r="T15" s="17">
        <v>0.18873036976440299</v>
      </c>
      <c r="U15" s="17">
        <v>0.15002023860240701</v>
      </c>
      <c r="V15" s="17">
        <v>0.28171302102294399</v>
      </c>
      <c r="W15" s="17">
        <v>0.238316301097661</v>
      </c>
      <c r="X15" s="17">
        <v>0.16545434119580499</v>
      </c>
      <c r="Y15" s="17">
        <v>0.214164288531727</v>
      </c>
      <c r="Z15" s="17">
        <v>0.20776052607966899</v>
      </c>
      <c r="AA15" s="17">
        <v>0.23145537581129699</v>
      </c>
      <c r="AB15" s="17">
        <v>0.181577723744725</v>
      </c>
      <c r="AC15" s="17">
        <v>0.14060420037159299</v>
      </c>
      <c r="AD15" s="17">
        <v>0.10534441365696801</v>
      </c>
      <c r="AE15" s="17"/>
      <c r="AF15" s="17">
        <v>0.27308780334185201</v>
      </c>
      <c r="AG15" s="17">
        <v>0.20036063255283901</v>
      </c>
      <c r="AH15" s="17">
        <v>0.18390177711919001</v>
      </c>
      <c r="AI15" s="17">
        <v>0.186585288208376</v>
      </c>
      <c r="AJ15" s="17">
        <v>0.17161806215425601</v>
      </c>
      <c r="AK15" s="17">
        <v>0.17334091912022101</v>
      </c>
      <c r="AL15" s="17"/>
      <c r="AM15" s="17">
        <v>0.23522202591254801</v>
      </c>
      <c r="AN15" s="17">
        <v>0.17878973486390401</v>
      </c>
      <c r="AO15" s="17">
        <v>0.19884561190806499</v>
      </c>
      <c r="AP15" s="17">
        <v>0.20426982056865101</v>
      </c>
      <c r="AQ15" s="17">
        <v>0.195158971933627</v>
      </c>
      <c r="AR15" s="17"/>
      <c r="AS15" s="17">
        <v>0.21345375630044799</v>
      </c>
      <c r="AT15" s="17">
        <v>0.21000384533730901</v>
      </c>
      <c r="AU15" s="17"/>
      <c r="AV15" s="17">
        <v>0.204173572371454</v>
      </c>
      <c r="AW15" s="17">
        <v>0.21834223662903501</v>
      </c>
      <c r="AX15" s="17"/>
      <c r="AY15" s="17">
        <v>0.175149905350173</v>
      </c>
      <c r="AZ15" s="17">
        <v>0.21966831911748899</v>
      </c>
      <c r="BA15" s="17">
        <v>0.24101608680306399</v>
      </c>
      <c r="BB15" s="17"/>
      <c r="BC15" s="17">
        <v>0.19469461529320201</v>
      </c>
      <c r="BD15" s="17">
        <v>0.201579271023826</v>
      </c>
      <c r="BE15" s="17">
        <v>0.262499266086131</v>
      </c>
      <c r="BF15" s="17"/>
      <c r="BG15" s="17">
        <v>0.23163778521077999</v>
      </c>
      <c r="BH15" s="17">
        <v>0.20238266567267599</v>
      </c>
      <c r="BI15" s="17"/>
      <c r="BJ15" s="17">
        <v>0.21057599212689199</v>
      </c>
      <c r="BK15" s="17">
        <v>0.21077662825214499</v>
      </c>
      <c r="BL15" s="17"/>
      <c r="BM15" s="17">
        <v>0.22117263955876801</v>
      </c>
      <c r="BN15" s="17">
        <v>0.19411404456391501</v>
      </c>
      <c r="BO15" s="17">
        <v>0.18604571783968299</v>
      </c>
      <c r="BP15" s="17">
        <v>0.10707817723803301</v>
      </c>
      <c r="BQ15" s="17">
        <v>0.26056963805349997</v>
      </c>
      <c r="BR15" s="17">
        <v>0.20930514609353301</v>
      </c>
      <c r="BS15" s="17">
        <v>0.21848924023624899</v>
      </c>
      <c r="BT15" s="17"/>
      <c r="BU15" s="17">
        <v>0.215211350155181</v>
      </c>
      <c r="BV15" s="17">
        <v>0.26672939313786898</v>
      </c>
      <c r="BW15" s="17"/>
      <c r="BX15" s="17">
        <v>0.19670073381814199</v>
      </c>
      <c r="BY15" s="17">
        <v>0.22070816380908301</v>
      </c>
      <c r="BZ15" s="17">
        <v>0.21431516764571301</v>
      </c>
      <c r="CA15" s="17">
        <v>0.25799178428876102</v>
      </c>
    </row>
    <row r="16" spans="2:79" ht="43.2" x14ac:dyDescent="0.3">
      <c r="B16" s="18" t="s">
        <v>450</v>
      </c>
      <c r="C16" s="17">
        <v>0.20166565381975801</v>
      </c>
      <c r="D16" s="17">
        <v>0.217957322625769</v>
      </c>
      <c r="E16" s="17">
        <v>0.18676787064252201</v>
      </c>
      <c r="F16" s="17"/>
      <c r="G16" s="17">
        <v>0.21088445428190999</v>
      </c>
      <c r="H16" s="17">
        <v>0.196333256629139</v>
      </c>
      <c r="I16" s="17">
        <v>0.20808077145672799</v>
      </c>
      <c r="J16" s="17">
        <v>0.24489158046499199</v>
      </c>
      <c r="K16" s="17">
        <v>0.19102598290214201</v>
      </c>
      <c r="L16" s="17">
        <v>0.16685571754940701</v>
      </c>
      <c r="M16" s="17"/>
      <c r="N16" s="17">
        <v>0.18443415099357499</v>
      </c>
      <c r="O16" s="17">
        <v>0.22104835012413701</v>
      </c>
      <c r="P16" s="17">
        <v>0.21800581945134601</v>
      </c>
      <c r="Q16" s="17">
        <v>0.18225583331338599</v>
      </c>
      <c r="R16" s="17"/>
      <c r="S16" s="17">
        <v>0.215398316527603</v>
      </c>
      <c r="T16" s="17">
        <v>0.20462018372742499</v>
      </c>
      <c r="U16" s="17">
        <v>0.21101526642594601</v>
      </c>
      <c r="V16" s="17">
        <v>0.153990668968532</v>
      </c>
      <c r="W16" s="17">
        <v>0.204007886803069</v>
      </c>
      <c r="X16" s="17">
        <v>0.22905678206953101</v>
      </c>
      <c r="Y16" s="17">
        <v>0.21604647781787101</v>
      </c>
      <c r="Z16" s="17">
        <v>0.137953285817662</v>
      </c>
      <c r="AA16" s="17">
        <v>0.19694639123288099</v>
      </c>
      <c r="AB16" s="17">
        <v>0.21581435054846501</v>
      </c>
      <c r="AC16" s="17">
        <v>0.21287592834577199</v>
      </c>
      <c r="AD16" s="17">
        <v>0.15729166038133099</v>
      </c>
      <c r="AE16" s="17"/>
      <c r="AF16" s="17">
        <v>0.19110406201928701</v>
      </c>
      <c r="AG16" s="17">
        <v>0.182111474944152</v>
      </c>
      <c r="AH16" s="17">
        <v>0.241795983424547</v>
      </c>
      <c r="AI16" s="17">
        <v>0.203663390081533</v>
      </c>
      <c r="AJ16" s="17">
        <v>0.216108037282218</v>
      </c>
      <c r="AK16" s="17">
        <v>0.21377706531462901</v>
      </c>
      <c r="AL16" s="17"/>
      <c r="AM16" s="17">
        <v>0.187725007848034</v>
      </c>
      <c r="AN16" s="17">
        <v>0.21984967746973699</v>
      </c>
      <c r="AO16" s="17">
        <v>0.189718632935402</v>
      </c>
      <c r="AP16" s="17">
        <v>0.235177058172196</v>
      </c>
      <c r="AQ16" s="17">
        <v>0.201367793083291</v>
      </c>
      <c r="AR16" s="17"/>
      <c r="AS16" s="17">
        <v>0.203735741274299</v>
      </c>
      <c r="AT16" s="17">
        <v>0.222990940509281</v>
      </c>
      <c r="AU16" s="17"/>
      <c r="AV16" s="17">
        <v>0.19841487202213601</v>
      </c>
      <c r="AW16" s="17">
        <v>0.20430660398068001</v>
      </c>
      <c r="AX16" s="17"/>
      <c r="AY16" s="17">
        <v>0.20997780121575599</v>
      </c>
      <c r="AZ16" s="17">
        <v>0.197727657374039</v>
      </c>
      <c r="BA16" s="17">
        <v>0.18873291316184701</v>
      </c>
      <c r="BB16" s="17"/>
      <c r="BC16" s="17">
        <v>0.205218294032604</v>
      </c>
      <c r="BD16" s="17">
        <v>0.17050041610910499</v>
      </c>
      <c r="BE16" s="17">
        <v>0.22148257660457599</v>
      </c>
      <c r="BF16" s="17"/>
      <c r="BG16" s="17">
        <v>0.18761726400084</v>
      </c>
      <c r="BH16" s="17">
        <v>0.20700060532610801</v>
      </c>
      <c r="BI16" s="17"/>
      <c r="BJ16" s="17">
        <v>0.209361649485273</v>
      </c>
      <c r="BK16" s="17">
        <v>0.20153559465564899</v>
      </c>
      <c r="BL16" s="17"/>
      <c r="BM16" s="17">
        <v>0.219882867172987</v>
      </c>
      <c r="BN16" s="17">
        <v>0.20063986233685499</v>
      </c>
      <c r="BO16" s="17">
        <v>0.232893833269394</v>
      </c>
      <c r="BP16" s="17">
        <v>0.20643022053448501</v>
      </c>
      <c r="BQ16" s="17">
        <v>0.230497715264843</v>
      </c>
      <c r="BR16" s="17">
        <v>0.16824767814368199</v>
      </c>
      <c r="BS16" s="17">
        <v>0.14381623661322701</v>
      </c>
      <c r="BT16" s="17"/>
      <c r="BU16" s="17">
        <v>0.244543428924519</v>
      </c>
      <c r="BV16" s="17">
        <v>0.24621123516090601</v>
      </c>
      <c r="BW16" s="17"/>
      <c r="BX16" s="17">
        <v>0.19529840681244701</v>
      </c>
      <c r="BY16" s="17">
        <v>0.21432569660619399</v>
      </c>
      <c r="BZ16" s="17">
        <v>0.19516438244075801</v>
      </c>
      <c r="CA16" s="17">
        <v>0.20699635556659701</v>
      </c>
    </row>
    <row r="17" spans="2:79" ht="43.2" x14ac:dyDescent="0.3">
      <c r="B17" s="18" t="s">
        <v>451</v>
      </c>
      <c r="C17" s="17">
        <v>0.152467290897847</v>
      </c>
      <c r="D17" s="17">
        <v>0.160557319326183</v>
      </c>
      <c r="E17" s="17">
        <v>0.14532711144498101</v>
      </c>
      <c r="F17" s="17"/>
      <c r="G17" s="17">
        <v>0.170352910026632</v>
      </c>
      <c r="H17" s="17">
        <v>0.19435228172664301</v>
      </c>
      <c r="I17" s="17">
        <v>0.20321213762676199</v>
      </c>
      <c r="J17" s="17">
        <v>0.12766877033389101</v>
      </c>
      <c r="K17" s="17">
        <v>0.103337622803331</v>
      </c>
      <c r="L17" s="17">
        <v>0.11849555870973601</v>
      </c>
      <c r="M17" s="17"/>
      <c r="N17" s="17">
        <v>0.13517884095621299</v>
      </c>
      <c r="O17" s="17">
        <v>0.16164994269298</v>
      </c>
      <c r="P17" s="17">
        <v>0.15604412259779399</v>
      </c>
      <c r="Q17" s="17">
        <v>0.160797897528137</v>
      </c>
      <c r="R17" s="17"/>
      <c r="S17" s="17">
        <v>0.207674729334066</v>
      </c>
      <c r="T17" s="17">
        <v>0.14297457251326301</v>
      </c>
      <c r="U17" s="17">
        <v>7.1039817782397097E-2</v>
      </c>
      <c r="V17" s="17">
        <v>0.14874243156995201</v>
      </c>
      <c r="W17" s="17">
        <v>0.106521343243004</v>
      </c>
      <c r="X17" s="17">
        <v>0.208635651284553</v>
      </c>
      <c r="Y17" s="17">
        <v>0.14744323200885701</v>
      </c>
      <c r="Z17" s="17">
        <v>0.16678533629577899</v>
      </c>
      <c r="AA17" s="17">
        <v>0.162178239711496</v>
      </c>
      <c r="AB17" s="17">
        <v>8.8521164920450299E-2</v>
      </c>
      <c r="AC17" s="17">
        <v>0.17192202577585999</v>
      </c>
      <c r="AD17" s="17">
        <v>0.22226645333367401</v>
      </c>
      <c r="AE17" s="17"/>
      <c r="AF17" s="17">
        <v>0.18141229620455501</v>
      </c>
      <c r="AG17" s="17">
        <v>0.14180974705600799</v>
      </c>
      <c r="AH17" s="17">
        <v>0.16670668281909001</v>
      </c>
      <c r="AI17" s="17">
        <v>0.132370458649025</v>
      </c>
      <c r="AJ17" s="17">
        <v>0.12846390287127099</v>
      </c>
      <c r="AK17" s="17">
        <v>0.15676579314347799</v>
      </c>
      <c r="AL17" s="17"/>
      <c r="AM17" s="17">
        <v>0.14647053601110599</v>
      </c>
      <c r="AN17" s="17">
        <v>0.132608155267221</v>
      </c>
      <c r="AO17" s="17">
        <v>0.16385078777423101</v>
      </c>
      <c r="AP17" s="17">
        <v>0.206472515543482</v>
      </c>
      <c r="AQ17" s="17">
        <v>0.122062138768744</v>
      </c>
      <c r="AR17" s="17"/>
      <c r="AS17" s="17">
        <v>0.14789869914405501</v>
      </c>
      <c r="AT17" s="17">
        <v>0.122747669827292</v>
      </c>
      <c r="AU17" s="17"/>
      <c r="AV17" s="17">
        <v>0.15454117513544099</v>
      </c>
      <c r="AW17" s="17">
        <v>0.162786457511611</v>
      </c>
      <c r="AX17" s="17"/>
      <c r="AY17" s="17">
        <v>0.139430789230511</v>
      </c>
      <c r="AZ17" s="17">
        <v>0.16205060559893</v>
      </c>
      <c r="BA17" s="17">
        <v>0.124843072881862</v>
      </c>
      <c r="BB17" s="17"/>
      <c r="BC17" s="17">
        <v>0.15951986703913501</v>
      </c>
      <c r="BD17" s="17">
        <v>0.137485737287869</v>
      </c>
      <c r="BE17" s="17">
        <v>0.14213779362995799</v>
      </c>
      <c r="BF17" s="17"/>
      <c r="BG17" s="17">
        <v>0.122937980107016</v>
      </c>
      <c r="BH17" s="17">
        <v>0.160374367487301</v>
      </c>
      <c r="BI17" s="17"/>
      <c r="BJ17" s="17">
        <v>0.15966655479459699</v>
      </c>
      <c r="BK17" s="17">
        <v>0.149952804799212</v>
      </c>
      <c r="BL17" s="17"/>
      <c r="BM17" s="17">
        <v>0.16965331097453501</v>
      </c>
      <c r="BN17" s="17">
        <v>0.17188971251719401</v>
      </c>
      <c r="BO17" s="17">
        <v>0.193596708012405</v>
      </c>
      <c r="BP17" s="17">
        <v>0.130542874796895</v>
      </c>
      <c r="BQ17" s="17">
        <v>0.168315681202407</v>
      </c>
      <c r="BR17" s="17">
        <v>0.111201547486225</v>
      </c>
      <c r="BS17" s="17">
        <v>9.9245718881485506E-2</v>
      </c>
      <c r="BT17" s="17"/>
      <c r="BU17" s="17">
        <v>0.14334659530958299</v>
      </c>
      <c r="BV17" s="17">
        <v>0.166993127783095</v>
      </c>
      <c r="BW17" s="17"/>
      <c r="BX17" s="17">
        <v>0.17398035298435399</v>
      </c>
      <c r="BY17" s="17">
        <v>0.16687266035734399</v>
      </c>
      <c r="BZ17" s="17">
        <v>0.170736464642331</v>
      </c>
      <c r="CA17" s="17">
        <v>0.14573804698078699</v>
      </c>
    </row>
    <row r="18" spans="2:79" x14ac:dyDescent="0.3">
      <c r="B18" s="18" t="s">
        <v>158</v>
      </c>
      <c r="C18" s="17">
        <v>3.5526258383851601E-2</v>
      </c>
      <c r="D18" s="17">
        <v>3.4180282647616099E-2</v>
      </c>
      <c r="E18" s="17">
        <v>3.6116492845386199E-2</v>
      </c>
      <c r="F18" s="17"/>
      <c r="G18" s="17">
        <v>1.6180031774313999E-2</v>
      </c>
      <c r="H18" s="17">
        <v>2.29928259426374E-2</v>
      </c>
      <c r="I18" s="17">
        <v>2.79430060927684E-2</v>
      </c>
      <c r="J18" s="17">
        <v>5.4591104931685799E-2</v>
      </c>
      <c r="K18" s="17">
        <v>4.6689022410844098E-2</v>
      </c>
      <c r="L18" s="17">
        <v>4.1776412700047102E-2</v>
      </c>
      <c r="M18" s="17"/>
      <c r="N18" s="17">
        <v>1.70586168212301E-2</v>
      </c>
      <c r="O18" s="17">
        <v>3.7952858889855903E-2</v>
      </c>
      <c r="P18" s="17">
        <v>2.7004138746769098E-2</v>
      </c>
      <c r="Q18" s="17">
        <v>6.1444557537538601E-2</v>
      </c>
      <c r="R18" s="17"/>
      <c r="S18" s="17">
        <v>3.2254009499084198E-2</v>
      </c>
      <c r="T18" s="17">
        <v>3.8698511867236503E-2</v>
      </c>
      <c r="U18" s="17">
        <v>4.77220546654935E-2</v>
      </c>
      <c r="V18" s="17">
        <v>3.6699184348828302E-2</v>
      </c>
      <c r="W18" s="17">
        <v>2.8002967209358499E-2</v>
      </c>
      <c r="X18" s="17">
        <v>4.3386961573000198E-2</v>
      </c>
      <c r="Y18" s="17">
        <v>4.5893316508529902E-2</v>
      </c>
      <c r="Z18" s="17">
        <v>2.3637663315075701E-2</v>
      </c>
      <c r="AA18" s="17">
        <v>2.43291042242787E-2</v>
      </c>
      <c r="AB18" s="17">
        <v>3.6897583148522199E-2</v>
      </c>
      <c r="AC18" s="17">
        <v>2.2290491426509702E-2</v>
      </c>
      <c r="AD18" s="17">
        <v>4.2175091061606801E-2</v>
      </c>
      <c r="AE18" s="17"/>
      <c r="AF18" s="17">
        <v>2.7346279392559601E-2</v>
      </c>
      <c r="AG18" s="17">
        <v>2.92813816728618E-2</v>
      </c>
      <c r="AH18" s="17">
        <v>2.69747575215596E-2</v>
      </c>
      <c r="AI18" s="17">
        <v>4.4494142179852501E-2</v>
      </c>
      <c r="AJ18" s="17">
        <v>5.5584925448115198E-2</v>
      </c>
      <c r="AK18" s="17">
        <v>5.62437052424231E-2</v>
      </c>
      <c r="AL18" s="17"/>
      <c r="AM18" s="17">
        <v>4.73119041586249E-2</v>
      </c>
      <c r="AN18" s="17">
        <v>4.6108021840029101E-2</v>
      </c>
      <c r="AO18" s="17">
        <v>1.90881404923408E-2</v>
      </c>
      <c r="AP18" s="17">
        <v>1.15245289697723E-2</v>
      </c>
      <c r="AQ18" s="17">
        <v>1.9512277834682699E-2</v>
      </c>
      <c r="AR18" s="17"/>
      <c r="AS18" s="17">
        <v>3.1008436821087101E-2</v>
      </c>
      <c r="AT18" s="17">
        <v>2.20989564118085E-2</v>
      </c>
      <c r="AU18" s="17"/>
      <c r="AV18" s="17">
        <v>3.3739463293252898E-2</v>
      </c>
      <c r="AW18" s="17">
        <v>2.8321827411105699E-2</v>
      </c>
      <c r="AX18" s="17"/>
      <c r="AY18" s="17">
        <v>3.9031681357622403E-2</v>
      </c>
      <c r="AZ18" s="17">
        <v>3.4811941274268399E-2</v>
      </c>
      <c r="BA18" s="17">
        <v>3.3471566503096198E-2</v>
      </c>
      <c r="BB18" s="17"/>
      <c r="BC18" s="17">
        <v>4.15256498294845E-2</v>
      </c>
      <c r="BD18" s="17">
        <v>3.57490046111546E-2</v>
      </c>
      <c r="BE18" s="17">
        <v>1.82701593431162E-2</v>
      </c>
      <c r="BF18" s="17"/>
      <c r="BG18" s="17">
        <v>3.78090413687776E-2</v>
      </c>
      <c r="BH18" s="17">
        <v>3.3582014502295997E-2</v>
      </c>
      <c r="BI18" s="17"/>
      <c r="BJ18" s="17">
        <v>2.9741892533340801E-2</v>
      </c>
      <c r="BK18" s="17">
        <v>3.4985363771970097E-2</v>
      </c>
      <c r="BL18" s="17"/>
      <c r="BM18" s="17">
        <v>3.0841125024838E-2</v>
      </c>
      <c r="BN18" s="17">
        <v>2.5793277509249399E-2</v>
      </c>
      <c r="BO18" s="17">
        <v>4.1381009089875798E-2</v>
      </c>
      <c r="BP18" s="17">
        <v>4.0162089409256502E-2</v>
      </c>
      <c r="BQ18" s="17">
        <v>1.1805813764684E-2</v>
      </c>
      <c r="BR18" s="17">
        <v>4.5899954102163999E-2</v>
      </c>
      <c r="BS18" s="17">
        <v>6.4862207511911296E-2</v>
      </c>
      <c r="BT18" s="17"/>
      <c r="BU18" s="17">
        <v>1.2677260952735501E-2</v>
      </c>
      <c r="BV18" s="17">
        <v>1.2540526533319499E-2</v>
      </c>
      <c r="BW18" s="17"/>
      <c r="BX18" s="17">
        <v>3.5623507695123499E-2</v>
      </c>
      <c r="BY18" s="17">
        <v>2.2311336981982E-2</v>
      </c>
      <c r="BZ18" s="17">
        <v>1.36554179188869E-2</v>
      </c>
      <c r="CA18" s="17">
        <v>1.5651112722546701E-2</v>
      </c>
    </row>
    <row r="19" spans="2:79" x14ac:dyDescent="0.3">
      <c r="B19" s="18" t="s">
        <v>252</v>
      </c>
      <c r="C19" s="19">
        <v>2.13010315883733E-2</v>
      </c>
      <c r="D19" s="19">
        <v>2.9713800359889801E-2</v>
      </c>
      <c r="E19" s="19">
        <v>1.3200109952496399E-2</v>
      </c>
      <c r="F19" s="19"/>
      <c r="G19" s="19">
        <v>1.7934696735935399E-2</v>
      </c>
      <c r="H19" s="19">
        <v>1.7701387661114999E-2</v>
      </c>
      <c r="I19" s="19">
        <v>3.0450964679305501E-2</v>
      </c>
      <c r="J19" s="19">
        <v>1.12865824355816E-2</v>
      </c>
      <c r="K19" s="19">
        <v>1.6246613896511001E-2</v>
      </c>
      <c r="L19" s="19">
        <v>3.0519964792563199E-2</v>
      </c>
      <c r="M19" s="19"/>
      <c r="N19" s="19">
        <v>1.4240329869496599E-2</v>
      </c>
      <c r="O19" s="19">
        <v>2.30540547868643E-2</v>
      </c>
      <c r="P19" s="19">
        <v>2.3627115794867402E-2</v>
      </c>
      <c r="Q19" s="19">
        <v>2.3964009138549298E-2</v>
      </c>
      <c r="R19" s="19"/>
      <c r="S19" s="19">
        <v>1.0195598261178501E-2</v>
      </c>
      <c r="T19" s="19">
        <v>2.0868836485183E-2</v>
      </c>
      <c r="U19" s="19">
        <v>3.4273061004095599E-2</v>
      </c>
      <c r="V19" s="19">
        <v>3.1201518787902699E-2</v>
      </c>
      <c r="W19" s="19">
        <v>3.16541430823764E-2</v>
      </c>
      <c r="X19" s="19">
        <v>2.8059827603965699E-2</v>
      </c>
      <c r="Y19" s="19">
        <v>2.28062663153232E-2</v>
      </c>
      <c r="Z19" s="19">
        <v>0</v>
      </c>
      <c r="AA19" s="19">
        <v>1.6597526155840901E-2</v>
      </c>
      <c r="AB19" s="19">
        <v>2.40410037160468E-2</v>
      </c>
      <c r="AC19" s="19">
        <v>2.0836103898720801E-2</v>
      </c>
      <c r="AD19" s="19">
        <v>0</v>
      </c>
      <c r="AE19" s="19"/>
      <c r="AF19" s="19">
        <v>1.8329483792726999E-2</v>
      </c>
      <c r="AG19" s="19">
        <v>1.5813789982342102E-2</v>
      </c>
      <c r="AH19" s="19">
        <v>3.3444487109775302E-2</v>
      </c>
      <c r="AI19" s="19">
        <v>3.0794694893973702E-2</v>
      </c>
      <c r="AJ19" s="19">
        <v>2.12491427386283E-2</v>
      </c>
      <c r="AK19" s="19">
        <v>0</v>
      </c>
      <c r="AL19" s="19"/>
      <c r="AM19" s="19">
        <v>1.96886502767879E-2</v>
      </c>
      <c r="AN19" s="19">
        <v>2.4449498122363099E-2</v>
      </c>
      <c r="AO19" s="19">
        <v>2.2900772259071899E-2</v>
      </c>
      <c r="AP19" s="19">
        <v>4.3333835067932598E-3</v>
      </c>
      <c r="AQ19" s="19">
        <v>0</v>
      </c>
      <c r="AR19" s="19"/>
      <c r="AS19" s="19">
        <v>2.17251394565047E-2</v>
      </c>
      <c r="AT19" s="19">
        <v>8.5386941867019294E-3</v>
      </c>
      <c r="AU19" s="19"/>
      <c r="AV19" s="19">
        <v>2.3334278414704201E-2</v>
      </c>
      <c r="AW19" s="19">
        <v>1.04942430905455E-2</v>
      </c>
      <c r="AX19" s="19"/>
      <c r="AY19" s="19">
        <v>1.46028891161698E-2</v>
      </c>
      <c r="AZ19" s="19">
        <v>2.19424951034876E-2</v>
      </c>
      <c r="BA19" s="19">
        <v>3.8078636862805298E-2</v>
      </c>
      <c r="BB19" s="19"/>
      <c r="BC19" s="19">
        <v>2.1413624801549298E-2</v>
      </c>
      <c r="BD19" s="19">
        <v>2.95538418736465E-2</v>
      </c>
      <c r="BE19" s="19">
        <v>1.1025688444710399E-2</v>
      </c>
      <c r="BF19" s="19"/>
      <c r="BG19" s="19">
        <v>9.8824441597597599E-3</v>
      </c>
      <c r="BH19" s="19">
        <v>2.3297236502770002E-2</v>
      </c>
      <c r="BI19" s="19"/>
      <c r="BJ19" s="19">
        <v>1.19686554288658E-2</v>
      </c>
      <c r="BK19" s="19">
        <v>2.0125314215213599E-2</v>
      </c>
      <c r="BL19" s="19"/>
      <c r="BM19" s="19">
        <v>1.45719104258901E-2</v>
      </c>
      <c r="BN19" s="19">
        <v>2.27913785436193E-2</v>
      </c>
      <c r="BO19" s="19">
        <v>1.8077452372566499E-2</v>
      </c>
      <c r="BP19" s="19">
        <v>4.11248810548678E-2</v>
      </c>
      <c r="BQ19" s="19">
        <v>2.08859371095221E-2</v>
      </c>
      <c r="BR19" s="19">
        <v>3.6130926116218702E-2</v>
      </c>
      <c r="BS19" s="19">
        <v>5.4879566249403698E-3</v>
      </c>
      <c r="BT19" s="19"/>
      <c r="BU19" s="19">
        <v>2.0622656081301202E-2</v>
      </c>
      <c r="BV19" s="19">
        <v>1.8371829239067699E-2</v>
      </c>
      <c r="BW19" s="19"/>
      <c r="BX19" s="19">
        <v>1.13016111265722E-2</v>
      </c>
      <c r="BY19" s="19">
        <v>3.0235038470334898E-2</v>
      </c>
      <c r="BZ19" s="19">
        <v>9.6639278799687898E-3</v>
      </c>
      <c r="CA19" s="19">
        <v>2.6498605248665399E-2</v>
      </c>
    </row>
    <row r="20" spans="2:79" x14ac:dyDescent="0.3">
      <c r="B20" s="16"/>
    </row>
    <row r="21" spans="2:79" x14ac:dyDescent="0.3">
      <c r="B21" t="s">
        <v>99</v>
      </c>
    </row>
    <row r="22" spans="2:79" x14ac:dyDescent="0.3">
      <c r="B22" t="s">
        <v>100</v>
      </c>
    </row>
    <row r="24" spans="2:79" x14ac:dyDescent="0.3">
      <c r="B24"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460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ht="28.8" x14ac:dyDescent="0.3">
      <c r="B9" s="18" t="s">
        <v>453</v>
      </c>
      <c r="C9" s="17">
        <v>0</v>
      </c>
      <c r="D9" s="17">
        <v>0</v>
      </c>
      <c r="E9" s="17">
        <v>0</v>
      </c>
      <c r="F9" s="17"/>
      <c r="G9" s="17">
        <v>0</v>
      </c>
      <c r="H9" s="17">
        <v>0</v>
      </c>
      <c r="I9" s="17">
        <v>0</v>
      </c>
      <c r="J9" s="17">
        <v>0</v>
      </c>
      <c r="K9" s="17">
        <v>0</v>
      </c>
      <c r="L9" s="17">
        <v>0</v>
      </c>
      <c r="M9" s="17"/>
      <c r="N9" s="17">
        <v>0</v>
      </c>
      <c r="O9" s="17">
        <v>0</v>
      </c>
      <c r="P9" s="17">
        <v>0</v>
      </c>
      <c r="Q9" s="17">
        <v>0</v>
      </c>
      <c r="R9" s="17"/>
      <c r="S9" s="17">
        <v>0</v>
      </c>
      <c r="T9" s="17">
        <v>0</v>
      </c>
      <c r="U9" s="17">
        <v>0</v>
      </c>
      <c r="V9" s="17">
        <v>0</v>
      </c>
      <c r="W9" s="17">
        <v>0</v>
      </c>
      <c r="X9" s="17">
        <v>0</v>
      </c>
      <c r="Y9" s="17">
        <v>0</v>
      </c>
      <c r="Z9" s="17">
        <v>0</v>
      </c>
      <c r="AA9" s="17">
        <v>0</v>
      </c>
      <c r="AB9" s="17">
        <v>0</v>
      </c>
      <c r="AC9" s="17">
        <v>0</v>
      </c>
      <c r="AD9" s="17">
        <v>0</v>
      </c>
      <c r="AE9" s="17"/>
      <c r="AF9" s="17">
        <v>0</v>
      </c>
      <c r="AG9" s="17">
        <v>0</v>
      </c>
      <c r="AH9" s="17">
        <v>0</v>
      </c>
      <c r="AI9" s="17">
        <v>0</v>
      </c>
      <c r="AJ9" s="17">
        <v>0</v>
      </c>
      <c r="AK9" s="17">
        <v>0</v>
      </c>
      <c r="AL9" s="17"/>
      <c r="AM9" s="17">
        <v>0</v>
      </c>
      <c r="AN9" s="17">
        <v>0</v>
      </c>
      <c r="AO9" s="17">
        <v>0</v>
      </c>
      <c r="AP9" s="17">
        <v>0</v>
      </c>
      <c r="AQ9" s="17">
        <v>0</v>
      </c>
      <c r="AR9" s="17"/>
      <c r="AS9" s="17">
        <v>0</v>
      </c>
      <c r="AT9" s="17">
        <v>0</v>
      </c>
      <c r="AU9" s="17"/>
      <c r="AV9" s="17">
        <v>0</v>
      </c>
      <c r="AW9" s="17">
        <v>0</v>
      </c>
      <c r="AX9" s="17"/>
      <c r="AY9" s="17">
        <v>0</v>
      </c>
      <c r="AZ9" s="17">
        <v>0</v>
      </c>
      <c r="BA9" s="17">
        <v>0</v>
      </c>
      <c r="BB9" s="17"/>
      <c r="BC9" s="17">
        <v>0</v>
      </c>
      <c r="BD9" s="17">
        <v>0</v>
      </c>
      <c r="BE9" s="17">
        <v>0</v>
      </c>
      <c r="BF9" s="17"/>
      <c r="BG9" s="17">
        <v>0</v>
      </c>
      <c r="BH9" s="17">
        <v>0</v>
      </c>
      <c r="BI9" s="17"/>
      <c r="BJ9" s="17">
        <v>0</v>
      </c>
      <c r="BK9" s="17">
        <v>0</v>
      </c>
      <c r="BL9" s="17"/>
      <c r="BM9" s="17">
        <v>0</v>
      </c>
      <c r="BN9" s="17">
        <v>0</v>
      </c>
      <c r="BO9" s="17">
        <v>0</v>
      </c>
      <c r="BP9" s="17">
        <v>0</v>
      </c>
      <c r="BQ9" s="17">
        <v>0</v>
      </c>
      <c r="BR9" s="17">
        <v>0</v>
      </c>
      <c r="BS9" s="17">
        <v>0</v>
      </c>
      <c r="BT9" s="17"/>
      <c r="BU9" s="17">
        <v>0</v>
      </c>
      <c r="BV9" s="17">
        <v>0</v>
      </c>
      <c r="BW9" s="17"/>
      <c r="BX9" s="17">
        <v>0</v>
      </c>
      <c r="BY9" s="17">
        <v>0</v>
      </c>
      <c r="BZ9" s="17">
        <v>0</v>
      </c>
      <c r="CA9" s="17">
        <v>0</v>
      </c>
    </row>
    <row r="10" spans="2:79" ht="28.8" x14ac:dyDescent="0.3">
      <c r="B10" s="18" t="s">
        <v>454</v>
      </c>
      <c r="C10" s="17">
        <v>0</v>
      </c>
      <c r="D10" s="17">
        <v>0</v>
      </c>
      <c r="E10" s="17">
        <v>0</v>
      </c>
      <c r="F10" s="17"/>
      <c r="G10" s="17">
        <v>0</v>
      </c>
      <c r="H10" s="17">
        <v>0</v>
      </c>
      <c r="I10" s="17">
        <v>0</v>
      </c>
      <c r="J10" s="17">
        <v>0</v>
      </c>
      <c r="K10" s="17">
        <v>0</v>
      </c>
      <c r="L10" s="17">
        <v>0</v>
      </c>
      <c r="M10" s="17"/>
      <c r="N10" s="17">
        <v>0</v>
      </c>
      <c r="O10" s="17">
        <v>0</v>
      </c>
      <c r="P10" s="17">
        <v>0</v>
      </c>
      <c r="Q10" s="17">
        <v>0</v>
      </c>
      <c r="R10" s="17"/>
      <c r="S10" s="17">
        <v>0</v>
      </c>
      <c r="T10" s="17">
        <v>0</v>
      </c>
      <c r="U10" s="17">
        <v>0</v>
      </c>
      <c r="V10" s="17">
        <v>0</v>
      </c>
      <c r="W10" s="17">
        <v>0</v>
      </c>
      <c r="X10" s="17">
        <v>0</v>
      </c>
      <c r="Y10" s="17">
        <v>0</v>
      </c>
      <c r="Z10" s="17">
        <v>0</v>
      </c>
      <c r="AA10" s="17">
        <v>0</v>
      </c>
      <c r="AB10" s="17">
        <v>0</v>
      </c>
      <c r="AC10" s="17">
        <v>0</v>
      </c>
      <c r="AD10" s="17">
        <v>0</v>
      </c>
      <c r="AE10" s="17"/>
      <c r="AF10" s="17">
        <v>0</v>
      </c>
      <c r="AG10" s="17">
        <v>0</v>
      </c>
      <c r="AH10" s="17">
        <v>0</v>
      </c>
      <c r="AI10" s="17">
        <v>0</v>
      </c>
      <c r="AJ10" s="17">
        <v>0</v>
      </c>
      <c r="AK10" s="17">
        <v>0</v>
      </c>
      <c r="AL10" s="17"/>
      <c r="AM10" s="17">
        <v>0</v>
      </c>
      <c r="AN10" s="17">
        <v>0</v>
      </c>
      <c r="AO10" s="17">
        <v>0</v>
      </c>
      <c r="AP10" s="17">
        <v>0</v>
      </c>
      <c r="AQ10" s="17">
        <v>0</v>
      </c>
      <c r="AR10" s="17"/>
      <c r="AS10" s="17">
        <v>0</v>
      </c>
      <c r="AT10" s="17">
        <v>0</v>
      </c>
      <c r="AU10" s="17"/>
      <c r="AV10" s="17">
        <v>0</v>
      </c>
      <c r="AW10" s="17">
        <v>0</v>
      </c>
      <c r="AX10" s="17"/>
      <c r="AY10" s="17">
        <v>0</v>
      </c>
      <c r="AZ10" s="17">
        <v>0</v>
      </c>
      <c r="BA10" s="17">
        <v>0</v>
      </c>
      <c r="BB10" s="17"/>
      <c r="BC10" s="17">
        <v>0</v>
      </c>
      <c r="BD10" s="17">
        <v>0</v>
      </c>
      <c r="BE10" s="17">
        <v>0</v>
      </c>
      <c r="BF10" s="17"/>
      <c r="BG10" s="17">
        <v>0</v>
      </c>
      <c r="BH10" s="17">
        <v>0</v>
      </c>
      <c r="BI10" s="17"/>
      <c r="BJ10" s="17">
        <v>0</v>
      </c>
      <c r="BK10" s="17">
        <v>0</v>
      </c>
      <c r="BL10" s="17"/>
      <c r="BM10" s="17">
        <v>0</v>
      </c>
      <c r="BN10" s="17">
        <v>0</v>
      </c>
      <c r="BO10" s="17">
        <v>0</v>
      </c>
      <c r="BP10" s="17">
        <v>0</v>
      </c>
      <c r="BQ10" s="17">
        <v>0</v>
      </c>
      <c r="BR10" s="17">
        <v>0</v>
      </c>
      <c r="BS10" s="17">
        <v>0</v>
      </c>
      <c r="BT10" s="17"/>
      <c r="BU10" s="17">
        <v>0</v>
      </c>
      <c r="BV10" s="17">
        <v>0</v>
      </c>
      <c r="BW10" s="17"/>
      <c r="BX10" s="17">
        <v>0</v>
      </c>
      <c r="BY10" s="17">
        <v>0</v>
      </c>
      <c r="BZ10" s="17">
        <v>0</v>
      </c>
      <c r="CA10" s="17">
        <v>0</v>
      </c>
    </row>
    <row r="11" spans="2:79" ht="28.8" x14ac:dyDescent="0.3">
      <c r="B11" s="18" t="s">
        <v>455</v>
      </c>
      <c r="C11" s="17">
        <v>0.21792865135748199</v>
      </c>
      <c r="D11" s="17">
        <v>0.20775035408796799</v>
      </c>
      <c r="E11" s="17">
        <v>0.22607499978890699</v>
      </c>
      <c r="F11" s="17"/>
      <c r="G11" s="17">
        <v>0.342701987836252</v>
      </c>
      <c r="H11" s="17">
        <v>0.25006004077858102</v>
      </c>
      <c r="I11" s="17">
        <v>0.21556760222218599</v>
      </c>
      <c r="J11" s="17">
        <v>0.22595357650092501</v>
      </c>
      <c r="K11" s="17">
        <v>0.16582669838681299</v>
      </c>
      <c r="L11" s="17">
        <v>0.139435820684222</v>
      </c>
      <c r="M11" s="17"/>
      <c r="N11" s="17">
        <v>0.20858319130594</v>
      </c>
      <c r="O11" s="17">
        <v>0.22919112527964999</v>
      </c>
      <c r="P11" s="17">
        <v>0.21609088285959699</v>
      </c>
      <c r="Q11" s="17">
        <v>0.21529878876399999</v>
      </c>
      <c r="R11" s="17"/>
      <c r="S11" s="17">
        <v>0.235662672855321</v>
      </c>
      <c r="T11" s="17">
        <v>0.22265926744369799</v>
      </c>
      <c r="U11" s="17">
        <v>0.20067426556633799</v>
      </c>
      <c r="V11" s="17">
        <v>0.25417357078484798</v>
      </c>
      <c r="W11" s="17">
        <v>0.167200594911704</v>
      </c>
      <c r="X11" s="17">
        <v>0.19628319715312101</v>
      </c>
      <c r="Y11" s="17">
        <v>0.248630789182051</v>
      </c>
      <c r="Z11" s="17">
        <v>0.24177351232079899</v>
      </c>
      <c r="AA11" s="17">
        <v>0.22686749856210001</v>
      </c>
      <c r="AB11" s="17">
        <v>0.235233357593533</v>
      </c>
      <c r="AC11" s="17">
        <v>0.10326399495742999</v>
      </c>
      <c r="AD11" s="17">
        <v>0.229466993366611</v>
      </c>
      <c r="AE11" s="17"/>
      <c r="AF11" s="17">
        <v>0.25086186811498301</v>
      </c>
      <c r="AG11" s="17">
        <v>0.21114869106039399</v>
      </c>
      <c r="AH11" s="17">
        <v>0.21702840277919799</v>
      </c>
      <c r="AI11" s="17">
        <v>0.19765115727798499</v>
      </c>
      <c r="AJ11" s="17">
        <v>0.20152229296059501</v>
      </c>
      <c r="AK11" s="17">
        <v>0.208729455575275</v>
      </c>
      <c r="AL11" s="17"/>
      <c r="AM11" s="17">
        <v>0.20817543103202099</v>
      </c>
      <c r="AN11" s="17">
        <v>0.221703850155031</v>
      </c>
      <c r="AO11" s="17">
        <v>0.26809285939775201</v>
      </c>
      <c r="AP11" s="17">
        <v>0.20046182942433299</v>
      </c>
      <c r="AQ11" s="17">
        <v>9.8665182315398697E-2</v>
      </c>
      <c r="AR11" s="17"/>
      <c r="AS11" s="17">
        <v>0.19683791727233199</v>
      </c>
      <c r="AT11" s="17">
        <v>0.226035703634449</v>
      </c>
      <c r="AU11" s="17"/>
      <c r="AV11" s="17">
        <v>0.19524994848643101</v>
      </c>
      <c r="AW11" s="17">
        <v>0.27701679073449897</v>
      </c>
      <c r="AX11" s="17"/>
      <c r="AY11" s="17">
        <v>0.26373667262766998</v>
      </c>
      <c r="AZ11" s="17">
        <v>0.21054734027873501</v>
      </c>
      <c r="BA11" s="17">
        <v>0.125037544837894</v>
      </c>
      <c r="BB11" s="17"/>
      <c r="BC11" s="17">
        <v>0.22416135087653899</v>
      </c>
      <c r="BD11" s="17">
        <v>0.197778338873876</v>
      </c>
      <c r="BE11" s="17">
        <v>0.219736634224973</v>
      </c>
      <c r="BF11" s="17"/>
      <c r="BG11" s="17">
        <v>0.22891511582278901</v>
      </c>
      <c r="BH11" s="17">
        <v>0.21177222598238299</v>
      </c>
      <c r="BI11" s="17"/>
      <c r="BJ11" s="17">
        <v>0.21487931423617801</v>
      </c>
      <c r="BK11" s="17">
        <v>0.21599167613061299</v>
      </c>
      <c r="BL11" s="17"/>
      <c r="BM11" s="17">
        <v>0.22858112223448801</v>
      </c>
      <c r="BN11" s="17">
        <v>0.24059943542223799</v>
      </c>
      <c r="BO11" s="17">
        <v>0.25678720063129601</v>
      </c>
      <c r="BP11" s="17">
        <v>0.23927660579875901</v>
      </c>
      <c r="BQ11" s="17">
        <v>0.317837431593393</v>
      </c>
      <c r="BR11" s="17">
        <v>0.12381159857846</v>
      </c>
      <c r="BS11" s="17">
        <v>0.27721958212439002</v>
      </c>
      <c r="BT11" s="17"/>
      <c r="BU11" s="17">
        <v>0.19173064120941299</v>
      </c>
      <c r="BV11" s="17">
        <v>0.239953202696365</v>
      </c>
      <c r="BW11" s="17"/>
      <c r="BX11" s="17">
        <v>0.218254135006827</v>
      </c>
      <c r="BY11" s="17">
        <v>0.17150086157635799</v>
      </c>
      <c r="BZ11" s="17">
        <v>0.25717228583908802</v>
      </c>
      <c r="CA11" s="17">
        <v>0.17448489049889099</v>
      </c>
    </row>
    <row r="12" spans="2:79" ht="28.8" x14ac:dyDescent="0.3">
      <c r="B12" s="18" t="s">
        <v>456</v>
      </c>
      <c r="C12" s="17">
        <v>2.4217392736500601E-2</v>
      </c>
      <c r="D12" s="17">
        <v>2.4319661117831199E-2</v>
      </c>
      <c r="E12" s="17">
        <v>2.42369009945421E-2</v>
      </c>
      <c r="F12" s="17"/>
      <c r="G12" s="17">
        <v>5.80162054870733E-2</v>
      </c>
      <c r="H12" s="17">
        <v>3.4071467815110799E-2</v>
      </c>
      <c r="I12" s="17">
        <v>2.6232392963011501E-2</v>
      </c>
      <c r="J12" s="17">
        <v>1.51171245479856E-2</v>
      </c>
      <c r="K12" s="17">
        <v>1.67359630708858E-2</v>
      </c>
      <c r="L12" s="17">
        <v>4.5347654202274401E-3</v>
      </c>
      <c r="M12" s="17"/>
      <c r="N12" s="17">
        <v>1.8339865035741199E-2</v>
      </c>
      <c r="O12" s="17">
        <v>2.4597599439488801E-2</v>
      </c>
      <c r="P12" s="17">
        <v>2.6727020478527701E-2</v>
      </c>
      <c r="Q12" s="17">
        <v>2.86421964868404E-2</v>
      </c>
      <c r="R12" s="17"/>
      <c r="S12" s="17">
        <v>3.1914317050295099E-2</v>
      </c>
      <c r="T12" s="17">
        <v>2.2266297909456299E-2</v>
      </c>
      <c r="U12" s="17">
        <v>1.2293248323071E-2</v>
      </c>
      <c r="V12" s="17">
        <v>2.6858321066102302E-2</v>
      </c>
      <c r="W12" s="17">
        <v>2.11005589394151E-2</v>
      </c>
      <c r="X12" s="17">
        <v>3.5804179787650402E-2</v>
      </c>
      <c r="Y12" s="17">
        <v>5.6774244216198904E-3</v>
      </c>
      <c r="Z12" s="17">
        <v>5.5269159464909401E-2</v>
      </c>
      <c r="AA12" s="17">
        <v>2.893107796862E-2</v>
      </c>
      <c r="AB12" s="17">
        <v>6.7640135205294504E-3</v>
      </c>
      <c r="AC12" s="17">
        <v>3.2353286948342302E-2</v>
      </c>
      <c r="AD12" s="17">
        <v>2.30052894793728E-2</v>
      </c>
      <c r="AE12" s="17"/>
      <c r="AF12" s="17">
        <v>4.0803248027506601E-2</v>
      </c>
      <c r="AG12" s="17">
        <v>2.16189362104235E-2</v>
      </c>
      <c r="AH12" s="17">
        <v>1.93250309046205E-2</v>
      </c>
      <c r="AI12" s="17">
        <v>2.3212224744335E-2</v>
      </c>
      <c r="AJ12" s="17">
        <v>8.6839187403945101E-3</v>
      </c>
      <c r="AK12" s="17">
        <v>9.22613514598844E-3</v>
      </c>
      <c r="AL12" s="17"/>
      <c r="AM12" s="17">
        <v>1.7483382455237301E-2</v>
      </c>
      <c r="AN12" s="17">
        <v>2.3278433108337299E-2</v>
      </c>
      <c r="AO12" s="17">
        <v>2.3747171963474801E-2</v>
      </c>
      <c r="AP12" s="17">
        <v>4.3935117427261701E-2</v>
      </c>
      <c r="AQ12" s="17">
        <v>6.9758229057461305E-2</v>
      </c>
      <c r="AR12" s="17"/>
      <c r="AS12" s="17">
        <v>1.92269493084107E-2</v>
      </c>
      <c r="AT12" s="17">
        <v>5.1501219259023699E-2</v>
      </c>
      <c r="AU12" s="17"/>
      <c r="AV12" s="17">
        <v>1.8680640837580201E-2</v>
      </c>
      <c r="AW12" s="17">
        <v>3.0484727246727399E-2</v>
      </c>
      <c r="AX12" s="17"/>
      <c r="AY12" s="17">
        <v>3.3019152652032299E-2</v>
      </c>
      <c r="AZ12" s="17">
        <v>2.1729181613824599E-2</v>
      </c>
      <c r="BA12" s="17">
        <v>1.24202709704144E-2</v>
      </c>
      <c r="BB12" s="17"/>
      <c r="BC12" s="17">
        <v>2.1285237535796499E-2</v>
      </c>
      <c r="BD12" s="17">
        <v>3.4237375612355202E-2</v>
      </c>
      <c r="BE12" s="17">
        <v>2.25182455535737E-2</v>
      </c>
      <c r="BF12" s="17"/>
      <c r="BG12" s="17">
        <v>2.39716069999278E-2</v>
      </c>
      <c r="BH12" s="17">
        <v>2.44604743032973E-2</v>
      </c>
      <c r="BI12" s="17"/>
      <c r="BJ12" s="17">
        <v>2.30634491315359E-2</v>
      </c>
      <c r="BK12" s="17">
        <v>2.3419471369451501E-2</v>
      </c>
      <c r="BL12" s="17"/>
      <c r="BM12" s="17">
        <v>3.3010568415088197E-2</v>
      </c>
      <c r="BN12" s="17">
        <v>2.52126938220401E-2</v>
      </c>
      <c r="BO12" s="17">
        <v>9.0653092995969901E-3</v>
      </c>
      <c r="BP12" s="17">
        <v>4.0928629733892399E-2</v>
      </c>
      <c r="BQ12" s="17">
        <v>8.1267146906628701E-2</v>
      </c>
      <c r="BR12" s="17">
        <v>0</v>
      </c>
      <c r="BS12" s="17">
        <v>0</v>
      </c>
      <c r="BT12" s="17"/>
      <c r="BU12" s="17">
        <v>3.1393636110019899E-2</v>
      </c>
      <c r="BV12" s="17">
        <v>5.2737447417861398E-2</v>
      </c>
      <c r="BW12" s="17"/>
      <c r="BX12" s="17">
        <v>2.7000672928469999E-2</v>
      </c>
      <c r="BY12" s="17">
        <v>2.7314793507926899E-2</v>
      </c>
      <c r="BZ12" s="17">
        <v>3.1229940967424201E-2</v>
      </c>
      <c r="CA12" s="17">
        <v>2.1741888399038501E-2</v>
      </c>
    </row>
    <row r="13" spans="2:79" ht="28.8" x14ac:dyDescent="0.3">
      <c r="B13" s="18" t="s">
        <v>457</v>
      </c>
      <c r="C13" s="17">
        <v>6.7235425071561598E-3</v>
      </c>
      <c r="D13" s="17">
        <v>9.6365450596182199E-3</v>
      </c>
      <c r="E13" s="17">
        <v>3.9153084864676797E-3</v>
      </c>
      <c r="F13" s="17"/>
      <c r="G13" s="17">
        <v>2.3137516498183901E-2</v>
      </c>
      <c r="H13" s="17">
        <v>9.8084641120374603E-3</v>
      </c>
      <c r="I13" s="17">
        <v>3.02408512537006E-3</v>
      </c>
      <c r="J13" s="17">
        <v>7.7602252749689998E-3</v>
      </c>
      <c r="K13" s="17">
        <v>0</v>
      </c>
      <c r="L13" s="17">
        <v>0</v>
      </c>
      <c r="M13" s="17"/>
      <c r="N13" s="17">
        <v>6.7964157306710602E-3</v>
      </c>
      <c r="O13" s="17">
        <v>3.4173539864389602E-3</v>
      </c>
      <c r="P13" s="17">
        <v>6.2299468224459101E-3</v>
      </c>
      <c r="Q13" s="17">
        <v>1.0706410794662599E-2</v>
      </c>
      <c r="R13" s="17"/>
      <c r="S13" s="17">
        <v>8.6922290939287303E-3</v>
      </c>
      <c r="T13" s="17">
        <v>3.3448336274157502E-3</v>
      </c>
      <c r="U13" s="17">
        <v>5.49972896297029E-3</v>
      </c>
      <c r="V13" s="17">
        <v>0</v>
      </c>
      <c r="W13" s="17">
        <v>6.2992678370813503E-3</v>
      </c>
      <c r="X13" s="17">
        <v>1.12982547786979E-2</v>
      </c>
      <c r="Y13" s="17">
        <v>6.4059855801489197E-3</v>
      </c>
      <c r="Z13" s="17">
        <v>0</v>
      </c>
      <c r="AA13" s="17">
        <v>8.7281501682387394E-3</v>
      </c>
      <c r="AB13" s="17">
        <v>0</v>
      </c>
      <c r="AC13" s="17">
        <v>3.38607715437379E-2</v>
      </c>
      <c r="AD13" s="17">
        <v>0</v>
      </c>
      <c r="AE13" s="17"/>
      <c r="AF13" s="17">
        <v>8.9983409525766292E-3</v>
      </c>
      <c r="AG13" s="17">
        <v>9.4379781775819904E-3</v>
      </c>
      <c r="AH13" s="17">
        <v>0</v>
      </c>
      <c r="AI13" s="17">
        <v>7.7748162006809904E-3</v>
      </c>
      <c r="AJ13" s="17">
        <v>4.7655291699937501E-3</v>
      </c>
      <c r="AK13" s="17">
        <v>0</v>
      </c>
      <c r="AL13" s="17"/>
      <c r="AM13" s="17">
        <v>4.0387576932220696E-3</v>
      </c>
      <c r="AN13" s="17">
        <v>4.8874747000035397E-3</v>
      </c>
      <c r="AO13" s="17">
        <v>1.0085408707917E-2</v>
      </c>
      <c r="AP13" s="17">
        <v>8.7167621980738796E-3</v>
      </c>
      <c r="AQ13" s="17">
        <v>2.24400026845172E-2</v>
      </c>
      <c r="AR13" s="17"/>
      <c r="AS13" s="17">
        <v>5.0150746548244104E-3</v>
      </c>
      <c r="AT13" s="17">
        <v>4.1537379842331501E-3</v>
      </c>
      <c r="AU13" s="17"/>
      <c r="AV13" s="17">
        <v>3.8494378063540701E-3</v>
      </c>
      <c r="AW13" s="17">
        <v>1.17826141124439E-2</v>
      </c>
      <c r="AX13" s="17"/>
      <c r="AY13" s="17">
        <v>7.8684870368201602E-3</v>
      </c>
      <c r="AZ13" s="17">
        <v>5.7072692612108403E-3</v>
      </c>
      <c r="BA13" s="17">
        <v>1.07543882712859E-2</v>
      </c>
      <c r="BB13" s="17"/>
      <c r="BC13" s="17">
        <v>5.0625048387620396E-3</v>
      </c>
      <c r="BD13" s="17">
        <v>1.3084232545203699E-2</v>
      </c>
      <c r="BE13" s="17">
        <v>4.8351616145645903E-3</v>
      </c>
      <c r="BF13" s="17"/>
      <c r="BG13" s="17">
        <v>2.4392471672188801E-3</v>
      </c>
      <c r="BH13" s="17">
        <v>5.6213166767775397E-3</v>
      </c>
      <c r="BI13" s="17"/>
      <c r="BJ13" s="17">
        <v>5.6084620145760598E-3</v>
      </c>
      <c r="BK13" s="17">
        <v>6.5292426266120697E-3</v>
      </c>
      <c r="BL13" s="17"/>
      <c r="BM13" s="17">
        <v>9.0379988051245592E-3</v>
      </c>
      <c r="BN13" s="17">
        <v>3.4182937050005499E-3</v>
      </c>
      <c r="BO13" s="17">
        <v>3.6867748959945101E-2</v>
      </c>
      <c r="BP13" s="17">
        <v>0</v>
      </c>
      <c r="BQ13" s="17">
        <v>1.0456870869087399E-2</v>
      </c>
      <c r="BR13" s="17">
        <v>0</v>
      </c>
      <c r="BS13" s="17">
        <v>0</v>
      </c>
      <c r="BT13" s="17"/>
      <c r="BU13" s="17">
        <v>0</v>
      </c>
      <c r="BV13" s="17">
        <v>0</v>
      </c>
      <c r="BW13" s="17"/>
      <c r="BX13" s="17">
        <v>1.2301421366058199E-2</v>
      </c>
      <c r="BY13" s="17">
        <v>6.6358062021533602E-3</v>
      </c>
      <c r="BZ13" s="17">
        <v>3.7524157773497599E-3</v>
      </c>
      <c r="CA13" s="17">
        <v>6.8836701997513896E-3</v>
      </c>
    </row>
    <row r="14" spans="2:79" x14ac:dyDescent="0.3">
      <c r="B14" s="18" t="s">
        <v>96</v>
      </c>
      <c r="C14" s="17">
        <v>0</v>
      </c>
      <c r="D14" s="17">
        <v>0</v>
      </c>
      <c r="E14" s="17">
        <v>0</v>
      </c>
      <c r="F14" s="17"/>
      <c r="G14" s="17">
        <v>0</v>
      </c>
      <c r="H14" s="17">
        <v>0</v>
      </c>
      <c r="I14" s="17">
        <v>0</v>
      </c>
      <c r="J14" s="17">
        <v>0</v>
      </c>
      <c r="K14" s="17">
        <v>0</v>
      </c>
      <c r="L14" s="17">
        <v>0</v>
      </c>
      <c r="M14" s="17"/>
      <c r="N14" s="17">
        <v>0</v>
      </c>
      <c r="O14" s="17">
        <v>0</v>
      </c>
      <c r="P14" s="17">
        <v>0</v>
      </c>
      <c r="Q14" s="17">
        <v>0</v>
      </c>
      <c r="R14" s="17"/>
      <c r="S14" s="17">
        <v>0</v>
      </c>
      <c r="T14" s="17">
        <v>0</v>
      </c>
      <c r="U14" s="17">
        <v>0</v>
      </c>
      <c r="V14" s="17">
        <v>0</v>
      </c>
      <c r="W14" s="17">
        <v>0</v>
      </c>
      <c r="X14" s="17">
        <v>0</v>
      </c>
      <c r="Y14" s="17">
        <v>0</v>
      </c>
      <c r="Z14" s="17">
        <v>0</v>
      </c>
      <c r="AA14" s="17">
        <v>0</v>
      </c>
      <c r="AB14" s="17">
        <v>0</v>
      </c>
      <c r="AC14" s="17">
        <v>0</v>
      </c>
      <c r="AD14" s="17">
        <v>0</v>
      </c>
      <c r="AE14" s="17"/>
      <c r="AF14" s="17">
        <v>0</v>
      </c>
      <c r="AG14" s="17">
        <v>0</v>
      </c>
      <c r="AH14" s="17">
        <v>0</v>
      </c>
      <c r="AI14" s="17">
        <v>0</v>
      </c>
      <c r="AJ14" s="17">
        <v>0</v>
      </c>
      <c r="AK14" s="17">
        <v>0</v>
      </c>
      <c r="AL14" s="17"/>
      <c r="AM14" s="17">
        <v>0</v>
      </c>
      <c r="AN14" s="17">
        <v>0</v>
      </c>
      <c r="AO14" s="17">
        <v>0</v>
      </c>
      <c r="AP14" s="17">
        <v>0</v>
      </c>
      <c r="AQ14" s="17">
        <v>0</v>
      </c>
      <c r="AR14" s="17"/>
      <c r="AS14" s="17">
        <v>0</v>
      </c>
      <c r="AT14" s="17">
        <v>0</v>
      </c>
      <c r="AU14" s="17"/>
      <c r="AV14" s="17">
        <v>0</v>
      </c>
      <c r="AW14" s="17">
        <v>0</v>
      </c>
      <c r="AX14" s="17"/>
      <c r="AY14" s="17">
        <v>0</v>
      </c>
      <c r="AZ14" s="17">
        <v>0</v>
      </c>
      <c r="BA14" s="17">
        <v>0</v>
      </c>
      <c r="BB14" s="17"/>
      <c r="BC14" s="17">
        <v>0</v>
      </c>
      <c r="BD14" s="17">
        <v>0</v>
      </c>
      <c r="BE14" s="17">
        <v>0</v>
      </c>
      <c r="BF14" s="17"/>
      <c r="BG14" s="17">
        <v>0</v>
      </c>
      <c r="BH14" s="17">
        <v>0</v>
      </c>
      <c r="BI14" s="17"/>
      <c r="BJ14" s="17">
        <v>0</v>
      </c>
      <c r="BK14" s="17">
        <v>0</v>
      </c>
      <c r="BL14" s="17"/>
      <c r="BM14" s="17">
        <v>0</v>
      </c>
      <c r="BN14" s="17">
        <v>0</v>
      </c>
      <c r="BO14" s="17">
        <v>0</v>
      </c>
      <c r="BP14" s="17">
        <v>0</v>
      </c>
      <c r="BQ14" s="17">
        <v>0</v>
      </c>
      <c r="BR14" s="17">
        <v>0</v>
      </c>
      <c r="BS14" s="17">
        <v>0</v>
      </c>
      <c r="BT14" s="17"/>
      <c r="BU14" s="17">
        <v>0</v>
      </c>
      <c r="BV14" s="17">
        <v>0</v>
      </c>
      <c r="BW14" s="17"/>
      <c r="BX14" s="17">
        <v>0</v>
      </c>
      <c r="BY14" s="17">
        <v>0</v>
      </c>
      <c r="BZ14" s="17">
        <v>0</v>
      </c>
      <c r="CA14" s="17">
        <v>0</v>
      </c>
    </row>
    <row r="15" spans="2:79" ht="28.8" x14ac:dyDescent="0.3">
      <c r="B15" s="18" t="s">
        <v>458</v>
      </c>
      <c r="C15" s="17">
        <v>0.22375103611042901</v>
      </c>
      <c r="D15" s="17">
        <v>0.22876562921618701</v>
      </c>
      <c r="E15" s="17">
        <v>0.21996168220592799</v>
      </c>
      <c r="F15" s="17"/>
      <c r="G15" s="17">
        <v>0.12568739444728499</v>
      </c>
      <c r="H15" s="17">
        <v>0.184868076709474</v>
      </c>
      <c r="I15" s="17">
        <v>0.20738033869523301</v>
      </c>
      <c r="J15" s="17">
        <v>0.22286875224213401</v>
      </c>
      <c r="K15" s="17">
        <v>0.282947588922217</v>
      </c>
      <c r="L15" s="17">
        <v>0.29464364133950099</v>
      </c>
      <c r="M15" s="17"/>
      <c r="N15" s="17">
        <v>0.20576831178136201</v>
      </c>
      <c r="O15" s="17">
        <v>0.19152314148441901</v>
      </c>
      <c r="P15" s="17">
        <v>0.27870105991216398</v>
      </c>
      <c r="Q15" s="17">
        <v>0.230878278998634</v>
      </c>
      <c r="R15" s="17"/>
      <c r="S15" s="17">
        <v>0.22780970034390699</v>
      </c>
      <c r="T15" s="17">
        <v>0.24685409687654999</v>
      </c>
      <c r="U15" s="17">
        <v>0.23384155548728999</v>
      </c>
      <c r="V15" s="17">
        <v>0.21622150894865999</v>
      </c>
      <c r="W15" s="17">
        <v>0.20986774955681201</v>
      </c>
      <c r="X15" s="17">
        <v>0.227261342426893</v>
      </c>
      <c r="Y15" s="17">
        <v>0.20198260387477501</v>
      </c>
      <c r="Z15" s="17">
        <v>0.25408653626049199</v>
      </c>
      <c r="AA15" s="17">
        <v>0.21269989678790499</v>
      </c>
      <c r="AB15" s="17">
        <v>0.19988923143517801</v>
      </c>
      <c r="AC15" s="17">
        <v>0.27077963694480101</v>
      </c>
      <c r="AD15" s="17">
        <v>0.17342509406550899</v>
      </c>
      <c r="AE15" s="17"/>
      <c r="AF15" s="17">
        <v>0.21111996409686101</v>
      </c>
      <c r="AG15" s="17">
        <v>0.21741713002914601</v>
      </c>
      <c r="AH15" s="17">
        <v>0.22064893188352</v>
      </c>
      <c r="AI15" s="17">
        <v>0.20337390089656601</v>
      </c>
      <c r="AJ15" s="17">
        <v>0.29228285215118499</v>
      </c>
      <c r="AK15" s="17">
        <v>0.25546127834566701</v>
      </c>
      <c r="AL15" s="17"/>
      <c r="AM15" s="17">
        <v>0.26522669639234497</v>
      </c>
      <c r="AN15" s="17">
        <v>0.21338026949369701</v>
      </c>
      <c r="AO15" s="17">
        <v>0.16320279378647601</v>
      </c>
      <c r="AP15" s="17">
        <v>0.18236604128276099</v>
      </c>
      <c r="AQ15" s="17">
        <v>0.308269896555526</v>
      </c>
      <c r="AR15" s="17"/>
      <c r="AS15" s="17">
        <v>0.23508131182472999</v>
      </c>
      <c r="AT15" s="17">
        <v>0.23756829682978001</v>
      </c>
      <c r="AU15" s="17"/>
      <c r="AV15" s="17">
        <v>0.24469037506917199</v>
      </c>
      <c r="AW15" s="17">
        <v>0.19055051958900299</v>
      </c>
      <c r="AX15" s="17"/>
      <c r="AY15" s="17">
        <v>0.214268923473664</v>
      </c>
      <c r="AZ15" s="17">
        <v>0.22658540751866799</v>
      </c>
      <c r="BA15" s="17">
        <v>0.223881373453613</v>
      </c>
      <c r="BB15" s="17"/>
      <c r="BC15" s="17">
        <v>0.21754986273298499</v>
      </c>
      <c r="BD15" s="17">
        <v>0.24940984019735901</v>
      </c>
      <c r="BE15" s="17">
        <v>0.218573476593315</v>
      </c>
      <c r="BF15" s="17"/>
      <c r="BG15" s="17">
        <v>0.227457191185507</v>
      </c>
      <c r="BH15" s="17">
        <v>0.226002414817603</v>
      </c>
      <c r="BI15" s="17"/>
      <c r="BJ15" s="17">
        <v>0.22327612404848901</v>
      </c>
      <c r="BK15" s="17">
        <v>0.22939995126408</v>
      </c>
      <c r="BL15" s="17"/>
      <c r="BM15" s="17">
        <v>0.220651928578985</v>
      </c>
      <c r="BN15" s="17">
        <v>0.21055646163790201</v>
      </c>
      <c r="BO15" s="17">
        <v>0.14861771870745699</v>
      </c>
      <c r="BP15" s="17">
        <v>0.14617536420302599</v>
      </c>
      <c r="BQ15" s="17">
        <v>7.9811281880054499E-2</v>
      </c>
      <c r="BR15" s="17">
        <v>0.31749610968889203</v>
      </c>
      <c r="BS15" s="17">
        <v>0.19273004749452999</v>
      </c>
      <c r="BT15" s="17"/>
      <c r="BU15" s="17">
        <v>0.23916557168353</v>
      </c>
      <c r="BV15" s="17">
        <v>0.238192489381122</v>
      </c>
      <c r="BW15" s="17"/>
      <c r="BX15" s="17">
        <v>0.23396759742270801</v>
      </c>
      <c r="BY15" s="17">
        <v>0.32811152137958</v>
      </c>
      <c r="BZ15" s="17">
        <v>0.15845458105458901</v>
      </c>
      <c r="CA15" s="17">
        <v>0.27239389992226798</v>
      </c>
    </row>
    <row r="16" spans="2:79" ht="28.8" x14ac:dyDescent="0.3">
      <c r="B16" s="18" t="s">
        <v>459</v>
      </c>
      <c r="C16" s="17">
        <v>0.49743532919476002</v>
      </c>
      <c r="D16" s="17">
        <v>0.49956484458344802</v>
      </c>
      <c r="E16" s="17">
        <v>0.49573805052418701</v>
      </c>
      <c r="F16" s="17"/>
      <c r="G16" s="17">
        <v>0.42127972945445502</v>
      </c>
      <c r="H16" s="17">
        <v>0.48866919584706198</v>
      </c>
      <c r="I16" s="17">
        <v>0.49609598012315298</v>
      </c>
      <c r="J16" s="17">
        <v>0.48845675872768501</v>
      </c>
      <c r="K16" s="17">
        <v>0.513708906103722</v>
      </c>
      <c r="L16" s="17">
        <v>0.552524548101751</v>
      </c>
      <c r="M16" s="17"/>
      <c r="N16" s="17">
        <v>0.54734982208345095</v>
      </c>
      <c r="O16" s="17">
        <v>0.52773673239788899</v>
      </c>
      <c r="P16" s="17">
        <v>0.44214481234227898</v>
      </c>
      <c r="Q16" s="17">
        <v>0.45903909489230399</v>
      </c>
      <c r="R16" s="17"/>
      <c r="S16" s="17">
        <v>0.46256208052546199</v>
      </c>
      <c r="T16" s="17">
        <v>0.48797050339472697</v>
      </c>
      <c r="U16" s="17">
        <v>0.52403341286537097</v>
      </c>
      <c r="V16" s="17">
        <v>0.476082335765172</v>
      </c>
      <c r="W16" s="17">
        <v>0.540816782253427</v>
      </c>
      <c r="X16" s="17">
        <v>0.486622683310584</v>
      </c>
      <c r="Y16" s="17">
        <v>0.50338075437906904</v>
      </c>
      <c r="Z16" s="17">
        <v>0.43686765102236003</v>
      </c>
      <c r="AA16" s="17">
        <v>0.50087832864297999</v>
      </c>
      <c r="AB16" s="17">
        <v>0.53434577670536398</v>
      </c>
      <c r="AC16" s="17">
        <v>0.51675481600103501</v>
      </c>
      <c r="AD16" s="17">
        <v>0.53388311667511501</v>
      </c>
      <c r="AE16" s="17"/>
      <c r="AF16" s="17">
        <v>0.45126213287988398</v>
      </c>
      <c r="AG16" s="17">
        <v>0.51916696343276103</v>
      </c>
      <c r="AH16" s="17">
        <v>0.51367704294224503</v>
      </c>
      <c r="AI16" s="17">
        <v>0.53585036249458395</v>
      </c>
      <c r="AJ16" s="17">
        <v>0.46430793248222901</v>
      </c>
      <c r="AK16" s="17">
        <v>0.48636478631454499</v>
      </c>
      <c r="AL16" s="17"/>
      <c r="AM16" s="17">
        <v>0.46753909597376703</v>
      </c>
      <c r="AN16" s="17">
        <v>0.50445099994155196</v>
      </c>
      <c r="AO16" s="17">
        <v>0.50444820405166202</v>
      </c>
      <c r="AP16" s="17">
        <v>0.55704291162847397</v>
      </c>
      <c r="AQ16" s="17">
        <v>0.46319113911024801</v>
      </c>
      <c r="AR16" s="17"/>
      <c r="AS16" s="17">
        <v>0.52085622732306103</v>
      </c>
      <c r="AT16" s="17">
        <v>0.43932188940546102</v>
      </c>
      <c r="AU16" s="17"/>
      <c r="AV16" s="17">
        <v>0.51626809615806601</v>
      </c>
      <c r="AW16" s="17">
        <v>0.45869304524787702</v>
      </c>
      <c r="AX16" s="17"/>
      <c r="AY16" s="17">
        <v>0.43847966748565498</v>
      </c>
      <c r="AZ16" s="17">
        <v>0.50844035950073896</v>
      </c>
      <c r="BA16" s="17">
        <v>0.62254052945751004</v>
      </c>
      <c r="BB16" s="17"/>
      <c r="BC16" s="17">
        <v>0.49848173959097603</v>
      </c>
      <c r="BD16" s="17">
        <v>0.48164490968192603</v>
      </c>
      <c r="BE16" s="17">
        <v>0.51533822242673399</v>
      </c>
      <c r="BF16" s="17"/>
      <c r="BG16" s="17">
        <v>0.479273885747933</v>
      </c>
      <c r="BH16" s="17">
        <v>0.51077060375097405</v>
      </c>
      <c r="BI16" s="17"/>
      <c r="BJ16" s="17">
        <v>0.51031597051281496</v>
      </c>
      <c r="BK16" s="17">
        <v>0.49571947570652403</v>
      </c>
      <c r="BL16" s="17"/>
      <c r="BM16" s="17">
        <v>0.47966860188818899</v>
      </c>
      <c r="BN16" s="17">
        <v>0.50362391736311996</v>
      </c>
      <c r="BO16" s="17">
        <v>0.49216061835609298</v>
      </c>
      <c r="BP16" s="17">
        <v>0.492110296033128</v>
      </c>
      <c r="BQ16" s="17">
        <v>0.47969991841006798</v>
      </c>
      <c r="BR16" s="17">
        <v>0.54700906759171797</v>
      </c>
      <c r="BS16" s="17">
        <v>0.46353128297308099</v>
      </c>
      <c r="BT16" s="17"/>
      <c r="BU16" s="17">
        <v>0.53771015099703701</v>
      </c>
      <c r="BV16" s="17">
        <v>0.445567358209492</v>
      </c>
      <c r="BW16" s="17"/>
      <c r="BX16" s="17">
        <v>0.47602213007793098</v>
      </c>
      <c r="BY16" s="17">
        <v>0.452074755044507</v>
      </c>
      <c r="BZ16" s="17">
        <v>0.53068058140735197</v>
      </c>
      <c r="CA16" s="17">
        <v>0.51204670570136301</v>
      </c>
    </row>
    <row r="17" spans="2:79" x14ac:dyDescent="0.3">
      <c r="B17" s="18" t="s">
        <v>101</v>
      </c>
      <c r="C17" s="19">
        <v>2.99440480936717E-2</v>
      </c>
      <c r="D17" s="19">
        <v>2.9962965934948099E-2</v>
      </c>
      <c r="E17" s="19">
        <v>3.0073057999968199E-2</v>
      </c>
      <c r="F17" s="19"/>
      <c r="G17" s="19">
        <v>2.9177166276751699E-2</v>
      </c>
      <c r="H17" s="19">
        <v>3.2522754737734402E-2</v>
      </c>
      <c r="I17" s="19">
        <v>5.1699600871046497E-2</v>
      </c>
      <c r="J17" s="19">
        <v>3.9843562706301003E-2</v>
      </c>
      <c r="K17" s="19">
        <v>2.07808435163617E-2</v>
      </c>
      <c r="L17" s="19">
        <v>8.8612244542980896E-3</v>
      </c>
      <c r="M17" s="19"/>
      <c r="N17" s="19">
        <v>1.3162394062834801E-2</v>
      </c>
      <c r="O17" s="19">
        <v>2.3534047412114099E-2</v>
      </c>
      <c r="P17" s="19">
        <v>3.0106277584987101E-2</v>
      </c>
      <c r="Q17" s="19">
        <v>5.54352300635583E-2</v>
      </c>
      <c r="R17" s="19"/>
      <c r="S17" s="19">
        <v>3.3359000131085802E-2</v>
      </c>
      <c r="T17" s="19">
        <v>1.6905000748152699E-2</v>
      </c>
      <c r="U17" s="19">
        <v>2.3657788794959601E-2</v>
      </c>
      <c r="V17" s="19">
        <v>2.6664263435218299E-2</v>
      </c>
      <c r="W17" s="19">
        <v>5.47150465015609E-2</v>
      </c>
      <c r="X17" s="19">
        <v>4.2730342543054203E-2</v>
      </c>
      <c r="Y17" s="19">
        <v>3.3922442562337E-2</v>
      </c>
      <c r="Z17" s="19">
        <v>1.20031409314394E-2</v>
      </c>
      <c r="AA17" s="19">
        <v>2.18950478701566E-2</v>
      </c>
      <c r="AB17" s="19">
        <v>2.37676207453951E-2</v>
      </c>
      <c r="AC17" s="19">
        <v>4.2987493604654599E-2</v>
      </c>
      <c r="AD17" s="19">
        <v>4.0219506413391601E-2</v>
      </c>
      <c r="AE17" s="19"/>
      <c r="AF17" s="19">
        <v>3.6954445928189097E-2</v>
      </c>
      <c r="AG17" s="19">
        <v>2.1210301089694E-2</v>
      </c>
      <c r="AH17" s="19">
        <v>2.9320591490416999E-2</v>
      </c>
      <c r="AI17" s="19">
        <v>3.2137538385849602E-2</v>
      </c>
      <c r="AJ17" s="19">
        <v>2.8437474495602199E-2</v>
      </c>
      <c r="AK17" s="19">
        <v>4.0218344618524797E-2</v>
      </c>
      <c r="AL17" s="19"/>
      <c r="AM17" s="19">
        <v>3.75366364534079E-2</v>
      </c>
      <c r="AN17" s="19">
        <v>3.22989726013789E-2</v>
      </c>
      <c r="AO17" s="19">
        <v>3.0423562092718199E-2</v>
      </c>
      <c r="AP17" s="19">
        <v>7.4773380390969896E-3</v>
      </c>
      <c r="AQ17" s="19">
        <v>3.7675550276847998E-2</v>
      </c>
      <c r="AR17" s="19"/>
      <c r="AS17" s="19">
        <v>2.2982519616641401E-2</v>
      </c>
      <c r="AT17" s="19">
        <v>4.1419152887053903E-2</v>
      </c>
      <c r="AU17" s="19"/>
      <c r="AV17" s="19">
        <v>2.1261501642396301E-2</v>
      </c>
      <c r="AW17" s="19">
        <v>3.1472303069448301E-2</v>
      </c>
      <c r="AX17" s="19"/>
      <c r="AY17" s="19">
        <v>4.2627096724158299E-2</v>
      </c>
      <c r="AZ17" s="19">
        <v>2.6990441826822201E-2</v>
      </c>
      <c r="BA17" s="19">
        <v>5.36589300928341E-3</v>
      </c>
      <c r="BB17" s="19"/>
      <c r="BC17" s="19">
        <v>3.3459304424941098E-2</v>
      </c>
      <c r="BD17" s="19">
        <v>2.3845303089280401E-2</v>
      </c>
      <c r="BE17" s="19">
        <v>1.8998259586839698E-2</v>
      </c>
      <c r="BF17" s="19"/>
      <c r="BG17" s="19">
        <v>3.7942953076624097E-2</v>
      </c>
      <c r="BH17" s="19">
        <v>2.1372964468965201E-2</v>
      </c>
      <c r="BI17" s="19"/>
      <c r="BJ17" s="19">
        <v>2.2856680056405902E-2</v>
      </c>
      <c r="BK17" s="19">
        <v>2.8940182902719599E-2</v>
      </c>
      <c r="BL17" s="19"/>
      <c r="BM17" s="19">
        <v>2.9049780078125201E-2</v>
      </c>
      <c r="BN17" s="19">
        <v>1.65891980496993E-2</v>
      </c>
      <c r="BO17" s="19">
        <v>5.6501404045611797E-2</v>
      </c>
      <c r="BP17" s="19">
        <v>8.1509104231194104E-2</v>
      </c>
      <c r="BQ17" s="19">
        <v>3.0927350340768801E-2</v>
      </c>
      <c r="BR17" s="19">
        <v>1.16832241409299E-2</v>
      </c>
      <c r="BS17" s="19">
        <v>6.6519087407999597E-2</v>
      </c>
      <c r="BT17" s="19"/>
      <c r="BU17" s="19">
        <v>0</v>
      </c>
      <c r="BV17" s="19">
        <v>2.3549502295159001E-2</v>
      </c>
      <c r="BW17" s="19"/>
      <c r="BX17" s="19">
        <v>3.2454043198005697E-2</v>
      </c>
      <c r="BY17" s="19">
        <v>1.4362262289474801E-2</v>
      </c>
      <c r="BZ17" s="19">
        <v>1.8710194954196499E-2</v>
      </c>
      <c r="CA17" s="19">
        <v>1.24489452786889E-2</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35" t="s">
        <v>353</v>
      </c>
      <c r="E2" s="31"/>
      <c r="F2" s="31"/>
      <c r="G2" s="31"/>
    </row>
    <row r="6" spans="2:7" ht="49.95" customHeight="1" x14ac:dyDescent="0.3">
      <c r="B6" s="20" t="s">
        <v>15</v>
      </c>
      <c r="C6" s="20" t="s">
        <v>461</v>
      </c>
      <c r="D6" s="20" t="s">
        <v>462</v>
      </c>
      <c r="E6" s="20" t="s">
        <v>463</v>
      </c>
      <c r="F6" s="20" t="s">
        <v>464</v>
      </c>
    </row>
    <row r="7" spans="2:7" x14ac:dyDescent="0.3">
      <c r="B7" s="18" t="s">
        <v>292</v>
      </c>
      <c r="C7" s="17">
        <v>0.37667988285901899</v>
      </c>
      <c r="D7" s="17">
        <v>0.31480110213745899</v>
      </c>
      <c r="E7" s="17">
        <v>0.27517148294933003</v>
      </c>
      <c r="F7" s="17">
        <v>0.18693492471531301</v>
      </c>
    </row>
    <row r="8" spans="2:7" x14ac:dyDescent="0.3">
      <c r="B8" s="18" t="s">
        <v>293</v>
      </c>
      <c r="C8" s="17">
        <v>0.43335144522512598</v>
      </c>
      <c r="D8" s="17">
        <v>0.45036483717524101</v>
      </c>
      <c r="E8" s="17">
        <v>0.457811559238751</v>
      </c>
      <c r="F8" s="17">
        <v>0.23780189488525799</v>
      </c>
    </row>
    <row r="9" spans="2:7" x14ac:dyDescent="0.3">
      <c r="B9" s="18" t="s">
        <v>294</v>
      </c>
      <c r="C9" s="17">
        <v>0.137854116836856</v>
      </c>
      <c r="D9" s="17">
        <v>0.15875143488117699</v>
      </c>
      <c r="E9" s="17">
        <v>0.18375161689245401</v>
      </c>
      <c r="F9" s="17">
        <v>0.230849494011694</v>
      </c>
    </row>
    <row r="10" spans="2:7" x14ac:dyDescent="0.3">
      <c r="B10" s="18" t="s">
        <v>295</v>
      </c>
      <c r="C10" s="17">
        <v>2.3035168868568202E-2</v>
      </c>
      <c r="D10" s="17">
        <v>3.58362540663449E-2</v>
      </c>
      <c r="E10" s="17">
        <v>4.3648113219972799E-2</v>
      </c>
      <c r="F10" s="17">
        <v>0.124423200467306</v>
      </c>
    </row>
    <row r="11" spans="2:7" x14ac:dyDescent="0.3">
      <c r="B11" s="18" t="s">
        <v>296</v>
      </c>
      <c r="C11" s="17">
        <v>7.7408404075197702E-3</v>
      </c>
      <c r="D11" s="17">
        <v>1.4215049157468599E-2</v>
      </c>
      <c r="E11" s="17">
        <v>2.12299264192276E-2</v>
      </c>
      <c r="F11" s="17">
        <v>0.15187028301716299</v>
      </c>
    </row>
    <row r="12" spans="2:7" x14ac:dyDescent="0.3">
      <c r="B12" s="18" t="s">
        <v>96</v>
      </c>
      <c r="C12" s="17">
        <v>2.1338545802911401E-2</v>
      </c>
      <c r="D12" s="17">
        <v>2.6031322582308801E-2</v>
      </c>
      <c r="E12" s="17">
        <v>1.8387301280265E-2</v>
      </c>
      <c r="F12" s="17">
        <v>6.8120202903265398E-2</v>
      </c>
    </row>
    <row r="13" spans="2:7" x14ac:dyDescent="0.3">
      <c r="B13" s="23" t="s">
        <v>297</v>
      </c>
      <c r="C13" s="21">
        <v>0.81003132808414502</v>
      </c>
      <c r="D13" s="21">
        <v>0.76516593931270105</v>
      </c>
      <c r="E13" s="21">
        <v>0.73298304218808097</v>
      </c>
      <c r="F13" s="21">
        <v>0.42473681960057003</v>
      </c>
    </row>
    <row r="14" spans="2:7" x14ac:dyDescent="0.3">
      <c r="B14" s="23" t="s">
        <v>298</v>
      </c>
      <c r="C14" s="21">
        <v>3.0776009276088E-2</v>
      </c>
      <c r="D14" s="21">
        <v>5.0051303223813501E-2</v>
      </c>
      <c r="E14" s="21">
        <v>6.4878039639200399E-2</v>
      </c>
      <c r="F14" s="21">
        <v>0.27629348348447003</v>
      </c>
    </row>
    <row r="15" spans="2:7" hidden="1" x14ac:dyDescent="0.3">
      <c r="B15" s="23" t="s">
        <v>299</v>
      </c>
      <c r="C15" s="22">
        <v>0.77925531880805698</v>
      </c>
      <c r="D15" s="22">
        <v>0.71511463608888703</v>
      </c>
      <c r="E15" s="22">
        <v>0.66810500254887994</v>
      </c>
      <c r="F15" s="22">
        <v>0.1484433361161</v>
      </c>
    </row>
    <row r="16" spans="2:7" x14ac:dyDescent="0.3">
      <c r="B16" s="16"/>
      <c r="C16" s="16"/>
      <c r="D16" s="16"/>
      <c r="E16" s="16"/>
      <c r="F16" s="16"/>
    </row>
    <row r="17" spans="2:2" x14ac:dyDescent="0.3">
      <c r="B17" t="s">
        <v>99</v>
      </c>
    </row>
    <row r="18" spans="2:2" x14ac:dyDescent="0.3">
      <c r="B18" t="s">
        <v>100</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465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0.37667988285901899</v>
      </c>
      <c r="D9" s="17">
        <v>0.35579469921285001</v>
      </c>
      <c r="E9" s="17">
        <v>0.39685348620996003</v>
      </c>
      <c r="F9" s="17"/>
      <c r="G9" s="17">
        <v>0.32558617109659999</v>
      </c>
      <c r="H9" s="17">
        <v>0.36835796746857302</v>
      </c>
      <c r="I9" s="17">
        <v>0.39918450592076299</v>
      </c>
      <c r="J9" s="17">
        <v>0.38619391227802802</v>
      </c>
      <c r="K9" s="17">
        <v>0.374969761241917</v>
      </c>
      <c r="L9" s="17">
        <v>0.39254653822083702</v>
      </c>
      <c r="M9" s="17"/>
      <c r="N9" s="17">
        <v>0.42784282769993298</v>
      </c>
      <c r="O9" s="17">
        <v>0.368912120842952</v>
      </c>
      <c r="P9" s="17">
        <v>0.369566324330386</v>
      </c>
      <c r="Q9" s="17">
        <v>0.33691696297121498</v>
      </c>
      <c r="R9" s="17"/>
      <c r="S9" s="17">
        <v>0.38583115398043999</v>
      </c>
      <c r="T9" s="17">
        <v>0.40423175210793399</v>
      </c>
      <c r="U9" s="17">
        <v>0.40214023935437798</v>
      </c>
      <c r="V9" s="17">
        <v>0.358616448817969</v>
      </c>
      <c r="W9" s="17">
        <v>0.36453468925104199</v>
      </c>
      <c r="X9" s="17">
        <v>0.33960299912447101</v>
      </c>
      <c r="Y9" s="17">
        <v>0.36571905295004298</v>
      </c>
      <c r="Z9" s="17">
        <v>0.36565022264047797</v>
      </c>
      <c r="AA9" s="17">
        <v>0.35550572112505102</v>
      </c>
      <c r="AB9" s="17">
        <v>0.34582870928929699</v>
      </c>
      <c r="AC9" s="17">
        <v>0.43787327657622499</v>
      </c>
      <c r="AD9" s="17">
        <v>0.45272108081787699</v>
      </c>
      <c r="AE9" s="17"/>
      <c r="AF9" s="17">
        <v>0.41321938573330202</v>
      </c>
      <c r="AG9" s="17">
        <v>0.36849483513747999</v>
      </c>
      <c r="AH9" s="17">
        <v>0.38069678660925899</v>
      </c>
      <c r="AI9" s="17">
        <v>0.31997199690564199</v>
      </c>
      <c r="AJ9" s="17">
        <v>0.40641602601258597</v>
      </c>
      <c r="AK9" s="17">
        <v>0.37833916811291102</v>
      </c>
      <c r="AL9" s="17"/>
      <c r="AM9" s="17">
        <v>0.326301106198919</v>
      </c>
      <c r="AN9" s="17">
        <v>0.35454475195961999</v>
      </c>
      <c r="AO9" s="17">
        <v>0.41945256993185698</v>
      </c>
      <c r="AP9" s="17">
        <v>0.45581132105003602</v>
      </c>
      <c r="AQ9" s="17">
        <v>0.50190522337642396</v>
      </c>
      <c r="AR9" s="17"/>
      <c r="AS9" s="17">
        <v>0.39679421762266498</v>
      </c>
      <c r="AT9" s="17">
        <v>0.370583230165757</v>
      </c>
      <c r="AU9" s="17"/>
      <c r="AV9" s="17">
        <v>0.39927904353830201</v>
      </c>
      <c r="AW9" s="17">
        <v>0.37227127825728301</v>
      </c>
      <c r="AX9" s="17"/>
      <c r="AY9" s="17">
        <v>0.37401165297875399</v>
      </c>
      <c r="AZ9" s="17">
        <v>0.37918307362317899</v>
      </c>
      <c r="BA9" s="17">
        <v>0.35655160438088701</v>
      </c>
      <c r="BB9" s="17"/>
      <c r="BC9" s="17">
        <v>0.38122983315397901</v>
      </c>
      <c r="BD9" s="17">
        <v>0.36963988324909303</v>
      </c>
      <c r="BE9" s="17">
        <v>0.379125104349474</v>
      </c>
      <c r="BF9" s="17"/>
      <c r="BG9" s="17">
        <v>0.40127650414179</v>
      </c>
      <c r="BH9" s="17">
        <v>0.37073957149595099</v>
      </c>
      <c r="BI9" s="17"/>
      <c r="BJ9" s="17">
        <v>0.39974475194847398</v>
      </c>
      <c r="BK9" s="17">
        <v>0.37212226179097202</v>
      </c>
      <c r="BL9" s="17"/>
      <c r="BM9" s="17">
        <v>0.36988276436641698</v>
      </c>
      <c r="BN9" s="17">
        <v>0.40009514080265202</v>
      </c>
      <c r="BO9" s="17">
        <v>0.43207516896645298</v>
      </c>
      <c r="BP9" s="17">
        <v>0.38745344860902498</v>
      </c>
      <c r="BQ9" s="17">
        <v>0.26794669876164601</v>
      </c>
      <c r="BR9" s="17">
        <v>0.38387138514515701</v>
      </c>
      <c r="BS9" s="17">
        <v>0.37519574161458003</v>
      </c>
      <c r="BT9" s="17"/>
      <c r="BU9" s="17">
        <v>0.40894593207199398</v>
      </c>
      <c r="BV9" s="17">
        <v>0.436747164390622</v>
      </c>
      <c r="BW9" s="17"/>
      <c r="BX9" s="17">
        <v>0.37389198340191498</v>
      </c>
      <c r="BY9" s="17">
        <v>0.374058011094698</v>
      </c>
      <c r="BZ9" s="17">
        <v>0.41431257110089098</v>
      </c>
      <c r="CA9" s="17">
        <v>0.36608570085131797</v>
      </c>
    </row>
    <row r="10" spans="2:79" x14ac:dyDescent="0.3">
      <c r="B10" s="18" t="s">
        <v>293</v>
      </c>
      <c r="C10" s="17">
        <v>0.43335144522512598</v>
      </c>
      <c r="D10" s="17">
        <v>0.44438231426050601</v>
      </c>
      <c r="E10" s="17">
        <v>0.42185422811943002</v>
      </c>
      <c r="F10" s="17"/>
      <c r="G10" s="17">
        <v>0.40606531637508197</v>
      </c>
      <c r="H10" s="17">
        <v>0.41539632052452402</v>
      </c>
      <c r="I10" s="17">
        <v>0.42160577165309399</v>
      </c>
      <c r="J10" s="17">
        <v>0.45301178909389</v>
      </c>
      <c r="K10" s="17">
        <v>0.44246443687702802</v>
      </c>
      <c r="L10" s="17">
        <v>0.45353741759386901</v>
      </c>
      <c r="M10" s="17"/>
      <c r="N10" s="17">
        <v>0.43553453948624998</v>
      </c>
      <c r="O10" s="17">
        <v>0.45040576440803398</v>
      </c>
      <c r="P10" s="17">
        <v>0.427383787023776</v>
      </c>
      <c r="Q10" s="17">
        <v>0.42060610130621401</v>
      </c>
      <c r="R10" s="17"/>
      <c r="S10" s="17">
        <v>0.39548441946673502</v>
      </c>
      <c r="T10" s="17">
        <v>0.40471793315649401</v>
      </c>
      <c r="U10" s="17">
        <v>0.439149109267779</v>
      </c>
      <c r="V10" s="17">
        <v>0.47603648682570798</v>
      </c>
      <c r="W10" s="17">
        <v>0.40827121846577002</v>
      </c>
      <c r="X10" s="17">
        <v>0.41517269492309999</v>
      </c>
      <c r="Y10" s="17">
        <v>0.48685613509782599</v>
      </c>
      <c r="Z10" s="17">
        <v>0.47855421899712203</v>
      </c>
      <c r="AA10" s="17">
        <v>0.449311174527185</v>
      </c>
      <c r="AB10" s="17">
        <v>0.46664693035517502</v>
      </c>
      <c r="AC10" s="17">
        <v>0.39912176335176103</v>
      </c>
      <c r="AD10" s="17">
        <v>0.399219981241696</v>
      </c>
      <c r="AE10" s="17"/>
      <c r="AF10" s="17">
        <v>0.39033098452038201</v>
      </c>
      <c r="AG10" s="17">
        <v>0.4564012170872</v>
      </c>
      <c r="AH10" s="17">
        <v>0.39543273723247602</v>
      </c>
      <c r="AI10" s="17">
        <v>0.49402780773903499</v>
      </c>
      <c r="AJ10" s="17">
        <v>0.40553021483208601</v>
      </c>
      <c r="AK10" s="17">
        <v>0.45245394746039003</v>
      </c>
      <c r="AL10" s="17"/>
      <c r="AM10" s="17">
        <v>0.45577943360473699</v>
      </c>
      <c r="AN10" s="17">
        <v>0.43264582762665799</v>
      </c>
      <c r="AO10" s="17">
        <v>0.42250988763400499</v>
      </c>
      <c r="AP10" s="17">
        <v>0.40420678786657299</v>
      </c>
      <c r="AQ10" s="17">
        <v>0.286849126574581</v>
      </c>
      <c r="AR10" s="17"/>
      <c r="AS10" s="17">
        <v>0.435323796041167</v>
      </c>
      <c r="AT10" s="17">
        <v>0.43006270892159199</v>
      </c>
      <c r="AU10" s="17"/>
      <c r="AV10" s="17">
        <v>0.43519965701331198</v>
      </c>
      <c r="AW10" s="17">
        <v>0.40479766031804798</v>
      </c>
      <c r="AX10" s="17"/>
      <c r="AY10" s="17">
        <v>0.39453182592715402</v>
      </c>
      <c r="AZ10" s="17">
        <v>0.44405268112032398</v>
      </c>
      <c r="BA10" s="17">
        <v>0.48711852915086701</v>
      </c>
      <c r="BB10" s="17"/>
      <c r="BC10" s="17">
        <v>0.442011769390874</v>
      </c>
      <c r="BD10" s="17">
        <v>0.42763846059798999</v>
      </c>
      <c r="BE10" s="17">
        <v>0.418494059811514</v>
      </c>
      <c r="BF10" s="17"/>
      <c r="BG10" s="17">
        <v>0.41265000418138797</v>
      </c>
      <c r="BH10" s="17">
        <v>0.443794794811947</v>
      </c>
      <c r="BI10" s="17"/>
      <c r="BJ10" s="17">
        <v>0.421415374113911</v>
      </c>
      <c r="BK10" s="17">
        <v>0.441947508034994</v>
      </c>
      <c r="BL10" s="17"/>
      <c r="BM10" s="17">
        <v>0.44143250063526501</v>
      </c>
      <c r="BN10" s="17">
        <v>0.41822387734347</v>
      </c>
      <c r="BO10" s="17">
        <v>0.35045241659559601</v>
      </c>
      <c r="BP10" s="17">
        <v>0.35263926943893598</v>
      </c>
      <c r="BQ10" s="17">
        <v>0.47536185209756199</v>
      </c>
      <c r="BR10" s="17">
        <v>0.46721392960012698</v>
      </c>
      <c r="BS10" s="17">
        <v>0.39399975733140902</v>
      </c>
      <c r="BT10" s="17"/>
      <c r="BU10" s="17">
        <v>0.43470629509325398</v>
      </c>
      <c r="BV10" s="17">
        <v>0.37871527579164199</v>
      </c>
      <c r="BW10" s="17"/>
      <c r="BX10" s="17">
        <v>0.44929842517643898</v>
      </c>
      <c r="BY10" s="17">
        <v>0.42013268378760299</v>
      </c>
      <c r="BZ10" s="17">
        <v>0.42810153398627099</v>
      </c>
      <c r="CA10" s="17">
        <v>0.458711729357967</v>
      </c>
    </row>
    <row r="11" spans="2:79" x14ac:dyDescent="0.3">
      <c r="B11" s="18" t="s">
        <v>294</v>
      </c>
      <c r="C11" s="17">
        <v>0.137854116836856</v>
      </c>
      <c r="D11" s="17">
        <v>0.14813410531693499</v>
      </c>
      <c r="E11" s="17">
        <v>0.12850588479312</v>
      </c>
      <c r="F11" s="17"/>
      <c r="G11" s="17">
        <v>0.218056934799954</v>
      </c>
      <c r="H11" s="17">
        <v>0.14819374783165701</v>
      </c>
      <c r="I11" s="17">
        <v>0.104120614436885</v>
      </c>
      <c r="J11" s="17">
        <v>0.12659579043746</v>
      </c>
      <c r="K11" s="17">
        <v>0.13194546182783101</v>
      </c>
      <c r="L11" s="17">
        <v>0.116657393763951</v>
      </c>
      <c r="M11" s="17"/>
      <c r="N11" s="17">
        <v>0.113500084402631</v>
      </c>
      <c r="O11" s="17">
        <v>0.12915546144992501</v>
      </c>
      <c r="P11" s="17">
        <v>0.15036487642852001</v>
      </c>
      <c r="Q11" s="17">
        <v>0.15747463373954601</v>
      </c>
      <c r="R11" s="17"/>
      <c r="S11" s="17">
        <v>0.14577990617530601</v>
      </c>
      <c r="T11" s="17">
        <v>0.15014444917660499</v>
      </c>
      <c r="U11" s="17">
        <v>0.124063140254089</v>
      </c>
      <c r="V11" s="17">
        <v>0.129513388327405</v>
      </c>
      <c r="W11" s="17">
        <v>0.17282382467746099</v>
      </c>
      <c r="X11" s="17">
        <v>0.156806121969461</v>
      </c>
      <c r="Y11" s="17">
        <v>0.10935498326797501</v>
      </c>
      <c r="Z11" s="17">
        <v>9.9954461781288098E-2</v>
      </c>
      <c r="AA11" s="17">
        <v>0.14839425732775399</v>
      </c>
      <c r="AB11" s="17">
        <v>0.137478034814905</v>
      </c>
      <c r="AC11" s="17">
        <v>0.121480842455139</v>
      </c>
      <c r="AD11" s="17">
        <v>8.6977135307674397E-2</v>
      </c>
      <c r="AE11" s="17"/>
      <c r="AF11" s="17">
        <v>0.13679683898102901</v>
      </c>
      <c r="AG11" s="17">
        <v>0.12701562770472599</v>
      </c>
      <c r="AH11" s="17">
        <v>0.16126432299125601</v>
      </c>
      <c r="AI11" s="17">
        <v>0.14451126343137499</v>
      </c>
      <c r="AJ11" s="17">
        <v>0.13038072553221799</v>
      </c>
      <c r="AK11" s="17">
        <v>0.13216851359263401</v>
      </c>
      <c r="AL11" s="17"/>
      <c r="AM11" s="17">
        <v>0.16393221318321399</v>
      </c>
      <c r="AN11" s="17">
        <v>0.15183103041652499</v>
      </c>
      <c r="AO11" s="17">
        <v>0.11189450981341</v>
      </c>
      <c r="AP11" s="17">
        <v>0.11271237987130001</v>
      </c>
      <c r="AQ11" s="17">
        <v>0.103157364035642</v>
      </c>
      <c r="AR11" s="17"/>
      <c r="AS11" s="17">
        <v>0.119426069971189</v>
      </c>
      <c r="AT11" s="17">
        <v>0.142919651499891</v>
      </c>
      <c r="AU11" s="17"/>
      <c r="AV11" s="17">
        <v>0.120641527294227</v>
      </c>
      <c r="AW11" s="17">
        <v>0.167515809899939</v>
      </c>
      <c r="AX11" s="17"/>
      <c r="AY11" s="17">
        <v>0.16784048621257899</v>
      </c>
      <c r="AZ11" s="17">
        <v>0.12939439547689899</v>
      </c>
      <c r="BA11" s="17">
        <v>0.105974883647229</v>
      </c>
      <c r="BB11" s="17"/>
      <c r="BC11" s="17">
        <v>0.12547444640788</v>
      </c>
      <c r="BD11" s="17">
        <v>0.15579236595906901</v>
      </c>
      <c r="BE11" s="17">
        <v>0.14767715072165599</v>
      </c>
      <c r="BF11" s="17"/>
      <c r="BG11" s="17">
        <v>0.128418314094148</v>
      </c>
      <c r="BH11" s="17">
        <v>0.142454136775859</v>
      </c>
      <c r="BI11" s="17"/>
      <c r="BJ11" s="17">
        <v>0.13288441934721801</v>
      </c>
      <c r="BK11" s="17">
        <v>0.13623456197841699</v>
      </c>
      <c r="BL11" s="17"/>
      <c r="BM11" s="17">
        <v>0.13243184472182601</v>
      </c>
      <c r="BN11" s="17">
        <v>0.128198444918946</v>
      </c>
      <c r="BO11" s="17">
        <v>0.142894836094482</v>
      </c>
      <c r="BP11" s="17">
        <v>0.171811439521217</v>
      </c>
      <c r="BQ11" s="17">
        <v>0.23669469806829799</v>
      </c>
      <c r="BR11" s="17">
        <v>0.117138319953866</v>
      </c>
      <c r="BS11" s="17">
        <v>0.165191740412686</v>
      </c>
      <c r="BT11" s="17"/>
      <c r="BU11" s="17">
        <v>0.12533317153587201</v>
      </c>
      <c r="BV11" s="17">
        <v>0.137268765444891</v>
      </c>
      <c r="BW11" s="17"/>
      <c r="BX11" s="17">
        <v>0.13579678141881699</v>
      </c>
      <c r="BY11" s="17">
        <v>0.152115007092893</v>
      </c>
      <c r="BZ11" s="17">
        <v>0.116286913427067</v>
      </c>
      <c r="CA11" s="17">
        <v>0.14132679730115999</v>
      </c>
    </row>
    <row r="12" spans="2:79" x14ac:dyDescent="0.3">
      <c r="B12" s="18" t="s">
        <v>295</v>
      </c>
      <c r="C12" s="17">
        <v>2.3035168868568202E-2</v>
      </c>
      <c r="D12" s="17">
        <v>2.4180981168260899E-2</v>
      </c>
      <c r="E12" s="17">
        <v>2.2030981670068402E-2</v>
      </c>
      <c r="F12" s="17"/>
      <c r="G12" s="17">
        <v>1.4976404028637799E-2</v>
      </c>
      <c r="H12" s="17">
        <v>4.0247869578785199E-2</v>
      </c>
      <c r="I12" s="17">
        <v>4.0311494776834197E-2</v>
      </c>
      <c r="J12" s="17">
        <v>1.1206778314333799E-2</v>
      </c>
      <c r="K12" s="17">
        <v>1.8142173903444601E-2</v>
      </c>
      <c r="L12" s="17">
        <v>1.3265707749384801E-2</v>
      </c>
      <c r="M12" s="17"/>
      <c r="N12" s="17">
        <v>8.2355121840302897E-3</v>
      </c>
      <c r="O12" s="17">
        <v>2.4234347202620202E-2</v>
      </c>
      <c r="P12" s="17">
        <v>3.0168459551946001E-2</v>
      </c>
      <c r="Q12" s="17">
        <v>3.2144626086504202E-2</v>
      </c>
      <c r="R12" s="17"/>
      <c r="S12" s="17">
        <v>3.6652397253426797E-2</v>
      </c>
      <c r="T12" s="17">
        <v>1.76417204291986E-2</v>
      </c>
      <c r="U12" s="17">
        <v>5.7006339664411199E-3</v>
      </c>
      <c r="V12" s="17">
        <v>1.5235228607230899E-2</v>
      </c>
      <c r="W12" s="17">
        <v>1.3889050466260501E-2</v>
      </c>
      <c r="X12" s="17">
        <v>5.4697168818351599E-2</v>
      </c>
      <c r="Y12" s="17">
        <v>2.00291266382168E-2</v>
      </c>
      <c r="Z12" s="17">
        <v>1.19784105145495E-2</v>
      </c>
      <c r="AA12" s="17">
        <v>1.7545367994642201E-2</v>
      </c>
      <c r="AB12" s="17">
        <v>1.8750864308966501E-2</v>
      </c>
      <c r="AC12" s="17">
        <v>3.1258336461606001E-2</v>
      </c>
      <c r="AD12" s="17">
        <v>2.0862296219361198E-2</v>
      </c>
      <c r="AE12" s="17"/>
      <c r="AF12" s="17">
        <v>3.1859066494840098E-2</v>
      </c>
      <c r="AG12" s="17">
        <v>2.6358683688007398E-2</v>
      </c>
      <c r="AH12" s="17">
        <v>2.55896954817471E-2</v>
      </c>
      <c r="AI12" s="17">
        <v>1.6816868106517901E-2</v>
      </c>
      <c r="AJ12" s="17">
        <v>1.3358735711909099E-2</v>
      </c>
      <c r="AK12" s="17">
        <v>0</v>
      </c>
      <c r="AL12" s="17"/>
      <c r="AM12" s="17">
        <v>2.3226683776651699E-2</v>
      </c>
      <c r="AN12" s="17">
        <v>1.9652535321855201E-2</v>
      </c>
      <c r="AO12" s="17">
        <v>2.4645259088627101E-2</v>
      </c>
      <c r="AP12" s="17">
        <v>1.9685666790004299E-2</v>
      </c>
      <c r="AQ12" s="17">
        <v>7.35972588034986E-2</v>
      </c>
      <c r="AR12" s="17"/>
      <c r="AS12" s="17">
        <v>2.3484084352246401E-2</v>
      </c>
      <c r="AT12" s="17">
        <v>3.2306072400374503E-2</v>
      </c>
      <c r="AU12" s="17"/>
      <c r="AV12" s="17">
        <v>1.8986878459199601E-2</v>
      </c>
      <c r="AW12" s="17">
        <v>4.0283024073372503E-2</v>
      </c>
      <c r="AX12" s="17"/>
      <c r="AY12" s="17">
        <v>2.4567235421993999E-2</v>
      </c>
      <c r="AZ12" s="17">
        <v>2.15675811381703E-2</v>
      </c>
      <c r="BA12" s="17">
        <v>3.0411226396166099E-2</v>
      </c>
      <c r="BB12" s="17"/>
      <c r="BC12" s="17">
        <v>1.9893947372065499E-2</v>
      </c>
      <c r="BD12" s="17">
        <v>1.6596094192934001E-2</v>
      </c>
      <c r="BE12" s="17">
        <v>3.6534705302524201E-2</v>
      </c>
      <c r="BF12" s="17"/>
      <c r="BG12" s="17">
        <v>2.70356093703563E-2</v>
      </c>
      <c r="BH12" s="17">
        <v>1.91976162769813E-2</v>
      </c>
      <c r="BI12" s="17"/>
      <c r="BJ12" s="17">
        <v>2.1698410763170799E-2</v>
      </c>
      <c r="BK12" s="17">
        <v>2.2740242332786001E-2</v>
      </c>
      <c r="BL12" s="17"/>
      <c r="BM12" s="17">
        <v>3.3038587535538198E-2</v>
      </c>
      <c r="BN12" s="17">
        <v>1.6758214595609E-2</v>
      </c>
      <c r="BO12" s="17">
        <v>9.4887500892938004E-3</v>
      </c>
      <c r="BP12" s="17">
        <v>9.7440422566837295E-3</v>
      </c>
      <c r="BQ12" s="17">
        <v>1.00137348375593E-2</v>
      </c>
      <c r="BR12" s="17">
        <v>1.3997695944803599E-2</v>
      </c>
      <c r="BS12" s="17">
        <v>2.7549121855358301E-2</v>
      </c>
      <c r="BT12" s="17"/>
      <c r="BU12" s="17">
        <v>2.15291506964401E-2</v>
      </c>
      <c r="BV12" s="17">
        <v>3.5643837985367202E-2</v>
      </c>
      <c r="BW12" s="17"/>
      <c r="BX12" s="17">
        <v>1.3014832822911901E-2</v>
      </c>
      <c r="BY12" s="17">
        <v>3.6918566864656603E-2</v>
      </c>
      <c r="BZ12" s="17">
        <v>2.2247885528414401E-2</v>
      </c>
      <c r="CA12" s="17">
        <v>2.4104419825344801E-2</v>
      </c>
    </row>
    <row r="13" spans="2:79" x14ac:dyDescent="0.3">
      <c r="B13" s="18" t="s">
        <v>296</v>
      </c>
      <c r="C13" s="17">
        <v>7.7408404075197702E-3</v>
      </c>
      <c r="D13" s="17">
        <v>8.4383147913603702E-3</v>
      </c>
      <c r="E13" s="17">
        <v>7.0986439203563302E-3</v>
      </c>
      <c r="F13" s="17"/>
      <c r="G13" s="17">
        <v>1.2972388517473199E-2</v>
      </c>
      <c r="H13" s="17">
        <v>1.5515104697468101E-2</v>
      </c>
      <c r="I13" s="17">
        <v>6.1937365555585298E-3</v>
      </c>
      <c r="J13" s="17">
        <v>2.5596630527291902E-3</v>
      </c>
      <c r="K13" s="17">
        <v>3.2792552999383801E-3</v>
      </c>
      <c r="L13" s="17">
        <v>6.4033456023837197E-3</v>
      </c>
      <c r="M13" s="17"/>
      <c r="N13" s="17">
        <v>5.3145382204300099E-3</v>
      </c>
      <c r="O13" s="17">
        <v>1.77463574275129E-3</v>
      </c>
      <c r="P13" s="17">
        <v>4.1392249507258101E-3</v>
      </c>
      <c r="Q13" s="17">
        <v>1.99527002293515E-2</v>
      </c>
      <c r="R13" s="17"/>
      <c r="S13" s="17">
        <v>1.39804056576033E-2</v>
      </c>
      <c r="T13" s="17">
        <v>6.1311558740504398E-3</v>
      </c>
      <c r="U13" s="17">
        <v>0</v>
      </c>
      <c r="V13" s="17">
        <v>5.1275388410853698E-3</v>
      </c>
      <c r="W13" s="17">
        <v>0</v>
      </c>
      <c r="X13" s="17">
        <v>1.7099386505569799E-2</v>
      </c>
      <c r="Y13" s="17">
        <v>1.2604093438995099E-2</v>
      </c>
      <c r="Z13" s="17">
        <v>2.1727541067634401E-2</v>
      </c>
      <c r="AA13" s="17">
        <v>4.6760962468310697E-3</v>
      </c>
      <c r="AB13" s="17">
        <v>0</v>
      </c>
      <c r="AC13" s="17">
        <v>0</v>
      </c>
      <c r="AD13" s="17">
        <v>2.01097532066958E-2</v>
      </c>
      <c r="AE13" s="17"/>
      <c r="AF13" s="17">
        <v>8.0461865911414694E-3</v>
      </c>
      <c r="AG13" s="17">
        <v>5.8050733947545398E-3</v>
      </c>
      <c r="AH13" s="17">
        <v>7.0058476037723203E-3</v>
      </c>
      <c r="AI13" s="17">
        <v>4.36854682672525E-3</v>
      </c>
      <c r="AJ13" s="17">
        <v>1.2796502322138199E-2</v>
      </c>
      <c r="AK13" s="17">
        <v>1.9547463316967401E-2</v>
      </c>
      <c r="AL13" s="17"/>
      <c r="AM13" s="17">
        <v>8.2400010645583797E-3</v>
      </c>
      <c r="AN13" s="17">
        <v>9.8163906472345692E-3</v>
      </c>
      <c r="AO13" s="17">
        <v>4.1642420549006503E-3</v>
      </c>
      <c r="AP13" s="17">
        <v>3.8468479949146498E-3</v>
      </c>
      <c r="AQ13" s="17">
        <v>1.49787493751714E-2</v>
      </c>
      <c r="AR13" s="17"/>
      <c r="AS13" s="17">
        <v>4.65528337316153E-3</v>
      </c>
      <c r="AT13" s="17">
        <v>1.1559655337471501E-2</v>
      </c>
      <c r="AU13" s="17"/>
      <c r="AV13" s="17">
        <v>6.7423604281378899E-3</v>
      </c>
      <c r="AW13" s="17">
        <v>3.6603902418587799E-3</v>
      </c>
      <c r="AX13" s="17"/>
      <c r="AY13" s="17">
        <v>1.1377340348401E-2</v>
      </c>
      <c r="AZ13" s="17">
        <v>5.8953473043114098E-3</v>
      </c>
      <c r="BA13" s="17">
        <v>1.02236318694344E-2</v>
      </c>
      <c r="BB13" s="17"/>
      <c r="BC13" s="17">
        <v>6.0015252140005202E-3</v>
      </c>
      <c r="BD13" s="17">
        <v>1.0767087659554199E-2</v>
      </c>
      <c r="BE13" s="17">
        <v>9.5169661501660705E-3</v>
      </c>
      <c r="BF13" s="17"/>
      <c r="BG13" s="17">
        <v>4.6077330301365002E-3</v>
      </c>
      <c r="BH13" s="17">
        <v>7.8840709721177196E-3</v>
      </c>
      <c r="BI13" s="17"/>
      <c r="BJ13" s="17">
        <v>1.11184826573687E-2</v>
      </c>
      <c r="BK13" s="17">
        <v>5.1312447070578204E-3</v>
      </c>
      <c r="BL13" s="17"/>
      <c r="BM13" s="17">
        <v>7.7331514716334699E-3</v>
      </c>
      <c r="BN13" s="17">
        <v>7.0288205228279596E-3</v>
      </c>
      <c r="BO13" s="17">
        <v>1.78267102537659E-2</v>
      </c>
      <c r="BP13" s="17">
        <v>1.07879672915989E-2</v>
      </c>
      <c r="BQ13" s="17">
        <v>0</v>
      </c>
      <c r="BR13" s="17">
        <v>4.3071971351714301E-3</v>
      </c>
      <c r="BS13" s="17">
        <v>1.5810219387215701E-2</v>
      </c>
      <c r="BT13" s="17"/>
      <c r="BU13" s="17">
        <v>0</v>
      </c>
      <c r="BV13" s="17">
        <v>6.2768763513852497E-3</v>
      </c>
      <c r="BW13" s="17"/>
      <c r="BX13" s="17">
        <v>8.9078592841326208E-3</v>
      </c>
      <c r="BY13" s="17">
        <v>6.3656587366743601E-3</v>
      </c>
      <c r="BZ13" s="17">
        <v>6.4889340589296997E-3</v>
      </c>
      <c r="CA13" s="17">
        <v>5.0313231362325902E-3</v>
      </c>
    </row>
    <row r="14" spans="2:79" x14ac:dyDescent="0.3">
      <c r="B14" s="18" t="s">
        <v>96</v>
      </c>
      <c r="C14" s="17">
        <v>2.1338545802911401E-2</v>
      </c>
      <c r="D14" s="17">
        <v>1.9069585250087898E-2</v>
      </c>
      <c r="E14" s="17">
        <v>2.3656775287065401E-2</v>
      </c>
      <c r="F14" s="17"/>
      <c r="G14" s="17">
        <v>2.2342785182252502E-2</v>
      </c>
      <c r="H14" s="17">
        <v>1.2288989898993E-2</v>
      </c>
      <c r="I14" s="17">
        <v>2.8583876656865601E-2</v>
      </c>
      <c r="J14" s="17">
        <v>2.0432066823559199E-2</v>
      </c>
      <c r="K14" s="17">
        <v>2.91989108498413E-2</v>
      </c>
      <c r="L14" s="17">
        <v>1.7589597069574699E-2</v>
      </c>
      <c r="M14" s="17"/>
      <c r="N14" s="17">
        <v>9.5724980067257905E-3</v>
      </c>
      <c r="O14" s="17">
        <v>2.5517670353717999E-2</v>
      </c>
      <c r="P14" s="17">
        <v>1.8377327714646299E-2</v>
      </c>
      <c r="Q14" s="17">
        <v>3.2904975667168802E-2</v>
      </c>
      <c r="R14" s="17"/>
      <c r="S14" s="17">
        <v>2.2271717466488698E-2</v>
      </c>
      <c r="T14" s="17">
        <v>1.71329892557174E-2</v>
      </c>
      <c r="U14" s="17">
        <v>2.8946877157312902E-2</v>
      </c>
      <c r="V14" s="17">
        <v>1.54709085806021E-2</v>
      </c>
      <c r="W14" s="17">
        <v>4.0481217139466098E-2</v>
      </c>
      <c r="X14" s="17">
        <v>1.6621628659047101E-2</v>
      </c>
      <c r="Y14" s="17">
        <v>5.4366086069446299E-3</v>
      </c>
      <c r="Z14" s="17">
        <v>2.21351449989282E-2</v>
      </c>
      <c r="AA14" s="17">
        <v>2.4567382778535599E-2</v>
      </c>
      <c r="AB14" s="17">
        <v>3.1295461231656399E-2</v>
      </c>
      <c r="AC14" s="17">
        <v>1.02657811552691E-2</v>
      </c>
      <c r="AD14" s="17">
        <v>2.01097532066958E-2</v>
      </c>
      <c r="AE14" s="17"/>
      <c r="AF14" s="17">
        <v>1.9747537679305299E-2</v>
      </c>
      <c r="AG14" s="17">
        <v>1.5924562987831799E-2</v>
      </c>
      <c r="AH14" s="17">
        <v>3.00106100814896E-2</v>
      </c>
      <c r="AI14" s="17">
        <v>2.0303516990704901E-2</v>
      </c>
      <c r="AJ14" s="17">
        <v>3.1517795589062703E-2</v>
      </c>
      <c r="AK14" s="17">
        <v>1.7490907517096501E-2</v>
      </c>
      <c r="AL14" s="17"/>
      <c r="AM14" s="17">
        <v>2.2520562171919899E-2</v>
      </c>
      <c r="AN14" s="17">
        <v>3.1509464028106803E-2</v>
      </c>
      <c r="AO14" s="17">
        <v>1.7333531477198998E-2</v>
      </c>
      <c r="AP14" s="17">
        <v>3.73699642717314E-3</v>
      </c>
      <c r="AQ14" s="17">
        <v>1.9512277834682699E-2</v>
      </c>
      <c r="AR14" s="17"/>
      <c r="AS14" s="17">
        <v>2.0316548639570602E-2</v>
      </c>
      <c r="AT14" s="17">
        <v>1.2568681674914201E-2</v>
      </c>
      <c r="AU14" s="17"/>
      <c r="AV14" s="17">
        <v>1.9150533266821201E-2</v>
      </c>
      <c r="AW14" s="17">
        <v>1.14718372094993E-2</v>
      </c>
      <c r="AX14" s="17"/>
      <c r="AY14" s="17">
        <v>2.76714591111176E-2</v>
      </c>
      <c r="AZ14" s="17">
        <v>1.9906921337116499E-2</v>
      </c>
      <c r="BA14" s="17">
        <v>9.7201245554161299E-3</v>
      </c>
      <c r="BB14" s="17"/>
      <c r="BC14" s="17">
        <v>2.5388478461201701E-2</v>
      </c>
      <c r="BD14" s="17">
        <v>1.9566108341358902E-2</v>
      </c>
      <c r="BE14" s="17">
        <v>8.6520136646660098E-3</v>
      </c>
      <c r="BF14" s="17"/>
      <c r="BG14" s="17">
        <v>2.6011835182181399E-2</v>
      </c>
      <c r="BH14" s="17">
        <v>1.5929809667144301E-2</v>
      </c>
      <c r="BI14" s="17"/>
      <c r="BJ14" s="17">
        <v>1.3138561169857101E-2</v>
      </c>
      <c r="BK14" s="17">
        <v>2.1824181155772299E-2</v>
      </c>
      <c r="BL14" s="17"/>
      <c r="BM14" s="17">
        <v>1.54811512693213E-2</v>
      </c>
      <c r="BN14" s="17">
        <v>2.96955018164946E-2</v>
      </c>
      <c r="BO14" s="17">
        <v>4.7262118000409602E-2</v>
      </c>
      <c r="BP14" s="17">
        <v>6.7563832882538699E-2</v>
      </c>
      <c r="BQ14" s="17">
        <v>9.9830162349338804E-3</v>
      </c>
      <c r="BR14" s="17">
        <v>1.34714722208757E-2</v>
      </c>
      <c r="BS14" s="17">
        <v>2.2253419398750501E-2</v>
      </c>
      <c r="BT14" s="17"/>
      <c r="BU14" s="17">
        <v>9.4854506024405101E-3</v>
      </c>
      <c r="BV14" s="17">
        <v>5.3480800360926296E-3</v>
      </c>
      <c r="BW14" s="17"/>
      <c r="BX14" s="17">
        <v>1.90901178957835E-2</v>
      </c>
      <c r="BY14" s="17">
        <v>1.0410072423474401E-2</v>
      </c>
      <c r="BZ14" s="17">
        <v>1.2562161898427E-2</v>
      </c>
      <c r="CA14" s="17">
        <v>4.7400295279776397E-3</v>
      </c>
    </row>
    <row r="15" spans="2:79" x14ac:dyDescent="0.3">
      <c r="B15" s="18" t="s">
        <v>297</v>
      </c>
      <c r="C15" s="21">
        <v>0.81003132808414502</v>
      </c>
      <c r="D15" s="21">
        <v>0.80017701347335601</v>
      </c>
      <c r="E15" s="21">
        <v>0.81870771432939005</v>
      </c>
      <c r="F15" s="21"/>
      <c r="G15" s="21">
        <v>0.73165148747168296</v>
      </c>
      <c r="H15" s="21">
        <v>0.78375428799309699</v>
      </c>
      <c r="I15" s="21">
        <v>0.82079027757385703</v>
      </c>
      <c r="J15" s="21">
        <v>0.83920570137191797</v>
      </c>
      <c r="K15" s="21">
        <v>0.81743419811894502</v>
      </c>
      <c r="L15" s="21">
        <v>0.84608395581470597</v>
      </c>
      <c r="M15" s="21"/>
      <c r="N15" s="21">
        <v>0.86337736718618296</v>
      </c>
      <c r="O15" s="21">
        <v>0.81931788525098603</v>
      </c>
      <c r="P15" s="21">
        <v>0.79695011135416205</v>
      </c>
      <c r="Q15" s="21">
        <v>0.75752306427742899</v>
      </c>
      <c r="R15" s="21"/>
      <c r="S15" s="21">
        <v>0.78131557344717495</v>
      </c>
      <c r="T15" s="21">
        <v>0.80894968526442801</v>
      </c>
      <c r="U15" s="21">
        <v>0.84128934862215698</v>
      </c>
      <c r="V15" s="21">
        <v>0.83465293564367704</v>
      </c>
      <c r="W15" s="21">
        <v>0.77280590771681201</v>
      </c>
      <c r="X15" s="21">
        <v>0.75477569404757106</v>
      </c>
      <c r="Y15" s="21">
        <v>0.85257518804786803</v>
      </c>
      <c r="Z15" s="21">
        <v>0.8442044416376</v>
      </c>
      <c r="AA15" s="21">
        <v>0.80481689565223702</v>
      </c>
      <c r="AB15" s="21">
        <v>0.812475639644472</v>
      </c>
      <c r="AC15" s="21">
        <v>0.83699503992798596</v>
      </c>
      <c r="AD15" s="21">
        <v>0.85194106205957298</v>
      </c>
      <c r="AE15" s="21"/>
      <c r="AF15" s="21">
        <v>0.80355037025368403</v>
      </c>
      <c r="AG15" s="21">
        <v>0.82489605222467999</v>
      </c>
      <c r="AH15" s="21">
        <v>0.77612952384173495</v>
      </c>
      <c r="AI15" s="21">
        <v>0.81399980464467703</v>
      </c>
      <c r="AJ15" s="21">
        <v>0.81194624084467204</v>
      </c>
      <c r="AK15" s="21">
        <v>0.83079311557330204</v>
      </c>
      <c r="AL15" s="21"/>
      <c r="AM15" s="21">
        <v>0.78208053980365599</v>
      </c>
      <c r="AN15" s="21">
        <v>0.78719057958627803</v>
      </c>
      <c r="AO15" s="21">
        <v>0.84196245756586297</v>
      </c>
      <c r="AP15" s="21">
        <v>0.86001810891660802</v>
      </c>
      <c r="AQ15" s="21">
        <v>0.78875434995100502</v>
      </c>
      <c r="AR15" s="21"/>
      <c r="AS15" s="21">
        <v>0.83211801366383298</v>
      </c>
      <c r="AT15" s="21">
        <v>0.80064593908734905</v>
      </c>
      <c r="AU15" s="21"/>
      <c r="AV15" s="21">
        <v>0.83447870055161399</v>
      </c>
      <c r="AW15" s="21">
        <v>0.77706893857533099</v>
      </c>
      <c r="AX15" s="21"/>
      <c r="AY15" s="21">
        <v>0.76854347890590802</v>
      </c>
      <c r="AZ15" s="21">
        <v>0.82323575474350197</v>
      </c>
      <c r="BA15" s="21">
        <v>0.84367013353175502</v>
      </c>
      <c r="BB15" s="21"/>
      <c r="BC15" s="21">
        <v>0.82324160254485201</v>
      </c>
      <c r="BD15" s="21">
        <v>0.79727834384708396</v>
      </c>
      <c r="BE15" s="21">
        <v>0.79761916416098799</v>
      </c>
      <c r="BF15" s="21"/>
      <c r="BG15" s="21">
        <v>0.81392650832317803</v>
      </c>
      <c r="BH15" s="21">
        <v>0.81453436630789799</v>
      </c>
      <c r="BI15" s="21"/>
      <c r="BJ15" s="21">
        <v>0.82116012606238498</v>
      </c>
      <c r="BK15" s="21">
        <v>0.81406976982596702</v>
      </c>
      <c r="BL15" s="21"/>
      <c r="BM15" s="21">
        <v>0.81131526500168105</v>
      </c>
      <c r="BN15" s="21">
        <v>0.81831901814612196</v>
      </c>
      <c r="BO15" s="21">
        <v>0.78252758556204904</v>
      </c>
      <c r="BP15" s="21">
        <v>0.74009271804796195</v>
      </c>
      <c r="BQ15" s="21">
        <v>0.74330855085920899</v>
      </c>
      <c r="BR15" s="21">
        <v>0.85108531474528304</v>
      </c>
      <c r="BS15" s="21">
        <v>0.76919549894598904</v>
      </c>
      <c r="BT15" s="21"/>
      <c r="BU15" s="21">
        <v>0.84365222716524801</v>
      </c>
      <c r="BV15" s="21">
        <v>0.81546244018226399</v>
      </c>
      <c r="BW15" s="21"/>
      <c r="BX15" s="21">
        <v>0.82319040857835502</v>
      </c>
      <c r="BY15" s="21">
        <v>0.79419069488230098</v>
      </c>
      <c r="BZ15" s="21">
        <v>0.84241410508716197</v>
      </c>
      <c r="CA15" s="21">
        <v>0.82479743020928498</v>
      </c>
    </row>
    <row r="16" spans="2:79" x14ac:dyDescent="0.3">
      <c r="B16" s="18" t="s">
        <v>298</v>
      </c>
      <c r="C16" s="21">
        <v>3.0776009276088E-2</v>
      </c>
      <c r="D16" s="21">
        <v>3.2619295959621299E-2</v>
      </c>
      <c r="E16" s="21">
        <v>2.9129625590424799E-2</v>
      </c>
      <c r="F16" s="21"/>
      <c r="G16" s="21">
        <v>2.7948792546111E-2</v>
      </c>
      <c r="H16" s="21">
        <v>5.5762974276253298E-2</v>
      </c>
      <c r="I16" s="21">
        <v>4.6505231332392698E-2</v>
      </c>
      <c r="J16" s="21">
        <v>1.3766441367063001E-2</v>
      </c>
      <c r="K16" s="21">
        <v>2.1421429203383E-2</v>
      </c>
      <c r="L16" s="21">
        <v>1.9669053351768499E-2</v>
      </c>
      <c r="M16" s="21"/>
      <c r="N16" s="21">
        <v>1.35500504044603E-2</v>
      </c>
      <c r="O16" s="21">
        <v>2.60089829453715E-2</v>
      </c>
      <c r="P16" s="21">
        <v>3.4307684502671902E-2</v>
      </c>
      <c r="Q16" s="21">
        <v>5.2097326315855702E-2</v>
      </c>
      <c r="R16" s="21"/>
      <c r="S16" s="21">
        <v>5.0632802911030103E-2</v>
      </c>
      <c r="T16" s="21">
        <v>2.3772876303249001E-2</v>
      </c>
      <c r="U16" s="21">
        <v>5.7006339664411199E-3</v>
      </c>
      <c r="V16" s="21">
        <v>2.0362767448316301E-2</v>
      </c>
      <c r="W16" s="21">
        <v>1.3889050466260501E-2</v>
      </c>
      <c r="X16" s="21">
        <v>7.1796555323921304E-2</v>
      </c>
      <c r="Y16" s="21">
        <v>3.2633220077211797E-2</v>
      </c>
      <c r="Z16" s="21">
        <v>3.3705951582183903E-2</v>
      </c>
      <c r="AA16" s="21">
        <v>2.2221464241473299E-2</v>
      </c>
      <c r="AB16" s="21">
        <v>1.8750864308966501E-2</v>
      </c>
      <c r="AC16" s="21">
        <v>3.1258336461606001E-2</v>
      </c>
      <c r="AD16" s="21">
        <v>4.0972049426056999E-2</v>
      </c>
      <c r="AE16" s="21"/>
      <c r="AF16" s="21">
        <v>3.9905253085981598E-2</v>
      </c>
      <c r="AG16" s="21">
        <v>3.2163757082761903E-2</v>
      </c>
      <c r="AH16" s="21">
        <v>3.2595543085519402E-2</v>
      </c>
      <c r="AI16" s="21">
        <v>2.1185414933243201E-2</v>
      </c>
      <c r="AJ16" s="21">
        <v>2.61552380340473E-2</v>
      </c>
      <c r="AK16" s="21">
        <v>1.9547463316967401E-2</v>
      </c>
      <c r="AL16" s="21"/>
      <c r="AM16" s="21">
        <v>3.1466684841209999E-2</v>
      </c>
      <c r="AN16" s="21">
        <v>2.9468925969089701E-2</v>
      </c>
      <c r="AO16" s="21">
        <v>2.8809501143527701E-2</v>
      </c>
      <c r="AP16" s="21">
        <v>2.3532514784918999E-2</v>
      </c>
      <c r="AQ16" s="21">
        <v>8.8576008178669993E-2</v>
      </c>
      <c r="AR16" s="21"/>
      <c r="AS16" s="21">
        <v>2.8139367725407899E-2</v>
      </c>
      <c r="AT16" s="21">
        <v>4.3865727737845903E-2</v>
      </c>
      <c r="AU16" s="21"/>
      <c r="AV16" s="21">
        <v>2.57292388873375E-2</v>
      </c>
      <c r="AW16" s="21">
        <v>4.3943414315231299E-2</v>
      </c>
      <c r="AX16" s="21"/>
      <c r="AY16" s="21">
        <v>3.59445757703949E-2</v>
      </c>
      <c r="AZ16" s="21">
        <v>2.7462928442481702E-2</v>
      </c>
      <c r="BA16" s="21">
        <v>4.0634858265600503E-2</v>
      </c>
      <c r="BB16" s="21"/>
      <c r="BC16" s="21">
        <v>2.5895472586066101E-2</v>
      </c>
      <c r="BD16" s="21">
        <v>2.7363181852488101E-2</v>
      </c>
      <c r="BE16" s="21">
        <v>4.6051671452690297E-2</v>
      </c>
      <c r="BF16" s="21"/>
      <c r="BG16" s="21">
        <v>3.1643342400492797E-2</v>
      </c>
      <c r="BH16" s="21">
        <v>2.7081687249098998E-2</v>
      </c>
      <c r="BI16" s="21"/>
      <c r="BJ16" s="21">
        <v>3.2816893420539402E-2</v>
      </c>
      <c r="BK16" s="21">
        <v>2.7871487039843899E-2</v>
      </c>
      <c r="BL16" s="21"/>
      <c r="BM16" s="21">
        <v>4.0771739007171702E-2</v>
      </c>
      <c r="BN16" s="21">
        <v>2.3787035118437001E-2</v>
      </c>
      <c r="BO16" s="21">
        <v>2.7315460343059698E-2</v>
      </c>
      <c r="BP16" s="21">
        <v>2.0532009548282701E-2</v>
      </c>
      <c r="BQ16" s="21">
        <v>1.00137348375593E-2</v>
      </c>
      <c r="BR16" s="21">
        <v>1.8304893079975001E-2</v>
      </c>
      <c r="BS16" s="21">
        <v>4.3359341242573901E-2</v>
      </c>
      <c r="BT16" s="21"/>
      <c r="BU16" s="21">
        <v>2.15291506964401E-2</v>
      </c>
      <c r="BV16" s="21">
        <v>4.1920714336752402E-2</v>
      </c>
      <c r="BW16" s="21"/>
      <c r="BX16" s="21">
        <v>2.1922692107044499E-2</v>
      </c>
      <c r="BY16" s="21">
        <v>4.3284225601330897E-2</v>
      </c>
      <c r="BZ16" s="21">
        <v>2.8736819587344101E-2</v>
      </c>
      <c r="CA16" s="21">
        <v>2.91357429615774E-2</v>
      </c>
    </row>
    <row r="17" spans="2:79" hidden="1" x14ac:dyDescent="0.3">
      <c r="B17" s="18" t="s">
        <v>299</v>
      </c>
      <c r="C17" s="22">
        <v>0.77925531880805698</v>
      </c>
      <c r="D17" s="22">
        <v>0.76755771751373503</v>
      </c>
      <c r="E17" s="22">
        <v>0.78957808873896596</v>
      </c>
      <c r="F17" s="22"/>
      <c r="G17" s="22">
        <v>0.70370269492557203</v>
      </c>
      <c r="H17" s="22">
        <v>0.727991313716844</v>
      </c>
      <c r="I17" s="22">
        <v>0.77428504624146399</v>
      </c>
      <c r="J17" s="22">
        <v>0.82543926000485501</v>
      </c>
      <c r="K17" s="22">
        <v>0.79601276891556205</v>
      </c>
      <c r="L17" s="22">
        <v>0.82641490246293703</v>
      </c>
      <c r="M17" s="22"/>
      <c r="N17" s="22">
        <v>0.84982731678172296</v>
      </c>
      <c r="O17" s="22">
        <v>0.79330890230561402</v>
      </c>
      <c r="P17" s="22">
        <v>0.76264242685148997</v>
      </c>
      <c r="Q17" s="22">
        <v>0.70542573796157304</v>
      </c>
      <c r="R17" s="22"/>
      <c r="S17" s="22">
        <v>0.73068277053614505</v>
      </c>
      <c r="T17" s="22">
        <v>0.78517680896117903</v>
      </c>
      <c r="U17" s="22">
        <v>0.83558871465571605</v>
      </c>
      <c r="V17" s="22">
        <v>0.81429016819536004</v>
      </c>
      <c r="W17" s="22">
        <v>0.75891685725055202</v>
      </c>
      <c r="X17" s="22">
        <v>0.68297913872365001</v>
      </c>
      <c r="Y17" s="22">
        <v>0.81994196797065699</v>
      </c>
      <c r="Z17" s="22">
        <v>0.81049849005541597</v>
      </c>
      <c r="AA17" s="22">
        <v>0.78259543141076304</v>
      </c>
      <c r="AB17" s="22">
        <v>0.79372477533550601</v>
      </c>
      <c r="AC17" s="22">
        <v>0.80573670346638004</v>
      </c>
      <c r="AD17" s="22">
        <v>0.81096901263351595</v>
      </c>
      <c r="AE17" s="22"/>
      <c r="AF17" s="22">
        <v>0.763645117167703</v>
      </c>
      <c r="AG17" s="22">
        <v>0.79273229514191801</v>
      </c>
      <c r="AH17" s="22">
        <v>0.74353398075621602</v>
      </c>
      <c r="AI17" s="22">
        <v>0.79281438971143303</v>
      </c>
      <c r="AJ17" s="22">
        <v>0.78579100281062497</v>
      </c>
      <c r="AK17" s="22">
        <v>0.81124565225633405</v>
      </c>
      <c r="AL17" s="22"/>
      <c r="AM17" s="22">
        <v>0.75061385496244604</v>
      </c>
      <c r="AN17" s="22">
        <v>0.75772165361718902</v>
      </c>
      <c r="AO17" s="22">
        <v>0.81315295642233498</v>
      </c>
      <c r="AP17" s="22">
        <v>0.83648559413168899</v>
      </c>
      <c r="AQ17" s="22">
        <v>0.70017834177233496</v>
      </c>
      <c r="AR17" s="22"/>
      <c r="AS17" s="22">
        <v>0.80397864593842505</v>
      </c>
      <c r="AT17" s="22">
        <v>0.75678021134950302</v>
      </c>
      <c r="AU17" s="22"/>
      <c r="AV17" s="22">
        <v>0.80874946166427597</v>
      </c>
      <c r="AW17" s="22">
        <v>0.73312552426010003</v>
      </c>
      <c r="AX17" s="22"/>
      <c r="AY17" s="22">
        <v>0.73259890313551301</v>
      </c>
      <c r="AZ17" s="22">
        <v>0.79577282630102097</v>
      </c>
      <c r="BA17" s="22">
        <v>0.80303527526615404</v>
      </c>
      <c r="BB17" s="22"/>
      <c r="BC17" s="22">
        <v>0.79734612995878595</v>
      </c>
      <c r="BD17" s="22">
        <v>0.76991516199459598</v>
      </c>
      <c r="BE17" s="22">
        <v>0.75156749270829704</v>
      </c>
      <c r="BF17" s="22"/>
      <c r="BG17" s="22">
        <v>0.78228316592268499</v>
      </c>
      <c r="BH17" s="22">
        <v>0.78745267905879901</v>
      </c>
      <c r="BI17" s="22"/>
      <c r="BJ17" s="22">
        <v>0.78834323264184603</v>
      </c>
      <c r="BK17" s="22">
        <v>0.78619828278612303</v>
      </c>
      <c r="BL17" s="22"/>
      <c r="BM17" s="22">
        <v>0.77054352599451004</v>
      </c>
      <c r="BN17" s="22">
        <v>0.79453198302768502</v>
      </c>
      <c r="BO17" s="22">
        <v>0.75521212521898895</v>
      </c>
      <c r="BP17" s="22">
        <v>0.71956070849967901</v>
      </c>
      <c r="BQ17" s="22">
        <v>0.73329481602164903</v>
      </c>
      <c r="BR17" s="22">
        <v>0.83278042166530897</v>
      </c>
      <c r="BS17" s="22">
        <v>0.72583615770341503</v>
      </c>
      <c r="BT17" s="22"/>
      <c r="BU17" s="22">
        <v>0.822123076468808</v>
      </c>
      <c r="BV17" s="22">
        <v>0.77354172584551195</v>
      </c>
      <c r="BW17" s="22"/>
      <c r="BX17" s="22">
        <v>0.80126771647131001</v>
      </c>
      <c r="BY17" s="22">
        <v>0.75090646928097005</v>
      </c>
      <c r="BZ17" s="22">
        <v>0.81367728549981799</v>
      </c>
      <c r="CA17" s="22">
        <v>0.79566168724770803</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466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0.27517148294933003</v>
      </c>
      <c r="D9" s="17">
        <v>0.248331111897963</v>
      </c>
      <c r="E9" s="17">
        <v>0.30173866048578901</v>
      </c>
      <c r="F9" s="17"/>
      <c r="G9" s="17">
        <v>0.25652750196249802</v>
      </c>
      <c r="H9" s="17">
        <v>0.35699539646468598</v>
      </c>
      <c r="I9" s="17">
        <v>0.34753371032018898</v>
      </c>
      <c r="J9" s="17">
        <v>0.25006707529078598</v>
      </c>
      <c r="K9" s="17">
        <v>0.25306644207903001</v>
      </c>
      <c r="L9" s="17">
        <v>0.197657064722114</v>
      </c>
      <c r="M9" s="17"/>
      <c r="N9" s="17">
        <v>0.30244137108704</v>
      </c>
      <c r="O9" s="17">
        <v>0.26646173343365698</v>
      </c>
      <c r="P9" s="17">
        <v>0.29063914732653701</v>
      </c>
      <c r="Q9" s="17">
        <v>0.241097773966302</v>
      </c>
      <c r="R9" s="17"/>
      <c r="S9" s="17">
        <v>0.32829760082366399</v>
      </c>
      <c r="T9" s="17">
        <v>0.26984157974891299</v>
      </c>
      <c r="U9" s="17">
        <v>0.25255569681407802</v>
      </c>
      <c r="V9" s="17">
        <v>0.22135505841226</v>
      </c>
      <c r="W9" s="17">
        <v>0.19639082474674299</v>
      </c>
      <c r="X9" s="17">
        <v>0.272770241698094</v>
      </c>
      <c r="Y9" s="17">
        <v>0.23699678929072501</v>
      </c>
      <c r="Z9" s="17">
        <v>0.221818589142176</v>
      </c>
      <c r="AA9" s="17">
        <v>0.29210025467889</v>
      </c>
      <c r="AB9" s="17">
        <v>0.28459953709140701</v>
      </c>
      <c r="AC9" s="17">
        <v>0.29247959400518497</v>
      </c>
      <c r="AD9" s="17">
        <v>0.51860317473256501</v>
      </c>
      <c r="AE9" s="17"/>
      <c r="AF9" s="17">
        <v>0.374642697624673</v>
      </c>
      <c r="AG9" s="17">
        <v>0.258023990314243</v>
      </c>
      <c r="AH9" s="17">
        <v>0.263370967487704</v>
      </c>
      <c r="AI9" s="17">
        <v>0.19338339867569701</v>
      </c>
      <c r="AJ9" s="17">
        <v>0.23506441345443599</v>
      </c>
      <c r="AK9" s="17">
        <v>0.300869477459969</v>
      </c>
      <c r="AL9" s="17"/>
      <c r="AM9" s="17">
        <v>0.22673683092609501</v>
      </c>
      <c r="AN9" s="17">
        <v>0.22189986331755299</v>
      </c>
      <c r="AO9" s="17">
        <v>0.32554154651727901</v>
      </c>
      <c r="AP9" s="17">
        <v>0.34421274409309799</v>
      </c>
      <c r="AQ9" s="17">
        <v>0.45980512230522003</v>
      </c>
      <c r="AR9" s="17"/>
      <c r="AS9" s="17">
        <v>0.29129367424314101</v>
      </c>
      <c r="AT9" s="17">
        <v>0.26465161840055901</v>
      </c>
      <c r="AU9" s="17"/>
      <c r="AV9" s="17">
        <v>0.28725188203999602</v>
      </c>
      <c r="AW9" s="17">
        <v>0.28712863931050198</v>
      </c>
      <c r="AX9" s="17"/>
      <c r="AY9" s="17">
        <v>0.34282614137510597</v>
      </c>
      <c r="AZ9" s="17">
        <v>0.25280016322784399</v>
      </c>
      <c r="BA9" s="17">
        <v>0.20845448972255101</v>
      </c>
      <c r="BB9" s="17"/>
      <c r="BC9" s="17">
        <v>0.27636229857286199</v>
      </c>
      <c r="BD9" s="17">
        <v>0.245807768190065</v>
      </c>
      <c r="BE9" s="17">
        <v>0.30875236908708797</v>
      </c>
      <c r="BF9" s="17"/>
      <c r="BG9" s="17">
        <v>0.28999954293096503</v>
      </c>
      <c r="BH9" s="17">
        <v>0.27257080242347598</v>
      </c>
      <c r="BI9" s="17"/>
      <c r="BJ9" s="17">
        <v>0.31600238110943502</v>
      </c>
      <c r="BK9" s="17">
        <v>0.26352802477856802</v>
      </c>
      <c r="BL9" s="17"/>
      <c r="BM9" s="17">
        <v>0.32976620473381302</v>
      </c>
      <c r="BN9" s="17">
        <v>0.24988494664909799</v>
      </c>
      <c r="BO9" s="17">
        <v>0.37105824469988702</v>
      </c>
      <c r="BP9" s="17">
        <v>0.23343054582127001</v>
      </c>
      <c r="BQ9" s="17">
        <v>0.19296875719233</v>
      </c>
      <c r="BR9" s="17">
        <v>0.19660672905085499</v>
      </c>
      <c r="BS9" s="17">
        <v>0.23404894391848</v>
      </c>
      <c r="BT9" s="17"/>
      <c r="BU9" s="17">
        <v>0.28737823858344802</v>
      </c>
      <c r="BV9" s="17">
        <v>0.413953207228691</v>
      </c>
      <c r="BW9" s="17"/>
      <c r="BX9" s="17">
        <v>0.30385571376619802</v>
      </c>
      <c r="BY9" s="17">
        <v>0.27820445663725701</v>
      </c>
      <c r="BZ9" s="17">
        <v>0.34547879893519101</v>
      </c>
      <c r="CA9" s="17">
        <v>0.27352618383863297</v>
      </c>
    </row>
    <row r="10" spans="2:79" x14ac:dyDescent="0.3">
      <c r="B10" s="18" t="s">
        <v>293</v>
      </c>
      <c r="C10" s="17">
        <v>0.457811559238751</v>
      </c>
      <c r="D10" s="17">
        <v>0.47066141054428901</v>
      </c>
      <c r="E10" s="17">
        <v>0.44447337733589498</v>
      </c>
      <c r="F10" s="17"/>
      <c r="G10" s="17">
        <v>0.478663657961033</v>
      </c>
      <c r="H10" s="17">
        <v>0.413685307479285</v>
      </c>
      <c r="I10" s="17">
        <v>0.39210015306865897</v>
      </c>
      <c r="J10" s="17">
        <v>0.50193651590588695</v>
      </c>
      <c r="K10" s="17">
        <v>0.41592357866107899</v>
      </c>
      <c r="L10" s="17">
        <v>0.52546648090978199</v>
      </c>
      <c r="M10" s="17"/>
      <c r="N10" s="17">
        <v>0.49410694352845502</v>
      </c>
      <c r="O10" s="17">
        <v>0.45725487854493302</v>
      </c>
      <c r="P10" s="17">
        <v>0.42703400171752098</v>
      </c>
      <c r="Q10" s="17">
        <v>0.44732337403526101</v>
      </c>
      <c r="R10" s="17"/>
      <c r="S10" s="17">
        <v>0.43180974615892198</v>
      </c>
      <c r="T10" s="17">
        <v>0.46328849655340198</v>
      </c>
      <c r="U10" s="17">
        <v>0.49197829049764302</v>
      </c>
      <c r="V10" s="17">
        <v>0.45354173936322301</v>
      </c>
      <c r="W10" s="17">
        <v>0.55887747190725101</v>
      </c>
      <c r="X10" s="17">
        <v>0.414062649023268</v>
      </c>
      <c r="Y10" s="17">
        <v>0.463878542976776</v>
      </c>
      <c r="Z10" s="17">
        <v>0.48534857817589799</v>
      </c>
      <c r="AA10" s="17">
        <v>0.45041100061091499</v>
      </c>
      <c r="AB10" s="17">
        <v>0.490415753294696</v>
      </c>
      <c r="AC10" s="17">
        <v>0.42115907559533</v>
      </c>
      <c r="AD10" s="17">
        <v>0.30903819737864102</v>
      </c>
      <c r="AE10" s="17"/>
      <c r="AF10" s="17">
        <v>0.40628766021335999</v>
      </c>
      <c r="AG10" s="17">
        <v>0.483010289114714</v>
      </c>
      <c r="AH10" s="17">
        <v>0.45293147256140498</v>
      </c>
      <c r="AI10" s="17">
        <v>0.489256237038529</v>
      </c>
      <c r="AJ10" s="17">
        <v>0.46352617164863102</v>
      </c>
      <c r="AK10" s="17">
        <v>0.46182805241650299</v>
      </c>
      <c r="AL10" s="17"/>
      <c r="AM10" s="17">
        <v>0.45882221121670802</v>
      </c>
      <c r="AN10" s="17">
        <v>0.48510192710201</v>
      </c>
      <c r="AO10" s="17">
        <v>0.45064730768250599</v>
      </c>
      <c r="AP10" s="17">
        <v>0.48861604950846299</v>
      </c>
      <c r="AQ10" s="17">
        <v>0.38333880846624002</v>
      </c>
      <c r="AR10" s="17"/>
      <c r="AS10" s="17">
        <v>0.47443810036574402</v>
      </c>
      <c r="AT10" s="17">
        <v>0.44431113150160201</v>
      </c>
      <c r="AU10" s="17"/>
      <c r="AV10" s="17">
        <v>0.47402401105543002</v>
      </c>
      <c r="AW10" s="17">
        <v>0.410955271444012</v>
      </c>
      <c r="AX10" s="17"/>
      <c r="AY10" s="17">
        <v>0.382029105721232</v>
      </c>
      <c r="AZ10" s="17">
        <v>0.49150670522427098</v>
      </c>
      <c r="BA10" s="17">
        <v>0.46345827700347297</v>
      </c>
      <c r="BB10" s="17"/>
      <c r="BC10" s="17">
        <v>0.46500071437402601</v>
      </c>
      <c r="BD10" s="17">
        <v>0.468950209591461</v>
      </c>
      <c r="BE10" s="17">
        <v>0.43014667633982701</v>
      </c>
      <c r="BF10" s="17"/>
      <c r="BG10" s="17">
        <v>0.42963664885290598</v>
      </c>
      <c r="BH10" s="17">
        <v>0.47449750489079501</v>
      </c>
      <c r="BI10" s="17"/>
      <c r="BJ10" s="17">
        <v>0.46867238459611799</v>
      </c>
      <c r="BK10" s="17">
        <v>0.45694115187887102</v>
      </c>
      <c r="BL10" s="17"/>
      <c r="BM10" s="17">
        <v>0.44006073890872999</v>
      </c>
      <c r="BN10" s="17">
        <v>0.49413752375720099</v>
      </c>
      <c r="BO10" s="17">
        <v>0.33947531727421598</v>
      </c>
      <c r="BP10" s="17">
        <v>0.45016436631885398</v>
      </c>
      <c r="BQ10" s="17">
        <v>0.545756278796108</v>
      </c>
      <c r="BR10" s="17">
        <v>0.50022243142415701</v>
      </c>
      <c r="BS10" s="17">
        <v>0.39638281861205399</v>
      </c>
      <c r="BT10" s="17"/>
      <c r="BU10" s="17">
        <v>0.45190536214413901</v>
      </c>
      <c r="BV10" s="17">
        <v>0.35089579976243501</v>
      </c>
      <c r="BW10" s="17"/>
      <c r="BX10" s="17">
        <v>0.41392076703228797</v>
      </c>
      <c r="BY10" s="17">
        <v>0.41980825504781699</v>
      </c>
      <c r="BZ10" s="17">
        <v>0.46775126044725002</v>
      </c>
      <c r="CA10" s="17">
        <v>0.46704813488059899</v>
      </c>
    </row>
    <row r="11" spans="2:79" x14ac:dyDescent="0.3">
      <c r="B11" s="18" t="s">
        <v>294</v>
      </c>
      <c r="C11" s="17">
        <v>0.18375161689245401</v>
      </c>
      <c r="D11" s="17">
        <v>0.19037297701139799</v>
      </c>
      <c r="E11" s="17">
        <v>0.17730045651489401</v>
      </c>
      <c r="F11" s="17"/>
      <c r="G11" s="17">
        <v>0.18867605209135299</v>
      </c>
      <c r="H11" s="17">
        <v>0.14965661047866299</v>
      </c>
      <c r="I11" s="17">
        <v>0.17043122894145199</v>
      </c>
      <c r="J11" s="17">
        <v>0.16863127751964699</v>
      </c>
      <c r="K11" s="17">
        <v>0.22570903196919001</v>
      </c>
      <c r="L11" s="17">
        <v>0.20299712112847201</v>
      </c>
      <c r="M11" s="17"/>
      <c r="N11" s="17">
        <v>0.146830585931191</v>
      </c>
      <c r="O11" s="17">
        <v>0.19201095614823999</v>
      </c>
      <c r="P11" s="17">
        <v>0.19383653039521601</v>
      </c>
      <c r="Q11" s="17">
        <v>0.20453319486427099</v>
      </c>
      <c r="R11" s="17"/>
      <c r="S11" s="17">
        <v>0.17509975992245499</v>
      </c>
      <c r="T11" s="17">
        <v>0.19343344079407901</v>
      </c>
      <c r="U11" s="17">
        <v>0.13793678470128701</v>
      </c>
      <c r="V11" s="17">
        <v>0.24138555142009799</v>
      </c>
      <c r="W11" s="17">
        <v>0.178743369388076</v>
      </c>
      <c r="X11" s="17">
        <v>0.21085365598723799</v>
      </c>
      <c r="Y11" s="17">
        <v>0.22088635644655799</v>
      </c>
      <c r="Z11" s="17">
        <v>0.19206773373531399</v>
      </c>
      <c r="AA11" s="17">
        <v>0.18206461984766201</v>
      </c>
      <c r="AB11" s="17">
        <v>0.14079165603674501</v>
      </c>
      <c r="AC11" s="17">
        <v>0.16892481501005399</v>
      </c>
      <c r="AD11" s="17">
        <v>0.111276825256042</v>
      </c>
      <c r="AE11" s="17"/>
      <c r="AF11" s="17">
        <v>0.15251748836510101</v>
      </c>
      <c r="AG11" s="17">
        <v>0.18391476315309799</v>
      </c>
      <c r="AH11" s="17">
        <v>0.20619612183741901</v>
      </c>
      <c r="AI11" s="17">
        <v>0.209509693361046</v>
      </c>
      <c r="AJ11" s="17">
        <v>0.19635559074119299</v>
      </c>
      <c r="AK11" s="17">
        <v>0.14757194953290401</v>
      </c>
      <c r="AL11" s="17"/>
      <c r="AM11" s="17">
        <v>0.22101704901603</v>
      </c>
      <c r="AN11" s="17">
        <v>0.18881980631373799</v>
      </c>
      <c r="AO11" s="17">
        <v>0.15507506037941299</v>
      </c>
      <c r="AP11" s="17">
        <v>0.125522499328867</v>
      </c>
      <c r="AQ11" s="17">
        <v>0.111396366373002</v>
      </c>
      <c r="AR11" s="17"/>
      <c r="AS11" s="17">
        <v>0.166697954521217</v>
      </c>
      <c r="AT11" s="17">
        <v>0.17720514503059201</v>
      </c>
      <c r="AU11" s="17"/>
      <c r="AV11" s="17">
        <v>0.171167508917621</v>
      </c>
      <c r="AW11" s="17">
        <v>0.19536695081226901</v>
      </c>
      <c r="AX11" s="17"/>
      <c r="AY11" s="17">
        <v>0.173901668846101</v>
      </c>
      <c r="AZ11" s="17">
        <v>0.18131477592079701</v>
      </c>
      <c r="BA11" s="17">
        <v>0.23496061245456001</v>
      </c>
      <c r="BB11" s="17"/>
      <c r="BC11" s="17">
        <v>0.18036358583379999</v>
      </c>
      <c r="BD11" s="17">
        <v>0.19761436636719901</v>
      </c>
      <c r="BE11" s="17">
        <v>0.17312292221345099</v>
      </c>
      <c r="BF11" s="17"/>
      <c r="BG11" s="17">
        <v>0.17755073788463999</v>
      </c>
      <c r="BH11" s="17">
        <v>0.18392944266355299</v>
      </c>
      <c r="BI11" s="17"/>
      <c r="BJ11" s="17">
        <v>0.139853130833136</v>
      </c>
      <c r="BK11" s="17">
        <v>0.198105764911296</v>
      </c>
      <c r="BL11" s="17"/>
      <c r="BM11" s="17">
        <v>0.15873394669501401</v>
      </c>
      <c r="BN11" s="17">
        <v>0.16589482438242401</v>
      </c>
      <c r="BO11" s="17">
        <v>0.150323561764791</v>
      </c>
      <c r="BP11" s="17">
        <v>0.14736133238299501</v>
      </c>
      <c r="BQ11" s="17">
        <v>0.24091488749769099</v>
      </c>
      <c r="BR11" s="17">
        <v>0.22707132979543199</v>
      </c>
      <c r="BS11" s="17">
        <v>0.25873006246153002</v>
      </c>
      <c r="BT11" s="17"/>
      <c r="BU11" s="17">
        <v>0.191513525590253</v>
      </c>
      <c r="BV11" s="17">
        <v>0.20041166138883701</v>
      </c>
      <c r="BW11" s="17"/>
      <c r="BX11" s="17">
        <v>0.199160778477735</v>
      </c>
      <c r="BY11" s="17">
        <v>0.20104475164588001</v>
      </c>
      <c r="BZ11" s="17">
        <v>0.143792976049744</v>
      </c>
      <c r="CA11" s="17">
        <v>0.18053777940694199</v>
      </c>
    </row>
    <row r="12" spans="2:79" x14ac:dyDescent="0.3">
      <c r="B12" s="18" t="s">
        <v>295</v>
      </c>
      <c r="C12" s="17">
        <v>4.3648113219972799E-2</v>
      </c>
      <c r="D12" s="17">
        <v>4.7825923517426101E-2</v>
      </c>
      <c r="E12" s="17">
        <v>3.9788023471388198E-2</v>
      </c>
      <c r="F12" s="17"/>
      <c r="G12" s="17">
        <v>3.9622470808296902E-2</v>
      </c>
      <c r="H12" s="17">
        <v>4.8916209614249799E-2</v>
      </c>
      <c r="I12" s="17">
        <v>3.6775219624186999E-2</v>
      </c>
      <c r="J12" s="17">
        <v>3.5864295623057103E-2</v>
      </c>
      <c r="K12" s="17">
        <v>5.3366253070593603E-2</v>
      </c>
      <c r="L12" s="17">
        <v>4.7397648302171698E-2</v>
      </c>
      <c r="M12" s="17"/>
      <c r="N12" s="17">
        <v>3.5459051384419099E-2</v>
      </c>
      <c r="O12" s="17">
        <v>4.4593736390127897E-2</v>
      </c>
      <c r="P12" s="17">
        <v>5.5097789133595601E-2</v>
      </c>
      <c r="Q12" s="17">
        <v>4.2661723967572299E-2</v>
      </c>
      <c r="R12" s="17"/>
      <c r="S12" s="17">
        <v>3.8327183328371602E-2</v>
      </c>
      <c r="T12" s="17">
        <v>4.8255249096092898E-2</v>
      </c>
      <c r="U12" s="17">
        <v>6.5658466161473097E-2</v>
      </c>
      <c r="V12" s="17">
        <v>3.1363783759386803E-2</v>
      </c>
      <c r="W12" s="17">
        <v>2.5824369135124099E-2</v>
      </c>
      <c r="X12" s="17">
        <v>4.3997601973015103E-2</v>
      </c>
      <c r="Y12" s="17">
        <v>4.4472776973383601E-2</v>
      </c>
      <c r="Z12" s="17">
        <v>7.8629953947683795E-2</v>
      </c>
      <c r="AA12" s="17">
        <v>3.4645556660815001E-2</v>
      </c>
      <c r="AB12" s="17">
        <v>5.3672888400353301E-2</v>
      </c>
      <c r="AC12" s="17">
        <v>4.3978926950027197E-2</v>
      </c>
      <c r="AD12" s="17">
        <v>2.0862296219361198E-2</v>
      </c>
      <c r="AE12" s="17"/>
      <c r="AF12" s="17">
        <v>3.2788862931407398E-2</v>
      </c>
      <c r="AG12" s="17">
        <v>4.6622390083866302E-2</v>
      </c>
      <c r="AH12" s="17">
        <v>3.2493972400890497E-2</v>
      </c>
      <c r="AI12" s="17">
        <v>5.7947253280626498E-2</v>
      </c>
      <c r="AJ12" s="17">
        <v>4.70699146737137E-2</v>
      </c>
      <c r="AK12" s="17">
        <v>5.1299065193137199E-2</v>
      </c>
      <c r="AL12" s="17"/>
      <c r="AM12" s="17">
        <v>4.30217912601897E-2</v>
      </c>
      <c r="AN12" s="17">
        <v>5.1768289298112502E-2</v>
      </c>
      <c r="AO12" s="17">
        <v>3.94653696202137E-2</v>
      </c>
      <c r="AP12" s="17">
        <v>2.8483511753127001E-2</v>
      </c>
      <c r="AQ12" s="17">
        <v>2.3019700171021201E-2</v>
      </c>
      <c r="AR12" s="17"/>
      <c r="AS12" s="17">
        <v>3.76565714607753E-2</v>
      </c>
      <c r="AT12" s="17">
        <v>5.9735157218560403E-2</v>
      </c>
      <c r="AU12" s="17"/>
      <c r="AV12" s="17">
        <v>3.3602919486090198E-2</v>
      </c>
      <c r="AW12" s="17">
        <v>6.4416610537724198E-2</v>
      </c>
      <c r="AX12" s="17"/>
      <c r="AY12" s="17">
        <v>4.77770080832952E-2</v>
      </c>
      <c r="AZ12" s="17">
        <v>4.2755855910000001E-2</v>
      </c>
      <c r="BA12" s="17">
        <v>4.17261221177187E-2</v>
      </c>
      <c r="BB12" s="17"/>
      <c r="BC12" s="17">
        <v>3.9442218729313298E-2</v>
      </c>
      <c r="BD12" s="17">
        <v>3.99728687375542E-2</v>
      </c>
      <c r="BE12" s="17">
        <v>5.7645553793005101E-2</v>
      </c>
      <c r="BF12" s="17"/>
      <c r="BG12" s="17">
        <v>5.3166752220285302E-2</v>
      </c>
      <c r="BH12" s="17">
        <v>4.0413334110401301E-2</v>
      </c>
      <c r="BI12" s="17"/>
      <c r="BJ12" s="17">
        <v>3.6593409650492098E-2</v>
      </c>
      <c r="BK12" s="17">
        <v>4.33298674188657E-2</v>
      </c>
      <c r="BL12" s="17"/>
      <c r="BM12" s="17">
        <v>4.0495816508138098E-2</v>
      </c>
      <c r="BN12" s="17">
        <v>4.7069792011873501E-2</v>
      </c>
      <c r="BO12" s="17">
        <v>6.8924696943454405E-2</v>
      </c>
      <c r="BP12" s="17">
        <v>8.9988645838667294E-2</v>
      </c>
      <c r="BQ12" s="17">
        <v>2.0360076513871599E-2</v>
      </c>
      <c r="BR12" s="17">
        <v>3.88093811168254E-2</v>
      </c>
      <c r="BS12" s="17">
        <v>3.7348191709770599E-2</v>
      </c>
      <c r="BT12" s="17"/>
      <c r="BU12" s="17">
        <v>5.1458363333875302E-2</v>
      </c>
      <c r="BV12" s="17">
        <v>3.4739331620037298E-2</v>
      </c>
      <c r="BW12" s="17"/>
      <c r="BX12" s="17">
        <v>5.0506481045479001E-2</v>
      </c>
      <c r="BY12" s="17">
        <v>6.4331713424615494E-2</v>
      </c>
      <c r="BZ12" s="17">
        <v>2.4585242173667799E-2</v>
      </c>
      <c r="CA12" s="17">
        <v>5.5971999362288201E-2</v>
      </c>
    </row>
    <row r="13" spans="2:79" x14ac:dyDescent="0.3">
      <c r="B13" s="18" t="s">
        <v>296</v>
      </c>
      <c r="C13" s="17">
        <v>2.12299264192276E-2</v>
      </c>
      <c r="D13" s="17">
        <v>2.9496838852941E-2</v>
      </c>
      <c r="E13" s="17">
        <v>1.32709229946143E-2</v>
      </c>
      <c r="F13" s="17"/>
      <c r="G13" s="17">
        <v>2.3668738953779501E-2</v>
      </c>
      <c r="H13" s="17">
        <v>1.84786090697425E-2</v>
      </c>
      <c r="I13" s="17">
        <v>1.5975199723364201E-2</v>
      </c>
      <c r="J13" s="17">
        <v>2.6669790644956101E-2</v>
      </c>
      <c r="K13" s="17">
        <v>2.7111654267123399E-2</v>
      </c>
      <c r="L13" s="17">
        <v>1.7758793214982901E-2</v>
      </c>
      <c r="M13" s="17"/>
      <c r="N13" s="17">
        <v>1.1922032019034899E-2</v>
      </c>
      <c r="O13" s="17">
        <v>2.2581601763868302E-2</v>
      </c>
      <c r="P13" s="17">
        <v>2.13029005247748E-2</v>
      </c>
      <c r="Q13" s="17">
        <v>2.8717866400917402E-2</v>
      </c>
      <c r="R13" s="17"/>
      <c r="S13" s="17">
        <v>1.04630924748096E-2</v>
      </c>
      <c r="T13" s="17">
        <v>1.07371507961869E-2</v>
      </c>
      <c r="U13" s="17">
        <v>1.7340883339453699E-2</v>
      </c>
      <c r="V13" s="17">
        <v>3.00863766711577E-2</v>
      </c>
      <c r="W13" s="17">
        <v>3.2595433814612301E-2</v>
      </c>
      <c r="X13" s="17">
        <v>3.5169893634119702E-2</v>
      </c>
      <c r="Y13" s="17">
        <v>2.8328925705613399E-2</v>
      </c>
      <c r="Z13" s="17">
        <v>1.0132004067488799E-2</v>
      </c>
      <c r="AA13" s="17">
        <v>1.5641975863659899E-2</v>
      </c>
      <c r="AB13" s="17">
        <v>2.4676872017027202E-2</v>
      </c>
      <c r="AC13" s="17">
        <v>3.1966266105539001E-2</v>
      </c>
      <c r="AD13" s="17">
        <v>2.01097532066958E-2</v>
      </c>
      <c r="AE13" s="17"/>
      <c r="AF13" s="17">
        <v>1.24908286748235E-2</v>
      </c>
      <c r="AG13" s="17">
        <v>1.9570715571035201E-2</v>
      </c>
      <c r="AH13" s="17">
        <v>1.71511072908049E-2</v>
      </c>
      <c r="AI13" s="17">
        <v>2.81150923839915E-2</v>
      </c>
      <c r="AJ13" s="17">
        <v>3.9797201488960501E-2</v>
      </c>
      <c r="AK13" s="17">
        <v>1.9481629655825498E-2</v>
      </c>
      <c r="AL13" s="17"/>
      <c r="AM13" s="17">
        <v>2.7501892424041701E-2</v>
      </c>
      <c r="AN13" s="17">
        <v>2.6080823401910098E-2</v>
      </c>
      <c r="AO13" s="17">
        <v>1.39611854733078E-2</v>
      </c>
      <c r="AP13" s="17">
        <v>9.4281988892713792E-3</v>
      </c>
      <c r="AQ13" s="17">
        <v>2.24400026845172E-2</v>
      </c>
      <c r="AR13" s="17"/>
      <c r="AS13" s="17">
        <v>1.5235917861753099E-2</v>
      </c>
      <c r="AT13" s="17">
        <v>3.24392849136452E-2</v>
      </c>
      <c r="AU13" s="17"/>
      <c r="AV13" s="17">
        <v>1.96203572728673E-2</v>
      </c>
      <c r="AW13" s="17">
        <v>1.67859121733351E-2</v>
      </c>
      <c r="AX13" s="17"/>
      <c r="AY13" s="17">
        <v>2.8308783752495899E-2</v>
      </c>
      <c r="AZ13" s="17">
        <v>1.6309309389453502E-2</v>
      </c>
      <c r="BA13" s="17">
        <v>3.04061847028839E-2</v>
      </c>
      <c r="BB13" s="17"/>
      <c r="BC13" s="17">
        <v>1.8978834282983099E-2</v>
      </c>
      <c r="BD13" s="17">
        <v>3.2452409773832597E-2</v>
      </c>
      <c r="BE13" s="17">
        <v>1.4162751339940801E-2</v>
      </c>
      <c r="BF13" s="17"/>
      <c r="BG13" s="17">
        <v>2.1084154277881101E-2</v>
      </c>
      <c r="BH13" s="17">
        <v>1.67037083561806E-2</v>
      </c>
      <c r="BI13" s="17"/>
      <c r="BJ13" s="17">
        <v>2.48217616655288E-2</v>
      </c>
      <c r="BK13" s="17">
        <v>1.99500793117919E-2</v>
      </c>
      <c r="BL13" s="17"/>
      <c r="BM13" s="17">
        <v>1.54089824986512E-2</v>
      </c>
      <c r="BN13" s="17">
        <v>1.92904022879135E-2</v>
      </c>
      <c r="BO13" s="17">
        <v>5.0960956570101398E-2</v>
      </c>
      <c r="BP13" s="17">
        <v>2.9268341728950199E-2</v>
      </c>
      <c r="BQ13" s="17">
        <v>0</v>
      </c>
      <c r="BR13" s="17">
        <v>2.57480992076628E-2</v>
      </c>
      <c r="BS13" s="17">
        <v>3.7103572040559002E-2</v>
      </c>
      <c r="BT13" s="17"/>
      <c r="BU13" s="17">
        <v>1.7744510348284701E-2</v>
      </c>
      <c r="BV13" s="17">
        <v>0</v>
      </c>
      <c r="BW13" s="17"/>
      <c r="BX13" s="17">
        <v>2.0424930960720001E-2</v>
      </c>
      <c r="BY13" s="17">
        <v>3.0061479210982602E-2</v>
      </c>
      <c r="BZ13" s="17">
        <v>7.12658588570198E-3</v>
      </c>
      <c r="CA13" s="17">
        <v>1.9589025093037799E-2</v>
      </c>
    </row>
    <row r="14" spans="2:79" x14ac:dyDescent="0.3">
      <c r="B14" s="18" t="s">
        <v>96</v>
      </c>
      <c r="C14" s="17">
        <v>1.8387301280265E-2</v>
      </c>
      <c r="D14" s="17">
        <v>1.33117381759826E-2</v>
      </c>
      <c r="E14" s="17">
        <v>2.3428559197418999E-2</v>
      </c>
      <c r="F14" s="17"/>
      <c r="G14" s="17">
        <v>1.2841578223039701E-2</v>
      </c>
      <c r="H14" s="17">
        <v>1.22678668933729E-2</v>
      </c>
      <c r="I14" s="17">
        <v>3.7184488322149101E-2</v>
      </c>
      <c r="J14" s="17">
        <v>1.6831045015666801E-2</v>
      </c>
      <c r="K14" s="17">
        <v>2.4823039952983999E-2</v>
      </c>
      <c r="L14" s="17">
        <v>8.7228917224775604E-3</v>
      </c>
      <c r="M14" s="17"/>
      <c r="N14" s="17">
        <v>9.24001604986017E-3</v>
      </c>
      <c r="O14" s="17">
        <v>1.7097093719173801E-2</v>
      </c>
      <c r="P14" s="17">
        <v>1.2089630902355699E-2</v>
      </c>
      <c r="Q14" s="17">
        <v>3.56660667656769E-2</v>
      </c>
      <c r="R14" s="17"/>
      <c r="S14" s="17">
        <v>1.6002617291777699E-2</v>
      </c>
      <c r="T14" s="17">
        <v>1.44440830113261E-2</v>
      </c>
      <c r="U14" s="17">
        <v>3.4529878486064799E-2</v>
      </c>
      <c r="V14" s="17">
        <v>2.2267490373873901E-2</v>
      </c>
      <c r="W14" s="17">
        <v>7.5685310081933903E-3</v>
      </c>
      <c r="X14" s="17">
        <v>2.31459576842654E-2</v>
      </c>
      <c r="Y14" s="17">
        <v>5.4366086069446299E-3</v>
      </c>
      <c r="Z14" s="17">
        <v>1.20031409314394E-2</v>
      </c>
      <c r="AA14" s="17">
        <v>2.5136592338059101E-2</v>
      </c>
      <c r="AB14" s="17">
        <v>5.8432931597712902E-3</v>
      </c>
      <c r="AC14" s="17">
        <v>4.1491322333865301E-2</v>
      </c>
      <c r="AD14" s="17">
        <v>2.01097532066958E-2</v>
      </c>
      <c r="AE14" s="17"/>
      <c r="AF14" s="17">
        <v>2.1272462190635399E-2</v>
      </c>
      <c r="AG14" s="17">
        <v>8.8578517630433194E-3</v>
      </c>
      <c r="AH14" s="17">
        <v>2.7856358421777E-2</v>
      </c>
      <c r="AI14" s="17">
        <v>2.1788325260109501E-2</v>
      </c>
      <c r="AJ14" s="17">
        <v>1.8186707993066001E-2</v>
      </c>
      <c r="AK14" s="17">
        <v>1.8949825741660899E-2</v>
      </c>
      <c r="AL14" s="17"/>
      <c r="AM14" s="17">
        <v>2.2900225156936301E-2</v>
      </c>
      <c r="AN14" s="17">
        <v>2.6329290566676902E-2</v>
      </c>
      <c r="AO14" s="17">
        <v>1.5309530327280199E-2</v>
      </c>
      <c r="AP14" s="17">
        <v>3.73699642717314E-3</v>
      </c>
      <c r="AQ14" s="17">
        <v>0</v>
      </c>
      <c r="AR14" s="17"/>
      <c r="AS14" s="17">
        <v>1.4677781547370599E-2</v>
      </c>
      <c r="AT14" s="17">
        <v>2.1657662935041299E-2</v>
      </c>
      <c r="AU14" s="17"/>
      <c r="AV14" s="17">
        <v>1.4333321227995501E-2</v>
      </c>
      <c r="AW14" s="17">
        <v>2.5346615722157899E-2</v>
      </c>
      <c r="AX14" s="17"/>
      <c r="AY14" s="17">
        <v>2.5157292221769999E-2</v>
      </c>
      <c r="AZ14" s="17">
        <v>1.53131903276353E-2</v>
      </c>
      <c r="BA14" s="17">
        <v>2.0994313998814001E-2</v>
      </c>
      <c r="BB14" s="17"/>
      <c r="BC14" s="17">
        <v>1.9852348207016E-2</v>
      </c>
      <c r="BD14" s="17">
        <v>1.5202377339886899E-2</v>
      </c>
      <c r="BE14" s="17">
        <v>1.6169727226687899E-2</v>
      </c>
      <c r="BF14" s="17"/>
      <c r="BG14" s="17">
        <v>2.85621638333226E-2</v>
      </c>
      <c r="BH14" s="17">
        <v>1.1885207555593399E-2</v>
      </c>
      <c r="BI14" s="17"/>
      <c r="BJ14" s="17">
        <v>1.40569321452898E-2</v>
      </c>
      <c r="BK14" s="17">
        <v>1.8145111700608198E-2</v>
      </c>
      <c r="BL14" s="17"/>
      <c r="BM14" s="17">
        <v>1.55343106556534E-2</v>
      </c>
      <c r="BN14" s="17">
        <v>2.3722510911489102E-2</v>
      </c>
      <c r="BO14" s="17">
        <v>1.92572227475502E-2</v>
      </c>
      <c r="BP14" s="17">
        <v>4.9786767909264701E-2</v>
      </c>
      <c r="BQ14" s="17">
        <v>0</v>
      </c>
      <c r="BR14" s="17">
        <v>1.1542029405068399E-2</v>
      </c>
      <c r="BS14" s="17">
        <v>3.6386411257606298E-2</v>
      </c>
      <c r="BT14" s="17"/>
      <c r="BU14" s="17">
        <v>0</v>
      </c>
      <c r="BV14" s="17">
        <v>0</v>
      </c>
      <c r="BW14" s="17"/>
      <c r="BX14" s="17">
        <v>1.2131328717580299E-2</v>
      </c>
      <c r="BY14" s="17">
        <v>6.5493440334478698E-3</v>
      </c>
      <c r="BZ14" s="17">
        <v>1.1265136508445401E-2</v>
      </c>
      <c r="CA14" s="17">
        <v>3.3268774185002E-3</v>
      </c>
    </row>
    <row r="15" spans="2:79" x14ac:dyDescent="0.3">
      <c r="B15" s="18" t="s">
        <v>297</v>
      </c>
      <c r="C15" s="21">
        <v>0.73298304218808097</v>
      </c>
      <c r="D15" s="21">
        <v>0.71899252244225198</v>
      </c>
      <c r="E15" s="21">
        <v>0.74621203782168499</v>
      </c>
      <c r="F15" s="21"/>
      <c r="G15" s="21">
        <v>0.73519115992353101</v>
      </c>
      <c r="H15" s="21">
        <v>0.77068070394397203</v>
      </c>
      <c r="I15" s="21">
        <v>0.73963386338884796</v>
      </c>
      <c r="J15" s="21">
        <v>0.75200359119667304</v>
      </c>
      <c r="K15" s="21">
        <v>0.66899002074010905</v>
      </c>
      <c r="L15" s="21">
        <v>0.72312354563189596</v>
      </c>
      <c r="M15" s="21"/>
      <c r="N15" s="21">
        <v>0.79654831461549502</v>
      </c>
      <c r="O15" s="21">
        <v>0.72371661197859005</v>
      </c>
      <c r="P15" s="21">
        <v>0.71767314904405799</v>
      </c>
      <c r="Q15" s="21">
        <v>0.68842114800156196</v>
      </c>
      <c r="R15" s="21"/>
      <c r="S15" s="21">
        <v>0.76010734698258597</v>
      </c>
      <c r="T15" s="21">
        <v>0.73313007630231497</v>
      </c>
      <c r="U15" s="21">
        <v>0.74453398731172105</v>
      </c>
      <c r="V15" s="21">
        <v>0.67489679777548295</v>
      </c>
      <c r="W15" s="21">
        <v>0.75526829665399398</v>
      </c>
      <c r="X15" s="21">
        <v>0.686832890721362</v>
      </c>
      <c r="Y15" s="21">
        <v>0.70087533226750098</v>
      </c>
      <c r="Z15" s="21">
        <v>0.70716716731807405</v>
      </c>
      <c r="AA15" s="21">
        <v>0.742511255289804</v>
      </c>
      <c r="AB15" s="21">
        <v>0.77501529038610295</v>
      </c>
      <c r="AC15" s="21">
        <v>0.71363866960051403</v>
      </c>
      <c r="AD15" s="21">
        <v>0.82764137211120503</v>
      </c>
      <c r="AE15" s="21"/>
      <c r="AF15" s="21">
        <v>0.780930357838033</v>
      </c>
      <c r="AG15" s="21">
        <v>0.74103427942895705</v>
      </c>
      <c r="AH15" s="21">
        <v>0.71630244004910903</v>
      </c>
      <c r="AI15" s="21">
        <v>0.68263963571422603</v>
      </c>
      <c r="AJ15" s="21">
        <v>0.69859058510306704</v>
      </c>
      <c r="AK15" s="21">
        <v>0.76269752987647199</v>
      </c>
      <c r="AL15" s="21"/>
      <c r="AM15" s="21">
        <v>0.68555904214280206</v>
      </c>
      <c r="AN15" s="21">
        <v>0.70700179041956301</v>
      </c>
      <c r="AO15" s="21">
        <v>0.77618885419978501</v>
      </c>
      <c r="AP15" s="21">
        <v>0.83282879360156103</v>
      </c>
      <c r="AQ15" s="21">
        <v>0.84314393077145999</v>
      </c>
      <c r="AR15" s="21"/>
      <c r="AS15" s="21">
        <v>0.76573177460888397</v>
      </c>
      <c r="AT15" s="21">
        <v>0.70896274990216102</v>
      </c>
      <c r="AU15" s="21"/>
      <c r="AV15" s="21">
        <v>0.76127589309542598</v>
      </c>
      <c r="AW15" s="21">
        <v>0.69808391075451404</v>
      </c>
      <c r="AX15" s="21"/>
      <c r="AY15" s="21">
        <v>0.72485524709633797</v>
      </c>
      <c r="AZ15" s="21">
        <v>0.74430686845211502</v>
      </c>
      <c r="BA15" s="21">
        <v>0.67191276672602396</v>
      </c>
      <c r="BB15" s="21"/>
      <c r="BC15" s="21">
        <v>0.741363012946888</v>
      </c>
      <c r="BD15" s="21">
        <v>0.71475797778152705</v>
      </c>
      <c r="BE15" s="21">
        <v>0.73889904542691498</v>
      </c>
      <c r="BF15" s="21"/>
      <c r="BG15" s="21">
        <v>0.71963619178387095</v>
      </c>
      <c r="BH15" s="21">
        <v>0.74706830731427198</v>
      </c>
      <c r="BI15" s="21"/>
      <c r="BJ15" s="21">
        <v>0.78467476570555394</v>
      </c>
      <c r="BK15" s="21">
        <v>0.72046917665743904</v>
      </c>
      <c r="BL15" s="21"/>
      <c r="BM15" s="21">
        <v>0.769826943642543</v>
      </c>
      <c r="BN15" s="21">
        <v>0.74402247040629998</v>
      </c>
      <c r="BO15" s="21">
        <v>0.710533561974103</v>
      </c>
      <c r="BP15" s="21">
        <v>0.68359491214012302</v>
      </c>
      <c r="BQ15" s="21">
        <v>0.73872503598843797</v>
      </c>
      <c r="BR15" s="21">
        <v>0.69682916047501198</v>
      </c>
      <c r="BS15" s="21">
        <v>0.63043176253053401</v>
      </c>
      <c r="BT15" s="21"/>
      <c r="BU15" s="21">
        <v>0.73928360072758703</v>
      </c>
      <c r="BV15" s="21">
        <v>0.76484900699112601</v>
      </c>
      <c r="BW15" s="21"/>
      <c r="BX15" s="21">
        <v>0.71777648079848599</v>
      </c>
      <c r="BY15" s="21">
        <v>0.69801271168507395</v>
      </c>
      <c r="BZ15" s="21">
        <v>0.81323005938244097</v>
      </c>
      <c r="CA15" s="21">
        <v>0.74057431871923096</v>
      </c>
    </row>
    <row r="16" spans="2:79" x14ac:dyDescent="0.3">
      <c r="B16" s="18" t="s">
        <v>298</v>
      </c>
      <c r="C16" s="21">
        <v>6.4878039639200399E-2</v>
      </c>
      <c r="D16" s="21">
        <v>7.7322762370367101E-2</v>
      </c>
      <c r="E16" s="21">
        <v>5.3058946466002503E-2</v>
      </c>
      <c r="F16" s="21"/>
      <c r="G16" s="21">
        <v>6.3291209762076403E-2</v>
      </c>
      <c r="H16" s="21">
        <v>6.7394818683992205E-2</v>
      </c>
      <c r="I16" s="21">
        <v>5.2750419347551203E-2</v>
      </c>
      <c r="J16" s="21">
        <v>6.2534086268013198E-2</v>
      </c>
      <c r="K16" s="21">
        <v>8.0477907337716995E-2</v>
      </c>
      <c r="L16" s="21">
        <v>6.5156441517154606E-2</v>
      </c>
      <c r="M16" s="21"/>
      <c r="N16" s="21">
        <v>4.73810834034539E-2</v>
      </c>
      <c r="O16" s="21">
        <v>6.7175338153996206E-2</v>
      </c>
      <c r="P16" s="21">
        <v>7.6400689658370394E-2</v>
      </c>
      <c r="Q16" s="21">
        <v>7.1379590368489607E-2</v>
      </c>
      <c r="R16" s="21"/>
      <c r="S16" s="21">
        <v>4.8790275803181203E-2</v>
      </c>
      <c r="T16" s="21">
        <v>5.89923998922798E-2</v>
      </c>
      <c r="U16" s="21">
        <v>8.2999349500926703E-2</v>
      </c>
      <c r="V16" s="21">
        <v>6.14501604305445E-2</v>
      </c>
      <c r="W16" s="21">
        <v>5.8419802949736498E-2</v>
      </c>
      <c r="X16" s="21">
        <v>7.9167495607134805E-2</v>
      </c>
      <c r="Y16" s="21">
        <v>7.2801702678996993E-2</v>
      </c>
      <c r="Z16" s="21">
        <v>8.8761958015172504E-2</v>
      </c>
      <c r="AA16" s="21">
        <v>5.0287532524474897E-2</v>
      </c>
      <c r="AB16" s="21">
        <v>7.8349760417380496E-2</v>
      </c>
      <c r="AC16" s="21">
        <v>7.5945193055566296E-2</v>
      </c>
      <c r="AD16" s="21">
        <v>4.0972049426056999E-2</v>
      </c>
      <c r="AE16" s="21"/>
      <c r="AF16" s="21">
        <v>4.5279691606230903E-2</v>
      </c>
      <c r="AG16" s="21">
        <v>6.6193105654901496E-2</v>
      </c>
      <c r="AH16" s="21">
        <v>4.96450796916953E-2</v>
      </c>
      <c r="AI16" s="21">
        <v>8.6062345664617998E-2</v>
      </c>
      <c r="AJ16" s="21">
        <v>8.6867116162674202E-2</v>
      </c>
      <c r="AK16" s="21">
        <v>7.0780694848962697E-2</v>
      </c>
      <c r="AL16" s="21"/>
      <c r="AM16" s="21">
        <v>7.05236836842313E-2</v>
      </c>
      <c r="AN16" s="21">
        <v>7.7849112700022594E-2</v>
      </c>
      <c r="AO16" s="21">
        <v>5.3426555093521497E-2</v>
      </c>
      <c r="AP16" s="21">
        <v>3.79117106423984E-2</v>
      </c>
      <c r="AQ16" s="21">
        <v>4.5459702855538499E-2</v>
      </c>
      <c r="AR16" s="21"/>
      <c r="AS16" s="21">
        <v>5.2892489322528401E-2</v>
      </c>
      <c r="AT16" s="21">
        <v>9.2174442132205603E-2</v>
      </c>
      <c r="AU16" s="21"/>
      <c r="AV16" s="21">
        <v>5.3223276758957501E-2</v>
      </c>
      <c r="AW16" s="21">
        <v>8.1202522711059294E-2</v>
      </c>
      <c r="AX16" s="21"/>
      <c r="AY16" s="21">
        <v>7.60857918357912E-2</v>
      </c>
      <c r="AZ16" s="21">
        <v>5.90651652994535E-2</v>
      </c>
      <c r="BA16" s="21">
        <v>7.2132306820602607E-2</v>
      </c>
      <c r="BB16" s="21"/>
      <c r="BC16" s="21">
        <v>5.8421053012296401E-2</v>
      </c>
      <c r="BD16" s="21">
        <v>7.2425278511386804E-2</v>
      </c>
      <c r="BE16" s="21">
        <v>7.1808305132945893E-2</v>
      </c>
      <c r="BF16" s="21"/>
      <c r="BG16" s="21">
        <v>7.4250906498166402E-2</v>
      </c>
      <c r="BH16" s="21">
        <v>5.7117042466581898E-2</v>
      </c>
      <c r="BI16" s="21"/>
      <c r="BJ16" s="21">
        <v>6.1415171316020901E-2</v>
      </c>
      <c r="BK16" s="21">
        <v>6.3279946730657594E-2</v>
      </c>
      <c r="BL16" s="21"/>
      <c r="BM16" s="21">
        <v>5.5904799006789303E-2</v>
      </c>
      <c r="BN16" s="21">
        <v>6.6360194299786998E-2</v>
      </c>
      <c r="BO16" s="21">
        <v>0.119885653513556</v>
      </c>
      <c r="BP16" s="21">
        <v>0.119256987567617</v>
      </c>
      <c r="BQ16" s="21">
        <v>2.0360076513871599E-2</v>
      </c>
      <c r="BR16" s="21">
        <v>6.4557480324488201E-2</v>
      </c>
      <c r="BS16" s="21">
        <v>7.4451763750329594E-2</v>
      </c>
      <c r="BT16" s="21"/>
      <c r="BU16" s="21">
        <v>6.9202873682159993E-2</v>
      </c>
      <c r="BV16" s="21">
        <v>3.4739331620037298E-2</v>
      </c>
      <c r="BW16" s="21"/>
      <c r="BX16" s="21">
        <v>7.0931412006198999E-2</v>
      </c>
      <c r="BY16" s="21">
        <v>9.4393192635598103E-2</v>
      </c>
      <c r="BZ16" s="21">
        <v>3.1711828059369798E-2</v>
      </c>
      <c r="CA16" s="21">
        <v>7.5561024455326004E-2</v>
      </c>
    </row>
    <row r="17" spans="2:79" hidden="1" x14ac:dyDescent="0.3">
      <c r="B17" s="18" t="s">
        <v>299</v>
      </c>
      <c r="C17" s="22">
        <v>0.66810500254887994</v>
      </c>
      <c r="D17" s="22">
        <v>0.64166976007188503</v>
      </c>
      <c r="E17" s="22">
        <v>0.69315309135568204</v>
      </c>
      <c r="F17" s="22"/>
      <c r="G17" s="22">
        <v>0.67189995016145498</v>
      </c>
      <c r="H17" s="22">
        <v>0.70328588525997904</v>
      </c>
      <c r="I17" s="22">
        <v>0.68688344404129698</v>
      </c>
      <c r="J17" s="22">
        <v>0.68946950492865899</v>
      </c>
      <c r="K17" s="22">
        <v>0.58851211340239196</v>
      </c>
      <c r="L17" s="22">
        <v>0.65796710411474102</v>
      </c>
      <c r="M17" s="22"/>
      <c r="N17" s="22">
        <v>0.74916723121204098</v>
      </c>
      <c r="O17" s="22">
        <v>0.65654127382459404</v>
      </c>
      <c r="P17" s="22">
        <v>0.641272459385688</v>
      </c>
      <c r="Q17" s="22">
        <v>0.617041557633072</v>
      </c>
      <c r="R17" s="22"/>
      <c r="S17" s="22">
        <v>0.71131707117940501</v>
      </c>
      <c r="T17" s="22">
        <v>0.67413767641003497</v>
      </c>
      <c r="U17" s="22">
        <v>0.66153463781079502</v>
      </c>
      <c r="V17" s="22">
        <v>0.61344663734493898</v>
      </c>
      <c r="W17" s="22">
        <v>0.69684849370425805</v>
      </c>
      <c r="X17" s="22">
        <v>0.60766539511422701</v>
      </c>
      <c r="Y17" s="22">
        <v>0.62807362958850399</v>
      </c>
      <c r="Z17" s="22">
        <v>0.61840520930290199</v>
      </c>
      <c r="AA17" s="22">
        <v>0.69222372276532895</v>
      </c>
      <c r="AB17" s="22">
        <v>0.696665529968723</v>
      </c>
      <c r="AC17" s="22">
        <v>0.63769347654494801</v>
      </c>
      <c r="AD17" s="22">
        <v>0.786669322685148</v>
      </c>
      <c r="AE17" s="22"/>
      <c r="AF17" s="22">
        <v>0.73565066623180198</v>
      </c>
      <c r="AG17" s="22">
        <v>0.67484117377405495</v>
      </c>
      <c r="AH17" s="22">
        <v>0.66665736035741396</v>
      </c>
      <c r="AI17" s="22">
        <v>0.59657729004960802</v>
      </c>
      <c r="AJ17" s="22">
        <v>0.61172346894039298</v>
      </c>
      <c r="AK17" s="22">
        <v>0.69191683502751</v>
      </c>
      <c r="AL17" s="22"/>
      <c r="AM17" s="22">
        <v>0.61503535845857105</v>
      </c>
      <c r="AN17" s="22">
        <v>0.62915267771953998</v>
      </c>
      <c r="AO17" s="22">
        <v>0.722762299106263</v>
      </c>
      <c r="AP17" s="22">
        <v>0.79491708295916297</v>
      </c>
      <c r="AQ17" s="22">
        <v>0.79768422791592097</v>
      </c>
      <c r="AR17" s="22"/>
      <c r="AS17" s="22">
        <v>0.71283928528635598</v>
      </c>
      <c r="AT17" s="22">
        <v>0.61678830776995497</v>
      </c>
      <c r="AU17" s="22"/>
      <c r="AV17" s="22">
        <v>0.70805261633646899</v>
      </c>
      <c r="AW17" s="22">
        <v>0.61688138804345405</v>
      </c>
      <c r="AX17" s="22"/>
      <c r="AY17" s="22">
        <v>0.64876945526054697</v>
      </c>
      <c r="AZ17" s="22">
        <v>0.68524170315266097</v>
      </c>
      <c r="BA17" s="22">
        <v>0.59978045990542095</v>
      </c>
      <c r="BB17" s="22"/>
      <c r="BC17" s="22">
        <v>0.68294195993459095</v>
      </c>
      <c r="BD17" s="22">
        <v>0.64233269927014003</v>
      </c>
      <c r="BE17" s="22">
        <v>0.66709074029396898</v>
      </c>
      <c r="BF17" s="22"/>
      <c r="BG17" s="22">
        <v>0.64538528528570405</v>
      </c>
      <c r="BH17" s="22">
        <v>0.68995126484768998</v>
      </c>
      <c r="BI17" s="22"/>
      <c r="BJ17" s="22">
        <v>0.72325959438953302</v>
      </c>
      <c r="BK17" s="22">
        <v>0.65718922992678097</v>
      </c>
      <c r="BL17" s="22"/>
      <c r="BM17" s="22">
        <v>0.71392214463575399</v>
      </c>
      <c r="BN17" s="22">
        <v>0.67766227610651297</v>
      </c>
      <c r="BO17" s="22">
        <v>0.59064790846054704</v>
      </c>
      <c r="BP17" s="22">
        <v>0.56433792457250598</v>
      </c>
      <c r="BQ17" s="22">
        <v>0.71836495947456602</v>
      </c>
      <c r="BR17" s="22">
        <v>0.63227168015052304</v>
      </c>
      <c r="BS17" s="22">
        <v>0.55597999878020499</v>
      </c>
      <c r="BT17" s="22"/>
      <c r="BU17" s="22">
        <v>0.67008072704542698</v>
      </c>
      <c r="BV17" s="22">
        <v>0.73010967537108895</v>
      </c>
      <c r="BW17" s="22"/>
      <c r="BX17" s="22">
        <v>0.64684506879228698</v>
      </c>
      <c r="BY17" s="22">
        <v>0.60361951904947597</v>
      </c>
      <c r="BZ17" s="22">
        <v>0.78151823132307097</v>
      </c>
      <c r="CA17" s="22">
        <v>0.66501329426390499</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467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0.31480110213745899</v>
      </c>
      <c r="D9" s="17">
        <v>0.28086544972247302</v>
      </c>
      <c r="E9" s="17">
        <v>0.34637626471954802</v>
      </c>
      <c r="F9" s="17"/>
      <c r="G9" s="17">
        <v>0.35865230963843497</v>
      </c>
      <c r="H9" s="17">
        <v>0.37414664258154701</v>
      </c>
      <c r="I9" s="17">
        <v>0.32832496643633202</v>
      </c>
      <c r="J9" s="17">
        <v>0.3366183944469</v>
      </c>
      <c r="K9" s="17">
        <v>0.26562988734437298</v>
      </c>
      <c r="L9" s="17">
        <v>0.24196799302708999</v>
      </c>
      <c r="M9" s="17"/>
      <c r="N9" s="17">
        <v>0.33214738550281703</v>
      </c>
      <c r="O9" s="17">
        <v>0.27847012989465297</v>
      </c>
      <c r="P9" s="17">
        <v>0.32408127777407902</v>
      </c>
      <c r="Q9" s="17">
        <v>0.33266444417230001</v>
      </c>
      <c r="R9" s="17"/>
      <c r="S9" s="17">
        <v>0.36007531244840402</v>
      </c>
      <c r="T9" s="17">
        <v>0.30042727037633798</v>
      </c>
      <c r="U9" s="17">
        <v>0.31516756810073798</v>
      </c>
      <c r="V9" s="17">
        <v>0.23081205226165499</v>
      </c>
      <c r="W9" s="17">
        <v>0.30120580674494002</v>
      </c>
      <c r="X9" s="17">
        <v>0.29250685434059998</v>
      </c>
      <c r="Y9" s="17">
        <v>0.28170872144957398</v>
      </c>
      <c r="Z9" s="17">
        <v>0.303627433294754</v>
      </c>
      <c r="AA9" s="17">
        <v>0.34650629999275501</v>
      </c>
      <c r="AB9" s="17">
        <v>0.28766549769976302</v>
      </c>
      <c r="AC9" s="17">
        <v>0.36334657317230901</v>
      </c>
      <c r="AD9" s="17">
        <v>0.50394835015469197</v>
      </c>
      <c r="AE9" s="17"/>
      <c r="AF9" s="17">
        <v>0.37014369620468102</v>
      </c>
      <c r="AG9" s="17">
        <v>0.325848457641356</v>
      </c>
      <c r="AH9" s="17">
        <v>0.29886941741440298</v>
      </c>
      <c r="AI9" s="17">
        <v>0.27972509074915802</v>
      </c>
      <c r="AJ9" s="17">
        <v>0.250869497998781</v>
      </c>
      <c r="AK9" s="17">
        <v>0.29702243396594802</v>
      </c>
      <c r="AL9" s="17"/>
      <c r="AM9" s="17">
        <v>0.28026604120877502</v>
      </c>
      <c r="AN9" s="17">
        <v>0.32512542853434701</v>
      </c>
      <c r="AO9" s="17">
        <v>0.34128632684844801</v>
      </c>
      <c r="AP9" s="17">
        <v>0.33455174716103597</v>
      </c>
      <c r="AQ9" s="17">
        <v>0.48151992237598001</v>
      </c>
      <c r="AR9" s="17"/>
      <c r="AS9" s="17">
        <v>0.31228835755175599</v>
      </c>
      <c r="AT9" s="17">
        <v>0.410221118663263</v>
      </c>
      <c r="AU9" s="17"/>
      <c r="AV9" s="17">
        <v>0.30350908538836502</v>
      </c>
      <c r="AW9" s="17">
        <v>0.401079290151858</v>
      </c>
      <c r="AX9" s="17"/>
      <c r="AY9" s="17">
        <v>0.37423705379699301</v>
      </c>
      <c r="AZ9" s="17">
        <v>0.29502714324744</v>
      </c>
      <c r="BA9" s="17">
        <v>0.25685334118722097</v>
      </c>
      <c r="BB9" s="17"/>
      <c r="BC9" s="17">
        <v>0.31167518009386502</v>
      </c>
      <c r="BD9" s="17">
        <v>0.28102311417586401</v>
      </c>
      <c r="BE9" s="17">
        <v>0.356523922432397</v>
      </c>
      <c r="BF9" s="17"/>
      <c r="BG9" s="17">
        <v>0.36976651869661498</v>
      </c>
      <c r="BH9" s="17">
        <v>0.29703423337819901</v>
      </c>
      <c r="BI9" s="17"/>
      <c r="BJ9" s="17">
        <v>0.338167947863038</v>
      </c>
      <c r="BK9" s="17">
        <v>0.31344155774770699</v>
      </c>
      <c r="BL9" s="17"/>
      <c r="BM9" s="17">
        <v>0.323356818655131</v>
      </c>
      <c r="BN9" s="17">
        <v>0.35035216295027599</v>
      </c>
      <c r="BO9" s="17">
        <v>0.33137067479225601</v>
      </c>
      <c r="BP9" s="17">
        <v>0.36409650736474303</v>
      </c>
      <c r="BQ9" s="17">
        <v>0.35473397989698902</v>
      </c>
      <c r="BR9" s="17">
        <v>0.225535188362287</v>
      </c>
      <c r="BS9" s="17">
        <v>0.38226223199429499</v>
      </c>
      <c r="BT9" s="17"/>
      <c r="BU9" s="17">
        <v>0.34514028195817298</v>
      </c>
      <c r="BV9" s="17">
        <v>0.44104936625305902</v>
      </c>
      <c r="BW9" s="17"/>
      <c r="BX9" s="17">
        <v>0.373821424628</v>
      </c>
      <c r="BY9" s="17">
        <v>0.29927549311895402</v>
      </c>
      <c r="BZ9" s="17">
        <v>0.39647735608208401</v>
      </c>
      <c r="CA9" s="17">
        <v>0.254827530767889</v>
      </c>
    </row>
    <row r="10" spans="2:79" x14ac:dyDescent="0.3">
      <c r="B10" s="18" t="s">
        <v>293</v>
      </c>
      <c r="C10" s="17">
        <v>0.45036483717524101</v>
      </c>
      <c r="D10" s="17">
        <v>0.466158136414005</v>
      </c>
      <c r="E10" s="17">
        <v>0.43532927556987999</v>
      </c>
      <c r="F10" s="17"/>
      <c r="G10" s="17">
        <v>0.42124545866309698</v>
      </c>
      <c r="H10" s="17">
        <v>0.43646477544197798</v>
      </c>
      <c r="I10" s="17">
        <v>0.44199381076614502</v>
      </c>
      <c r="J10" s="17">
        <v>0.46933449038889802</v>
      </c>
      <c r="K10" s="17">
        <v>0.42814315595223201</v>
      </c>
      <c r="L10" s="17">
        <v>0.48732617297130398</v>
      </c>
      <c r="M10" s="17"/>
      <c r="N10" s="17">
        <v>0.46351454219572402</v>
      </c>
      <c r="O10" s="17">
        <v>0.482267999971632</v>
      </c>
      <c r="P10" s="17">
        <v>0.43058082763861599</v>
      </c>
      <c r="Q10" s="17">
        <v>0.41756953188103502</v>
      </c>
      <c r="R10" s="17"/>
      <c r="S10" s="17">
        <v>0.38823130533795802</v>
      </c>
      <c r="T10" s="17">
        <v>0.44324741609332602</v>
      </c>
      <c r="U10" s="17">
        <v>0.422957550936231</v>
      </c>
      <c r="V10" s="17">
        <v>0.52450453645524697</v>
      </c>
      <c r="W10" s="17">
        <v>0.51864608839094095</v>
      </c>
      <c r="X10" s="17">
        <v>0.42527541126867902</v>
      </c>
      <c r="Y10" s="17">
        <v>0.46475467805300202</v>
      </c>
      <c r="Z10" s="17">
        <v>0.49132516540898102</v>
      </c>
      <c r="AA10" s="17">
        <v>0.452496701945998</v>
      </c>
      <c r="AB10" s="17">
        <v>0.50634754105175095</v>
      </c>
      <c r="AC10" s="17">
        <v>0.38964191787849201</v>
      </c>
      <c r="AD10" s="17">
        <v>0.36965718437783501</v>
      </c>
      <c r="AE10" s="17"/>
      <c r="AF10" s="17">
        <v>0.45173108211152702</v>
      </c>
      <c r="AG10" s="17">
        <v>0.43986136638770101</v>
      </c>
      <c r="AH10" s="17">
        <v>0.46580369077293798</v>
      </c>
      <c r="AI10" s="17">
        <v>0.44748271628646702</v>
      </c>
      <c r="AJ10" s="17">
        <v>0.46152564424293102</v>
      </c>
      <c r="AK10" s="17">
        <v>0.45014695147466099</v>
      </c>
      <c r="AL10" s="17"/>
      <c r="AM10" s="17">
        <v>0.45340934417260997</v>
      </c>
      <c r="AN10" s="17">
        <v>0.40765955166587797</v>
      </c>
      <c r="AO10" s="17">
        <v>0.45729021800094</v>
      </c>
      <c r="AP10" s="17">
        <v>0.49884000174633197</v>
      </c>
      <c r="AQ10" s="17">
        <v>0.35184459775348098</v>
      </c>
      <c r="AR10" s="17"/>
      <c r="AS10" s="17">
        <v>0.47202663875640999</v>
      </c>
      <c r="AT10" s="17">
        <v>0.39523844601621499</v>
      </c>
      <c r="AU10" s="17"/>
      <c r="AV10" s="17">
        <v>0.46837497724825</v>
      </c>
      <c r="AW10" s="17">
        <v>0.38117857116750598</v>
      </c>
      <c r="AX10" s="17"/>
      <c r="AY10" s="17">
        <v>0.39152302976398601</v>
      </c>
      <c r="AZ10" s="17">
        <v>0.47066697564808302</v>
      </c>
      <c r="BA10" s="17">
        <v>0.49215684610247901</v>
      </c>
      <c r="BB10" s="17"/>
      <c r="BC10" s="17">
        <v>0.43601306686209201</v>
      </c>
      <c r="BD10" s="17">
        <v>0.48081188164148397</v>
      </c>
      <c r="BE10" s="17">
        <v>0.46043944770338902</v>
      </c>
      <c r="BF10" s="17"/>
      <c r="BG10" s="17">
        <v>0.42195633041394298</v>
      </c>
      <c r="BH10" s="17">
        <v>0.466964813746025</v>
      </c>
      <c r="BI10" s="17"/>
      <c r="BJ10" s="17">
        <v>0.46736435373972501</v>
      </c>
      <c r="BK10" s="17">
        <v>0.447987572946072</v>
      </c>
      <c r="BL10" s="17"/>
      <c r="BM10" s="17">
        <v>0.45390311499807601</v>
      </c>
      <c r="BN10" s="17">
        <v>0.44635897399636298</v>
      </c>
      <c r="BO10" s="17">
        <v>0.41351380498405199</v>
      </c>
      <c r="BP10" s="17">
        <v>0.43561525123081601</v>
      </c>
      <c r="BQ10" s="17">
        <v>0.46111166413629001</v>
      </c>
      <c r="BR10" s="17">
        <v>0.45795602026994198</v>
      </c>
      <c r="BS10" s="17">
        <v>0.43892595735989998</v>
      </c>
      <c r="BT10" s="17"/>
      <c r="BU10" s="17">
        <v>0.53646918398210497</v>
      </c>
      <c r="BV10" s="17">
        <v>0.39797214782447499</v>
      </c>
      <c r="BW10" s="17"/>
      <c r="BX10" s="17">
        <v>0.44685192593068301</v>
      </c>
      <c r="BY10" s="17">
        <v>0.39708049193252398</v>
      </c>
      <c r="BZ10" s="17">
        <v>0.45701605398971201</v>
      </c>
      <c r="CA10" s="17">
        <v>0.468229434323437</v>
      </c>
    </row>
    <row r="11" spans="2:79" x14ac:dyDescent="0.3">
      <c r="B11" s="18" t="s">
        <v>294</v>
      </c>
      <c r="C11" s="17">
        <v>0.15875143488117699</v>
      </c>
      <c r="D11" s="17">
        <v>0.18508974418420501</v>
      </c>
      <c r="E11" s="17">
        <v>0.13384281616796201</v>
      </c>
      <c r="F11" s="17"/>
      <c r="G11" s="17">
        <v>0.13551350860651301</v>
      </c>
      <c r="H11" s="17">
        <v>0.128261296169904</v>
      </c>
      <c r="I11" s="17">
        <v>0.13641995213753799</v>
      </c>
      <c r="J11" s="17">
        <v>0.150725604265075</v>
      </c>
      <c r="K11" s="17">
        <v>0.18340717388321801</v>
      </c>
      <c r="L11" s="17">
        <v>0.20695252841898101</v>
      </c>
      <c r="M11" s="17"/>
      <c r="N11" s="17">
        <v>0.148874896133567</v>
      </c>
      <c r="O11" s="17">
        <v>0.15543609505553699</v>
      </c>
      <c r="P11" s="17">
        <v>0.16959808572010701</v>
      </c>
      <c r="Q11" s="17">
        <v>0.15908810041478699</v>
      </c>
      <c r="R11" s="17"/>
      <c r="S11" s="17">
        <v>0.146385950310608</v>
      </c>
      <c r="T11" s="17">
        <v>0.176349912357256</v>
      </c>
      <c r="U11" s="17">
        <v>0.20446250318395701</v>
      </c>
      <c r="V11" s="17">
        <v>0.16172061889713099</v>
      </c>
      <c r="W11" s="17">
        <v>0.14028806074439201</v>
      </c>
      <c r="X11" s="17">
        <v>0.18729673020057699</v>
      </c>
      <c r="Y11" s="17">
        <v>0.180219104265359</v>
      </c>
      <c r="Z11" s="17">
        <v>0.18248064751142501</v>
      </c>
      <c r="AA11" s="17">
        <v>0.13295486133954901</v>
      </c>
      <c r="AB11" s="17">
        <v>0.13877251979636501</v>
      </c>
      <c r="AC11" s="17">
        <v>0.13885960922559301</v>
      </c>
      <c r="AD11" s="17">
        <v>6.5312662834720606E-2</v>
      </c>
      <c r="AE11" s="17"/>
      <c r="AF11" s="17">
        <v>0.103382079002279</v>
      </c>
      <c r="AG11" s="17">
        <v>0.16674275017996801</v>
      </c>
      <c r="AH11" s="17">
        <v>0.16272243595191099</v>
      </c>
      <c r="AI11" s="17">
        <v>0.19639307080910101</v>
      </c>
      <c r="AJ11" s="17">
        <v>0.18474141329435001</v>
      </c>
      <c r="AK11" s="17">
        <v>0.17215933846168199</v>
      </c>
      <c r="AL11" s="17"/>
      <c r="AM11" s="17">
        <v>0.188325008732146</v>
      </c>
      <c r="AN11" s="17">
        <v>0.15321678310762901</v>
      </c>
      <c r="AO11" s="17">
        <v>0.146956908268219</v>
      </c>
      <c r="AP11" s="17">
        <v>0.13773593644849499</v>
      </c>
      <c r="AQ11" s="17">
        <v>4.5954545395450901E-2</v>
      </c>
      <c r="AR11" s="17"/>
      <c r="AS11" s="17">
        <v>0.15019325030877501</v>
      </c>
      <c r="AT11" s="17">
        <v>0.104223696838055</v>
      </c>
      <c r="AU11" s="17"/>
      <c r="AV11" s="17">
        <v>0.15595806273103199</v>
      </c>
      <c r="AW11" s="17">
        <v>0.14222105170573701</v>
      </c>
      <c r="AX11" s="17"/>
      <c r="AY11" s="17">
        <v>0.15101668037100499</v>
      </c>
      <c r="AZ11" s="17">
        <v>0.16145743833492401</v>
      </c>
      <c r="BA11" s="17">
        <v>0.167064377916704</v>
      </c>
      <c r="BB11" s="17"/>
      <c r="BC11" s="17">
        <v>0.16972396492516001</v>
      </c>
      <c r="BD11" s="17">
        <v>0.1598722563853</v>
      </c>
      <c r="BE11" s="17">
        <v>0.126515439124537</v>
      </c>
      <c r="BF11" s="17"/>
      <c r="BG11" s="17">
        <v>0.13925018480572601</v>
      </c>
      <c r="BH11" s="17">
        <v>0.16050860031237599</v>
      </c>
      <c r="BI11" s="17"/>
      <c r="BJ11" s="17">
        <v>0.129707829394518</v>
      </c>
      <c r="BK11" s="17">
        <v>0.16396942821331001</v>
      </c>
      <c r="BL11" s="17"/>
      <c r="BM11" s="17">
        <v>0.15422176320939199</v>
      </c>
      <c r="BN11" s="17">
        <v>0.12836848689358399</v>
      </c>
      <c r="BO11" s="17">
        <v>0.165240734902837</v>
      </c>
      <c r="BP11" s="17">
        <v>0.120491722353663</v>
      </c>
      <c r="BQ11" s="17">
        <v>6.0381413429273501E-2</v>
      </c>
      <c r="BR11" s="17">
        <v>0.23519186785326801</v>
      </c>
      <c r="BS11" s="17">
        <v>0.111262966566714</v>
      </c>
      <c r="BT11" s="17"/>
      <c r="BU11" s="17">
        <v>6.98798023891265E-2</v>
      </c>
      <c r="BV11" s="17">
        <v>0.13392727221211001</v>
      </c>
      <c r="BW11" s="17"/>
      <c r="BX11" s="17">
        <v>0.119951528793937</v>
      </c>
      <c r="BY11" s="17">
        <v>0.21913535935060699</v>
      </c>
      <c r="BZ11" s="17">
        <v>0.101884843425383</v>
      </c>
      <c r="CA11" s="17">
        <v>0.19833223290329599</v>
      </c>
    </row>
    <row r="12" spans="2:79" x14ac:dyDescent="0.3">
      <c r="B12" s="18" t="s">
        <v>295</v>
      </c>
      <c r="C12" s="17">
        <v>3.58362540663449E-2</v>
      </c>
      <c r="D12" s="17">
        <v>3.40299703361331E-2</v>
      </c>
      <c r="E12" s="17">
        <v>3.77745836255408E-2</v>
      </c>
      <c r="F12" s="17"/>
      <c r="G12" s="17">
        <v>3.8305380671302999E-2</v>
      </c>
      <c r="H12" s="17">
        <v>2.5329852904617998E-2</v>
      </c>
      <c r="I12" s="17">
        <v>4.4293216136461797E-2</v>
      </c>
      <c r="J12" s="17">
        <v>2.1451589343499701E-2</v>
      </c>
      <c r="K12" s="17">
        <v>5.8305293106015801E-2</v>
      </c>
      <c r="L12" s="17">
        <v>3.2408197464564997E-2</v>
      </c>
      <c r="M12" s="17"/>
      <c r="N12" s="17">
        <v>3.1374355149731303E-2</v>
      </c>
      <c r="O12" s="17">
        <v>4.5140439546418901E-2</v>
      </c>
      <c r="P12" s="17">
        <v>3.0492249831034299E-2</v>
      </c>
      <c r="Q12" s="17">
        <v>3.46258892426895E-2</v>
      </c>
      <c r="R12" s="17"/>
      <c r="S12" s="17">
        <v>5.0114712122925703E-2</v>
      </c>
      <c r="T12" s="17">
        <v>5.2850292276270298E-2</v>
      </c>
      <c r="U12" s="17">
        <v>1.7555394187351001E-2</v>
      </c>
      <c r="V12" s="17">
        <v>5.0596520073170601E-2</v>
      </c>
      <c r="W12" s="17">
        <v>5.6265444456349298E-3</v>
      </c>
      <c r="X12" s="17">
        <v>1.6468625188566101E-2</v>
      </c>
      <c r="Y12" s="17">
        <v>2.91291739424476E-2</v>
      </c>
      <c r="Z12" s="17">
        <v>1.05636128534005E-2</v>
      </c>
      <c r="AA12" s="17">
        <v>3.7709908990067098E-2</v>
      </c>
      <c r="AB12" s="17">
        <v>3.6293858477588897E-2</v>
      </c>
      <c r="AC12" s="17">
        <v>6.6401084181845399E-2</v>
      </c>
      <c r="AD12" s="17">
        <v>2.0862296219361198E-2</v>
      </c>
      <c r="AE12" s="17"/>
      <c r="AF12" s="17">
        <v>3.2323210622076798E-2</v>
      </c>
      <c r="AG12" s="17">
        <v>3.0346808723056801E-2</v>
      </c>
      <c r="AH12" s="17">
        <v>2.8501010252320502E-2</v>
      </c>
      <c r="AI12" s="17">
        <v>3.9808536634756697E-2</v>
      </c>
      <c r="AJ12" s="17">
        <v>6.08797918125192E-2</v>
      </c>
      <c r="AK12" s="17">
        <v>3.5240496260837098E-2</v>
      </c>
      <c r="AL12" s="17"/>
      <c r="AM12" s="17">
        <v>3.4660724167995198E-2</v>
      </c>
      <c r="AN12" s="17">
        <v>4.9131898633789202E-2</v>
      </c>
      <c r="AO12" s="17">
        <v>3.2383517281560602E-2</v>
      </c>
      <c r="AP12" s="17">
        <v>1.5800084903399601E-2</v>
      </c>
      <c r="AQ12" s="17">
        <v>8.3262182415400093E-2</v>
      </c>
      <c r="AR12" s="17"/>
      <c r="AS12" s="17">
        <v>3.1884563006381997E-2</v>
      </c>
      <c r="AT12" s="17">
        <v>4.2882663128088798E-2</v>
      </c>
      <c r="AU12" s="17"/>
      <c r="AV12" s="17">
        <v>3.8138350201556502E-2</v>
      </c>
      <c r="AW12" s="17">
        <v>2.5439918344202998E-2</v>
      </c>
      <c r="AX12" s="17"/>
      <c r="AY12" s="17">
        <v>3.6307636540988897E-2</v>
      </c>
      <c r="AZ12" s="17">
        <v>3.6192648538430898E-2</v>
      </c>
      <c r="BA12" s="17">
        <v>3.5406804645487601E-2</v>
      </c>
      <c r="BB12" s="17"/>
      <c r="BC12" s="17">
        <v>3.7565187288339803E-2</v>
      </c>
      <c r="BD12" s="17">
        <v>4.0640800752293503E-2</v>
      </c>
      <c r="BE12" s="17">
        <v>2.74378678429778E-2</v>
      </c>
      <c r="BF12" s="17"/>
      <c r="BG12" s="17">
        <v>3.09835616612044E-2</v>
      </c>
      <c r="BH12" s="17">
        <v>3.8341137071473699E-2</v>
      </c>
      <c r="BI12" s="17"/>
      <c r="BJ12" s="17">
        <v>3.01685891352328E-2</v>
      </c>
      <c r="BK12" s="17">
        <v>3.6307737386124597E-2</v>
      </c>
      <c r="BL12" s="17"/>
      <c r="BM12" s="17">
        <v>3.4387048883461897E-2</v>
      </c>
      <c r="BN12" s="17">
        <v>3.5622297930722198E-2</v>
      </c>
      <c r="BO12" s="17">
        <v>5.2897712498434203E-2</v>
      </c>
      <c r="BP12" s="17">
        <v>2.0333991915433201E-2</v>
      </c>
      <c r="BQ12" s="17">
        <v>4.0263787584096801E-2</v>
      </c>
      <c r="BR12" s="17">
        <v>4.0039093675953902E-2</v>
      </c>
      <c r="BS12" s="17">
        <v>2.84091967223861E-2</v>
      </c>
      <c r="BT12" s="17"/>
      <c r="BU12" s="17">
        <v>2.9161807848813701E-2</v>
      </c>
      <c r="BV12" s="17">
        <v>1.17644584465149E-2</v>
      </c>
      <c r="BW12" s="17"/>
      <c r="BX12" s="17">
        <v>2.04973043256798E-2</v>
      </c>
      <c r="BY12" s="17">
        <v>5.0276564255385299E-2</v>
      </c>
      <c r="BZ12" s="17">
        <v>2.2519670828032599E-2</v>
      </c>
      <c r="CA12" s="17">
        <v>4.5333109203492199E-2</v>
      </c>
    </row>
    <row r="13" spans="2:79" x14ac:dyDescent="0.3">
      <c r="B13" s="18" t="s">
        <v>296</v>
      </c>
      <c r="C13" s="17">
        <v>1.4215049157468599E-2</v>
      </c>
      <c r="D13" s="17">
        <v>1.5873174879485401E-2</v>
      </c>
      <c r="E13" s="17">
        <v>1.2667715543766099E-2</v>
      </c>
      <c r="F13" s="17"/>
      <c r="G13" s="17">
        <v>9.4049856266086203E-3</v>
      </c>
      <c r="H13" s="17">
        <v>1.47967964378262E-2</v>
      </c>
      <c r="I13" s="17">
        <v>2.3560042323408199E-2</v>
      </c>
      <c r="J13" s="17">
        <v>0</v>
      </c>
      <c r="K13" s="17">
        <v>2.2564131150906101E-2</v>
      </c>
      <c r="L13" s="17">
        <v>1.52477931599112E-2</v>
      </c>
      <c r="M13" s="17"/>
      <c r="N13" s="17">
        <v>9.0144671211757604E-3</v>
      </c>
      <c r="O13" s="17">
        <v>1.22354304086571E-2</v>
      </c>
      <c r="P13" s="17">
        <v>1.8530329726417799E-2</v>
      </c>
      <c r="Q13" s="17">
        <v>1.84938835595343E-2</v>
      </c>
      <c r="R13" s="17"/>
      <c r="S13" s="17">
        <v>2.9623865046004401E-2</v>
      </c>
      <c r="T13" s="17">
        <v>6.1095878588094997E-3</v>
      </c>
      <c r="U13" s="17">
        <v>5.3850535030167002E-3</v>
      </c>
      <c r="V13" s="17">
        <v>1.5702254174819401E-2</v>
      </c>
      <c r="W13" s="17">
        <v>6.2555719936933599E-3</v>
      </c>
      <c r="X13" s="17">
        <v>3.4469794931810398E-2</v>
      </c>
      <c r="Y13" s="17">
        <v>2.14824091824352E-2</v>
      </c>
      <c r="Z13" s="17">
        <v>0</v>
      </c>
      <c r="AA13" s="17">
        <v>4.0212811310386901E-3</v>
      </c>
      <c r="AB13" s="17">
        <v>1.25378967908388E-2</v>
      </c>
      <c r="AC13" s="17">
        <v>0</v>
      </c>
      <c r="AD13" s="17">
        <v>2.01097532066958E-2</v>
      </c>
      <c r="AE13" s="17"/>
      <c r="AF13" s="17">
        <v>2.1367493715501399E-2</v>
      </c>
      <c r="AG13" s="17">
        <v>1.25844218622129E-2</v>
      </c>
      <c r="AH13" s="17">
        <v>1.0135141427804599E-2</v>
      </c>
      <c r="AI13" s="17">
        <v>1.51065130998393E-2</v>
      </c>
      <c r="AJ13" s="17">
        <v>3.8945480246788899E-3</v>
      </c>
      <c r="AK13" s="17">
        <v>1.8213631916417901E-2</v>
      </c>
      <c r="AL13" s="17"/>
      <c r="AM13" s="17">
        <v>1.6545423160111001E-2</v>
      </c>
      <c r="AN13" s="17">
        <v>1.9234087051050699E-2</v>
      </c>
      <c r="AO13" s="17">
        <v>7.0415438571805504E-3</v>
      </c>
      <c r="AP13" s="17">
        <v>4.9885156116916103E-3</v>
      </c>
      <c r="AQ13" s="17">
        <v>3.7418752059688601E-2</v>
      </c>
      <c r="AR13" s="17"/>
      <c r="AS13" s="17">
        <v>1.10277180701923E-2</v>
      </c>
      <c r="AT13" s="17">
        <v>2.6181707737457899E-2</v>
      </c>
      <c r="AU13" s="17"/>
      <c r="AV13" s="17">
        <v>1.14769405744068E-2</v>
      </c>
      <c r="AW13" s="17">
        <v>1.6958390717762398E-2</v>
      </c>
      <c r="AX13" s="17"/>
      <c r="AY13" s="17">
        <v>8.8718272441075698E-3</v>
      </c>
      <c r="AZ13" s="17">
        <v>1.52113843665E-2</v>
      </c>
      <c r="BA13" s="17">
        <v>2.41620602896719E-2</v>
      </c>
      <c r="BB13" s="17"/>
      <c r="BC13" s="17">
        <v>1.23655274539681E-2</v>
      </c>
      <c r="BD13" s="17">
        <v>2.0067246827907399E-2</v>
      </c>
      <c r="BE13" s="17">
        <v>1.12111036566054E-2</v>
      </c>
      <c r="BF13" s="17"/>
      <c r="BG13" s="17">
        <v>9.6187794251148297E-3</v>
      </c>
      <c r="BH13" s="17">
        <v>1.50322991351145E-2</v>
      </c>
      <c r="BI13" s="17"/>
      <c r="BJ13" s="17">
        <v>1.2474272356025801E-2</v>
      </c>
      <c r="BK13" s="17">
        <v>1.31304755989107E-2</v>
      </c>
      <c r="BL13" s="17"/>
      <c r="BM13" s="17">
        <v>1.33969289491559E-2</v>
      </c>
      <c r="BN13" s="17">
        <v>1.62480449039074E-2</v>
      </c>
      <c r="BO13" s="17">
        <v>0</v>
      </c>
      <c r="BP13" s="17">
        <v>0</v>
      </c>
      <c r="BQ13" s="17">
        <v>2.84435755034841E-2</v>
      </c>
      <c r="BR13" s="17">
        <v>1.9612765722857899E-2</v>
      </c>
      <c r="BS13" s="17">
        <v>8.9363762470254793E-3</v>
      </c>
      <c r="BT13" s="17"/>
      <c r="BU13" s="17">
        <v>0</v>
      </c>
      <c r="BV13" s="17">
        <v>1.52867552638413E-2</v>
      </c>
      <c r="BW13" s="17"/>
      <c r="BX13" s="17">
        <v>1.5622723952990801E-2</v>
      </c>
      <c r="BY13" s="17">
        <v>2.0428137836828199E-2</v>
      </c>
      <c r="BZ13" s="17">
        <v>6.9685005602131101E-3</v>
      </c>
      <c r="CA13" s="17">
        <v>1.7821730788007899E-2</v>
      </c>
    </row>
    <row r="14" spans="2:79" x14ac:dyDescent="0.3">
      <c r="B14" s="18" t="s">
        <v>96</v>
      </c>
      <c r="C14" s="17">
        <v>2.6031322582308801E-2</v>
      </c>
      <c r="D14" s="17">
        <v>1.7983524463698299E-2</v>
      </c>
      <c r="E14" s="17">
        <v>3.4009344373303697E-2</v>
      </c>
      <c r="F14" s="17"/>
      <c r="G14" s="17">
        <v>3.6878356794042902E-2</v>
      </c>
      <c r="H14" s="17">
        <v>2.1000636464126199E-2</v>
      </c>
      <c r="I14" s="17">
        <v>2.54080122001153E-2</v>
      </c>
      <c r="J14" s="17">
        <v>2.18699215556276E-2</v>
      </c>
      <c r="K14" s="17">
        <v>4.1950358563255401E-2</v>
      </c>
      <c r="L14" s="17">
        <v>1.6097314958148801E-2</v>
      </c>
      <c r="M14" s="17"/>
      <c r="N14" s="17">
        <v>1.5074353896984799E-2</v>
      </c>
      <c r="O14" s="17">
        <v>2.6449905123101799E-2</v>
      </c>
      <c r="P14" s="17">
        <v>2.6717229309745998E-2</v>
      </c>
      <c r="Q14" s="17">
        <v>3.7558150729654398E-2</v>
      </c>
      <c r="R14" s="17"/>
      <c r="S14" s="17">
        <v>2.5568854734099099E-2</v>
      </c>
      <c r="T14" s="17">
        <v>2.1015521037999699E-2</v>
      </c>
      <c r="U14" s="17">
        <v>3.4471930088706498E-2</v>
      </c>
      <c r="V14" s="17">
        <v>1.6664018137976699E-2</v>
      </c>
      <c r="W14" s="17">
        <v>2.7977927680398699E-2</v>
      </c>
      <c r="X14" s="17">
        <v>4.3982584069768002E-2</v>
      </c>
      <c r="Y14" s="17">
        <v>2.2705913107182299E-2</v>
      </c>
      <c r="Z14" s="17">
        <v>1.20031409314394E-2</v>
      </c>
      <c r="AA14" s="17">
        <v>2.6310946600592199E-2</v>
      </c>
      <c r="AB14" s="17">
        <v>1.8382686183693101E-2</v>
      </c>
      <c r="AC14" s="17">
        <v>4.1750815541760203E-2</v>
      </c>
      <c r="AD14" s="17">
        <v>2.01097532066958E-2</v>
      </c>
      <c r="AE14" s="17"/>
      <c r="AF14" s="17">
        <v>2.1052438343934901E-2</v>
      </c>
      <c r="AG14" s="17">
        <v>2.4616195205704999E-2</v>
      </c>
      <c r="AH14" s="17">
        <v>3.3968304180622799E-2</v>
      </c>
      <c r="AI14" s="17">
        <v>2.1484072420678301E-2</v>
      </c>
      <c r="AJ14" s="17">
        <v>3.8089104626740602E-2</v>
      </c>
      <c r="AK14" s="17">
        <v>2.72171479204537E-2</v>
      </c>
      <c r="AL14" s="17"/>
      <c r="AM14" s="17">
        <v>2.6793458558363001E-2</v>
      </c>
      <c r="AN14" s="17">
        <v>4.5632251007305301E-2</v>
      </c>
      <c r="AO14" s="17">
        <v>1.50414857436524E-2</v>
      </c>
      <c r="AP14" s="17">
        <v>8.0837141290469299E-3</v>
      </c>
      <c r="AQ14" s="17">
        <v>0</v>
      </c>
      <c r="AR14" s="17"/>
      <c r="AS14" s="17">
        <v>2.2579472306485101E-2</v>
      </c>
      <c r="AT14" s="17">
        <v>2.12523676169201E-2</v>
      </c>
      <c r="AU14" s="17"/>
      <c r="AV14" s="17">
        <v>2.2542583856389398E-2</v>
      </c>
      <c r="AW14" s="17">
        <v>3.3122777912933603E-2</v>
      </c>
      <c r="AX14" s="17"/>
      <c r="AY14" s="17">
        <v>3.80437722829194E-2</v>
      </c>
      <c r="AZ14" s="17">
        <v>2.1444409864622298E-2</v>
      </c>
      <c r="BA14" s="17">
        <v>2.4356569858436199E-2</v>
      </c>
      <c r="BB14" s="17"/>
      <c r="BC14" s="17">
        <v>3.2657073376574801E-2</v>
      </c>
      <c r="BD14" s="17">
        <v>1.7584700217151701E-2</v>
      </c>
      <c r="BE14" s="17">
        <v>1.7872219240094099E-2</v>
      </c>
      <c r="BF14" s="17"/>
      <c r="BG14" s="17">
        <v>2.84246249973969E-2</v>
      </c>
      <c r="BH14" s="17">
        <v>2.2118916356811701E-2</v>
      </c>
      <c r="BI14" s="17"/>
      <c r="BJ14" s="17">
        <v>2.2117007511459799E-2</v>
      </c>
      <c r="BK14" s="17">
        <v>2.51632281078745E-2</v>
      </c>
      <c r="BL14" s="17"/>
      <c r="BM14" s="17">
        <v>2.07343253047826E-2</v>
      </c>
      <c r="BN14" s="17">
        <v>2.3050033325146799E-2</v>
      </c>
      <c r="BO14" s="17">
        <v>3.6977072822420597E-2</v>
      </c>
      <c r="BP14" s="17">
        <v>5.9462527135344598E-2</v>
      </c>
      <c r="BQ14" s="17">
        <v>5.5065579449866203E-2</v>
      </c>
      <c r="BR14" s="17">
        <v>2.1665064115691E-2</v>
      </c>
      <c r="BS14" s="17">
        <v>3.0203271109679099E-2</v>
      </c>
      <c r="BT14" s="17"/>
      <c r="BU14" s="17">
        <v>1.9348923821781602E-2</v>
      </c>
      <c r="BV14" s="17">
        <v>0</v>
      </c>
      <c r="BW14" s="17"/>
      <c r="BX14" s="17">
        <v>2.3255092368709401E-2</v>
      </c>
      <c r="BY14" s="17">
        <v>1.3803953505701599E-2</v>
      </c>
      <c r="BZ14" s="17">
        <v>1.51335751145746E-2</v>
      </c>
      <c r="CA14" s="17">
        <v>1.5455962013877099E-2</v>
      </c>
    </row>
    <row r="15" spans="2:79" x14ac:dyDescent="0.3">
      <c r="B15" s="18" t="s">
        <v>297</v>
      </c>
      <c r="C15" s="21">
        <v>0.76516593931270105</v>
      </c>
      <c r="D15" s="21">
        <v>0.74702358613647801</v>
      </c>
      <c r="E15" s="21">
        <v>0.78170554028942796</v>
      </c>
      <c r="F15" s="21"/>
      <c r="G15" s="21">
        <v>0.77989776830153201</v>
      </c>
      <c r="H15" s="21">
        <v>0.81061141802352499</v>
      </c>
      <c r="I15" s="21">
        <v>0.77031877720247599</v>
      </c>
      <c r="J15" s="21">
        <v>0.80595288483579797</v>
      </c>
      <c r="K15" s="21">
        <v>0.69377304329660505</v>
      </c>
      <c r="L15" s="21">
        <v>0.72929416599839403</v>
      </c>
      <c r="M15" s="21"/>
      <c r="N15" s="21">
        <v>0.79566192769854105</v>
      </c>
      <c r="O15" s="21">
        <v>0.76073812986628497</v>
      </c>
      <c r="P15" s="21">
        <v>0.75466210541269496</v>
      </c>
      <c r="Q15" s="21">
        <v>0.75023397605333497</v>
      </c>
      <c r="R15" s="21"/>
      <c r="S15" s="21">
        <v>0.74830661778636298</v>
      </c>
      <c r="T15" s="21">
        <v>0.74367468646966395</v>
      </c>
      <c r="U15" s="21">
        <v>0.73812511903696898</v>
      </c>
      <c r="V15" s="21">
        <v>0.75531658871690299</v>
      </c>
      <c r="W15" s="21">
        <v>0.81985189513588097</v>
      </c>
      <c r="X15" s="21">
        <v>0.71778226560927805</v>
      </c>
      <c r="Y15" s="21">
        <v>0.74646339950257601</v>
      </c>
      <c r="Z15" s="21">
        <v>0.79495259870373502</v>
      </c>
      <c r="AA15" s="21">
        <v>0.79900300193875295</v>
      </c>
      <c r="AB15" s="21">
        <v>0.79401303875151397</v>
      </c>
      <c r="AC15" s="21">
        <v>0.75298849105080101</v>
      </c>
      <c r="AD15" s="21">
        <v>0.87360553453252598</v>
      </c>
      <c r="AE15" s="21"/>
      <c r="AF15" s="21">
        <v>0.82187477831620803</v>
      </c>
      <c r="AG15" s="21">
        <v>0.76570982402905696</v>
      </c>
      <c r="AH15" s="21">
        <v>0.76467310818734102</v>
      </c>
      <c r="AI15" s="21">
        <v>0.72720780703562404</v>
      </c>
      <c r="AJ15" s="21">
        <v>0.71239514224171196</v>
      </c>
      <c r="AK15" s="21">
        <v>0.74716938544060896</v>
      </c>
      <c r="AL15" s="21"/>
      <c r="AM15" s="21">
        <v>0.73367538538138499</v>
      </c>
      <c r="AN15" s="21">
        <v>0.73278498020022498</v>
      </c>
      <c r="AO15" s="21">
        <v>0.798576544849387</v>
      </c>
      <c r="AP15" s="21">
        <v>0.833391748907367</v>
      </c>
      <c r="AQ15" s="21">
        <v>0.83336452012946005</v>
      </c>
      <c r="AR15" s="21"/>
      <c r="AS15" s="21">
        <v>0.78431499630816603</v>
      </c>
      <c r="AT15" s="21">
        <v>0.80545956467947799</v>
      </c>
      <c r="AU15" s="21"/>
      <c r="AV15" s="21">
        <v>0.77188406263661502</v>
      </c>
      <c r="AW15" s="21">
        <v>0.78225786131936303</v>
      </c>
      <c r="AX15" s="21"/>
      <c r="AY15" s="21">
        <v>0.76576008356097902</v>
      </c>
      <c r="AZ15" s="21">
        <v>0.76569411889552297</v>
      </c>
      <c r="BA15" s="21">
        <v>0.74901018728970004</v>
      </c>
      <c r="BB15" s="21"/>
      <c r="BC15" s="21">
        <v>0.74768824695595704</v>
      </c>
      <c r="BD15" s="21">
        <v>0.76183499581734804</v>
      </c>
      <c r="BE15" s="21">
        <v>0.81696337013578602</v>
      </c>
      <c r="BF15" s="21"/>
      <c r="BG15" s="21">
        <v>0.79172284911055801</v>
      </c>
      <c r="BH15" s="21">
        <v>0.76399904712422395</v>
      </c>
      <c r="BI15" s="21"/>
      <c r="BJ15" s="21">
        <v>0.80553230160276301</v>
      </c>
      <c r="BK15" s="21">
        <v>0.76142913069378004</v>
      </c>
      <c r="BL15" s="21"/>
      <c r="BM15" s="21">
        <v>0.777259933653207</v>
      </c>
      <c r="BN15" s="21">
        <v>0.79671113694663998</v>
      </c>
      <c r="BO15" s="21">
        <v>0.74488447977630801</v>
      </c>
      <c r="BP15" s="21">
        <v>0.79971175859555899</v>
      </c>
      <c r="BQ15" s="21">
        <v>0.81584564403327897</v>
      </c>
      <c r="BR15" s="21">
        <v>0.68349120863222901</v>
      </c>
      <c r="BS15" s="21">
        <v>0.82118818935419502</v>
      </c>
      <c r="BT15" s="21"/>
      <c r="BU15" s="21">
        <v>0.881609465940278</v>
      </c>
      <c r="BV15" s="21">
        <v>0.839021514077534</v>
      </c>
      <c r="BW15" s="21"/>
      <c r="BX15" s="21">
        <v>0.82067335055868296</v>
      </c>
      <c r="BY15" s="21">
        <v>0.696355985051478</v>
      </c>
      <c r="BZ15" s="21">
        <v>0.85349341007179602</v>
      </c>
      <c r="CA15" s="21">
        <v>0.723056965091326</v>
      </c>
    </row>
    <row r="16" spans="2:79" x14ac:dyDescent="0.3">
      <c r="B16" s="18" t="s">
        <v>298</v>
      </c>
      <c r="C16" s="21">
        <v>5.0051303223813501E-2</v>
      </c>
      <c r="D16" s="21">
        <v>4.9903145215618401E-2</v>
      </c>
      <c r="E16" s="21">
        <v>5.0442299169306801E-2</v>
      </c>
      <c r="F16" s="21"/>
      <c r="G16" s="21">
        <v>4.7710366297911699E-2</v>
      </c>
      <c r="H16" s="21">
        <v>4.0126649342444198E-2</v>
      </c>
      <c r="I16" s="21">
        <v>6.7853258459870003E-2</v>
      </c>
      <c r="J16" s="21">
        <v>2.1451589343499701E-2</v>
      </c>
      <c r="K16" s="21">
        <v>8.0869424256921896E-2</v>
      </c>
      <c r="L16" s="21">
        <v>4.7655990624476202E-2</v>
      </c>
      <c r="M16" s="21"/>
      <c r="N16" s="21">
        <v>4.0388822270907003E-2</v>
      </c>
      <c r="O16" s="21">
        <v>5.7375869955076098E-2</v>
      </c>
      <c r="P16" s="21">
        <v>4.9022579557452102E-2</v>
      </c>
      <c r="Q16" s="21">
        <v>5.3119772802223797E-2</v>
      </c>
      <c r="R16" s="21"/>
      <c r="S16" s="21">
        <v>7.9738577168930097E-2</v>
      </c>
      <c r="T16" s="21">
        <v>5.8959880135079801E-2</v>
      </c>
      <c r="U16" s="21">
        <v>2.29404476903677E-2</v>
      </c>
      <c r="V16" s="21">
        <v>6.6298774247989994E-2</v>
      </c>
      <c r="W16" s="21">
        <v>1.1882116439328299E-2</v>
      </c>
      <c r="X16" s="21">
        <v>5.0938420120376499E-2</v>
      </c>
      <c r="Y16" s="21">
        <v>5.0611583124882703E-2</v>
      </c>
      <c r="Z16" s="21">
        <v>1.05636128534005E-2</v>
      </c>
      <c r="AA16" s="21">
        <v>4.17311901211058E-2</v>
      </c>
      <c r="AB16" s="21">
        <v>4.8831755268427597E-2</v>
      </c>
      <c r="AC16" s="21">
        <v>6.6401084181845399E-2</v>
      </c>
      <c r="AD16" s="21">
        <v>4.0972049426056999E-2</v>
      </c>
      <c r="AE16" s="21"/>
      <c r="AF16" s="21">
        <v>5.36907043375782E-2</v>
      </c>
      <c r="AG16" s="21">
        <v>4.2931230585269702E-2</v>
      </c>
      <c r="AH16" s="21">
        <v>3.8636151680125103E-2</v>
      </c>
      <c r="AI16" s="21">
        <v>5.4915049734596003E-2</v>
      </c>
      <c r="AJ16" s="21">
        <v>6.4774339837198103E-2</v>
      </c>
      <c r="AK16" s="21">
        <v>5.3454128177254999E-2</v>
      </c>
      <c r="AL16" s="21"/>
      <c r="AM16" s="21">
        <v>5.1206147328106202E-2</v>
      </c>
      <c r="AN16" s="21">
        <v>6.8365985684839897E-2</v>
      </c>
      <c r="AO16" s="21">
        <v>3.9425061138741099E-2</v>
      </c>
      <c r="AP16" s="21">
        <v>2.07886005150912E-2</v>
      </c>
      <c r="AQ16" s="21">
        <v>0.120680934475089</v>
      </c>
      <c r="AR16" s="21"/>
      <c r="AS16" s="21">
        <v>4.2912281076574299E-2</v>
      </c>
      <c r="AT16" s="21">
        <v>6.9064370865546704E-2</v>
      </c>
      <c r="AU16" s="21"/>
      <c r="AV16" s="21">
        <v>4.9615290775963397E-2</v>
      </c>
      <c r="AW16" s="21">
        <v>4.23983090619654E-2</v>
      </c>
      <c r="AX16" s="21"/>
      <c r="AY16" s="21">
        <v>4.5179463785096498E-2</v>
      </c>
      <c r="AZ16" s="21">
        <v>5.1404032904930903E-2</v>
      </c>
      <c r="BA16" s="21">
        <v>5.9568864935159498E-2</v>
      </c>
      <c r="BB16" s="21"/>
      <c r="BC16" s="21">
        <v>4.9930714742308001E-2</v>
      </c>
      <c r="BD16" s="21">
        <v>6.0708047580200902E-2</v>
      </c>
      <c r="BE16" s="21">
        <v>3.8648971499583101E-2</v>
      </c>
      <c r="BF16" s="21"/>
      <c r="BG16" s="21">
        <v>4.0602341086319202E-2</v>
      </c>
      <c r="BH16" s="21">
        <v>5.3373436206588201E-2</v>
      </c>
      <c r="BI16" s="21"/>
      <c r="BJ16" s="21">
        <v>4.2642861491258503E-2</v>
      </c>
      <c r="BK16" s="21">
        <v>4.9438212985035201E-2</v>
      </c>
      <c r="BL16" s="21"/>
      <c r="BM16" s="21">
        <v>4.7783977832617799E-2</v>
      </c>
      <c r="BN16" s="21">
        <v>5.1870342834629699E-2</v>
      </c>
      <c r="BO16" s="21">
        <v>5.2897712498434203E-2</v>
      </c>
      <c r="BP16" s="21">
        <v>2.0333991915433201E-2</v>
      </c>
      <c r="BQ16" s="21">
        <v>6.8707363087580894E-2</v>
      </c>
      <c r="BR16" s="21">
        <v>5.9651859398811798E-2</v>
      </c>
      <c r="BS16" s="21">
        <v>3.73455729694116E-2</v>
      </c>
      <c r="BT16" s="21"/>
      <c r="BU16" s="21">
        <v>2.9161807848813701E-2</v>
      </c>
      <c r="BV16" s="21">
        <v>2.7051213710356199E-2</v>
      </c>
      <c r="BW16" s="21"/>
      <c r="BX16" s="21">
        <v>3.6120028278670703E-2</v>
      </c>
      <c r="BY16" s="21">
        <v>7.0704702092213495E-2</v>
      </c>
      <c r="BZ16" s="21">
        <v>2.94881713882457E-2</v>
      </c>
      <c r="CA16" s="21">
        <v>6.3154839991500095E-2</v>
      </c>
    </row>
    <row r="17" spans="2:79" hidden="1" x14ac:dyDescent="0.3">
      <c r="B17" s="18" t="s">
        <v>299</v>
      </c>
      <c r="C17" s="22">
        <v>0.71511463608888703</v>
      </c>
      <c r="D17" s="22">
        <v>0.69712044092086001</v>
      </c>
      <c r="E17" s="22">
        <v>0.73126324112012098</v>
      </c>
      <c r="F17" s="22"/>
      <c r="G17" s="22">
        <v>0.73218740200362098</v>
      </c>
      <c r="H17" s="22">
        <v>0.77048476868108096</v>
      </c>
      <c r="I17" s="22">
        <v>0.70246551874260599</v>
      </c>
      <c r="J17" s="22">
        <v>0.78450129549229797</v>
      </c>
      <c r="K17" s="22">
        <v>0.61290361903968305</v>
      </c>
      <c r="L17" s="22">
        <v>0.68163817537391802</v>
      </c>
      <c r="M17" s="22"/>
      <c r="N17" s="22">
        <v>0.75527310542763404</v>
      </c>
      <c r="O17" s="22">
        <v>0.70336225991120804</v>
      </c>
      <c r="P17" s="22">
        <v>0.70563952585524303</v>
      </c>
      <c r="Q17" s="22">
        <v>0.69711420325111095</v>
      </c>
      <c r="R17" s="22"/>
      <c r="S17" s="22">
        <v>0.66856804061743302</v>
      </c>
      <c r="T17" s="22">
        <v>0.68471480633458504</v>
      </c>
      <c r="U17" s="22">
        <v>0.71518467134660102</v>
      </c>
      <c r="V17" s="22">
        <v>0.68901781446891297</v>
      </c>
      <c r="W17" s="22">
        <v>0.80796977869655295</v>
      </c>
      <c r="X17" s="22">
        <v>0.66684384548890197</v>
      </c>
      <c r="Y17" s="22">
        <v>0.695851816377693</v>
      </c>
      <c r="Z17" s="22">
        <v>0.78438898585033401</v>
      </c>
      <c r="AA17" s="22">
        <v>0.75727181181764702</v>
      </c>
      <c r="AB17" s="22">
        <v>0.74518128348308599</v>
      </c>
      <c r="AC17" s="22">
        <v>0.68658740686895603</v>
      </c>
      <c r="AD17" s="22">
        <v>0.83263348510646895</v>
      </c>
      <c r="AE17" s="22"/>
      <c r="AF17" s="22">
        <v>0.76818407397862998</v>
      </c>
      <c r="AG17" s="22">
        <v>0.72277859344378803</v>
      </c>
      <c r="AH17" s="22">
        <v>0.726036956507216</v>
      </c>
      <c r="AI17" s="22">
        <v>0.672292757301028</v>
      </c>
      <c r="AJ17" s="22">
        <v>0.64762080240451403</v>
      </c>
      <c r="AK17" s="22">
        <v>0.69371525726335403</v>
      </c>
      <c r="AL17" s="22"/>
      <c r="AM17" s="22">
        <v>0.68246923805327897</v>
      </c>
      <c r="AN17" s="22">
        <v>0.664418994515385</v>
      </c>
      <c r="AO17" s="22">
        <v>0.759151483710646</v>
      </c>
      <c r="AP17" s="22">
        <v>0.81260314839227599</v>
      </c>
      <c r="AQ17" s="22">
        <v>0.71268358565437095</v>
      </c>
      <c r="AR17" s="22"/>
      <c r="AS17" s="22">
        <v>0.74140271523159196</v>
      </c>
      <c r="AT17" s="22">
        <v>0.73639519381393104</v>
      </c>
      <c r="AU17" s="22"/>
      <c r="AV17" s="22">
        <v>0.72226877186065197</v>
      </c>
      <c r="AW17" s="22">
        <v>0.73985955225739797</v>
      </c>
      <c r="AX17" s="22"/>
      <c r="AY17" s="22">
        <v>0.72058061977588195</v>
      </c>
      <c r="AZ17" s="22">
        <v>0.71429008599059196</v>
      </c>
      <c r="BA17" s="22">
        <v>0.68944132235454103</v>
      </c>
      <c r="BB17" s="22"/>
      <c r="BC17" s="22">
        <v>0.697757532213649</v>
      </c>
      <c r="BD17" s="22">
        <v>0.70112694823714705</v>
      </c>
      <c r="BE17" s="22">
        <v>0.778314398636203</v>
      </c>
      <c r="BF17" s="22"/>
      <c r="BG17" s="22">
        <v>0.75112050802423802</v>
      </c>
      <c r="BH17" s="22">
        <v>0.71062561091763599</v>
      </c>
      <c r="BI17" s="22"/>
      <c r="BJ17" s="22">
        <v>0.76288944011150495</v>
      </c>
      <c r="BK17" s="22">
        <v>0.71199091770874501</v>
      </c>
      <c r="BL17" s="22"/>
      <c r="BM17" s="22">
        <v>0.72947595582058899</v>
      </c>
      <c r="BN17" s="22">
        <v>0.74484079411200999</v>
      </c>
      <c r="BO17" s="22">
        <v>0.691986767277874</v>
      </c>
      <c r="BP17" s="22">
        <v>0.77937776668012604</v>
      </c>
      <c r="BQ17" s="22">
        <v>0.74713828094569801</v>
      </c>
      <c r="BR17" s="22">
        <v>0.623839349233417</v>
      </c>
      <c r="BS17" s="22">
        <v>0.78384261638478403</v>
      </c>
      <c r="BT17" s="22"/>
      <c r="BU17" s="22">
        <v>0.85244765809146394</v>
      </c>
      <c r="BV17" s="22">
        <v>0.81197030036717699</v>
      </c>
      <c r="BW17" s="22"/>
      <c r="BX17" s="22">
        <v>0.78455332228001196</v>
      </c>
      <c r="BY17" s="22">
        <v>0.62565128295926398</v>
      </c>
      <c r="BZ17" s="22">
        <v>0.82400523868355102</v>
      </c>
      <c r="CA17" s="22">
        <v>0.65990212509982604</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468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2010</v>
      </c>
      <c r="D7" s="10">
        <v>967</v>
      </c>
      <c r="E7" s="10">
        <v>1038</v>
      </c>
      <c r="F7" s="10"/>
      <c r="G7" s="10">
        <v>227</v>
      </c>
      <c r="H7" s="10">
        <v>346</v>
      </c>
      <c r="I7" s="10">
        <v>350</v>
      </c>
      <c r="J7" s="10">
        <v>355</v>
      </c>
      <c r="K7" s="10">
        <v>289</v>
      </c>
      <c r="L7" s="10">
        <v>443</v>
      </c>
      <c r="M7" s="10"/>
      <c r="N7" s="10">
        <v>520</v>
      </c>
      <c r="O7" s="10">
        <v>535</v>
      </c>
      <c r="P7" s="10">
        <v>455</v>
      </c>
      <c r="Q7" s="10">
        <v>486</v>
      </c>
      <c r="R7" s="10"/>
      <c r="S7" s="10">
        <v>281</v>
      </c>
      <c r="T7" s="10">
        <v>274</v>
      </c>
      <c r="U7" s="10">
        <v>165</v>
      </c>
      <c r="V7" s="10">
        <v>186</v>
      </c>
      <c r="W7" s="10">
        <v>145</v>
      </c>
      <c r="X7" s="10">
        <v>174</v>
      </c>
      <c r="Y7" s="10">
        <v>169</v>
      </c>
      <c r="Z7" s="10">
        <v>90</v>
      </c>
      <c r="AA7" s="10">
        <v>227</v>
      </c>
      <c r="AB7" s="10">
        <v>161</v>
      </c>
      <c r="AC7" s="10">
        <v>91</v>
      </c>
      <c r="AD7" s="10">
        <v>47</v>
      </c>
      <c r="AE7" s="10"/>
      <c r="AF7" s="10">
        <v>475</v>
      </c>
      <c r="AG7" s="10">
        <v>557</v>
      </c>
      <c r="AH7" s="10">
        <v>277</v>
      </c>
      <c r="AI7" s="10">
        <v>371</v>
      </c>
      <c r="AJ7" s="10">
        <v>220</v>
      </c>
      <c r="AK7" s="10">
        <v>109</v>
      </c>
      <c r="AL7" s="10"/>
      <c r="AM7" s="10">
        <v>485</v>
      </c>
      <c r="AN7" s="10">
        <v>473</v>
      </c>
      <c r="AO7" s="10">
        <v>502</v>
      </c>
      <c r="AP7" s="10">
        <v>245</v>
      </c>
      <c r="AQ7" s="10">
        <v>49</v>
      </c>
      <c r="AR7" s="10"/>
      <c r="AS7" s="10">
        <v>1295</v>
      </c>
      <c r="AT7" s="10">
        <v>235</v>
      </c>
      <c r="AU7" s="10"/>
      <c r="AV7" s="10">
        <v>1286</v>
      </c>
      <c r="AW7" s="10">
        <v>280</v>
      </c>
      <c r="AX7" s="10"/>
      <c r="AY7" s="10">
        <v>535</v>
      </c>
      <c r="AZ7" s="10">
        <v>1260</v>
      </c>
      <c r="BA7" s="10">
        <v>198</v>
      </c>
      <c r="BB7" s="10"/>
      <c r="BC7" s="10">
        <v>1124</v>
      </c>
      <c r="BD7" s="10">
        <v>446</v>
      </c>
      <c r="BE7" s="10">
        <v>427</v>
      </c>
      <c r="BF7" s="10"/>
      <c r="BG7" s="10">
        <v>583</v>
      </c>
      <c r="BH7" s="10">
        <v>1387</v>
      </c>
      <c r="BI7" s="10"/>
      <c r="BJ7" s="10">
        <v>468</v>
      </c>
      <c r="BK7" s="10">
        <v>1506</v>
      </c>
      <c r="BL7" s="10"/>
      <c r="BM7" s="10">
        <v>877</v>
      </c>
      <c r="BN7" s="10">
        <v>292</v>
      </c>
      <c r="BO7" s="10">
        <v>94</v>
      </c>
      <c r="BP7" s="10">
        <v>95</v>
      </c>
      <c r="BQ7" s="10">
        <v>78</v>
      </c>
      <c r="BR7" s="10">
        <v>434</v>
      </c>
      <c r="BS7" s="10">
        <v>139</v>
      </c>
      <c r="BT7" s="10"/>
      <c r="BU7" s="10">
        <v>96</v>
      </c>
      <c r="BV7" s="10">
        <v>164</v>
      </c>
      <c r="BW7" s="10"/>
      <c r="BX7" s="10">
        <v>252</v>
      </c>
      <c r="BY7" s="10">
        <v>614</v>
      </c>
      <c r="BZ7" s="10">
        <v>763</v>
      </c>
      <c r="CA7" s="10">
        <v>615</v>
      </c>
    </row>
    <row r="8" spans="2:79" ht="30" customHeight="1" x14ac:dyDescent="0.3">
      <c r="B8" s="11" t="s">
        <v>20</v>
      </c>
      <c r="C8" s="11">
        <v>2010</v>
      </c>
      <c r="D8" s="11">
        <v>990</v>
      </c>
      <c r="E8" s="11">
        <v>1015</v>
      </c>
      <c r="F8" s="11"/>
      <c r="G8" s="11">
        <v>280</v>
      </c>
      <c r="H8" s="11">
        <v>342</v>
      </c>
      <c r="I8" s="11">
        <v>342</v>
      </c>
      <c r="J8" s="11">
        <v>341</v>
      </c>
      <c r="K8" s="11">
        <v>283</v>
      </c>
      <c r="L8" s="11">
        <v>422</v>
      </c>
      <c r="M8" s="11"/>
      <c r="N8" s="11">
        <v>539</v>
      </c>
      <c r="O8" s="11">
        <v>519</v>
      </c>
      <c r="P8" s="11">
        <v>439</v>
      </c>
      <c r="Q8" s="11">
        <v>499</v>
      </c>
      <c r="R8" s="11"/>
      <c r="S8" s="11">
        <v>281</v>
      </c>
      <c r="T8" s="11">
        <v>261</v>
      </c>
      <c r="U8" s="11">
        <v>161</v>
      </c>
      <c r="V8" s="11">
        <v>181</v>
      </c>
      <c r="W8" s="11">
        <v>141</v>
      </c>
      <c r="X8" s="11">
        <v>181</v>
      </c>
      <c r="Y8" s="11">
        <v>161</v>
      </c>
      <c r="Z8" s="11">
        <v>80</v>
      </c>
      <c r="AA8" s="11">
        <v>221</v>
      </c>
      <c r="AB8" s="11">
        <v>181</v>
      </c>
      <c r="AC8" s="11">
        <v>101</v>
      </c>
      <c r="AD8" s="11">
        <v>60</v>
      </c>
      <c r="AE8" s="11"/>
      <c r="AF8" s="11">
        <v>491</v>
      </c>
      <c r="AG8" s="11">
        <v>553</v>
      </c>
      <c r="AH8" s="11">
        <v>275</v>
      </c>
      <c r="AI8" s="11">
        <v>366</v>
      </c>
      <c r="AJ8" s="11">
        <v>216</v>
      </c>
      <c r="AK8" s="11">
        <v>108</v>
      </c>
      <c r="AL8" s="11"/>
      <c r="AM8" s="11">
        <v>472</v>
      </c>
      <c r="AN8" s="11">
        <v>484</v>
      </c>
      <c r="AO8" s="11">
        <v>509</v>
      </c>
      <c r="AP8" s="11">
        <v>245</v>
      </c>
      <c r="AQ8" s="11">
        <v>49</v>
      </c>
      <c r="AR8" s="11"/>
      <c r="AS8" s="11">
        <v>1306</v>
      </c>
      <c r="AT8" s="11">
        <v>230</v>
      </c>
      <c r="AU8" s="11"/>
      <c r="AV8" s="11">
        <v>1278</v>
      </c>
      <c r="AW8" s="11">
        <v>283</v>
      </c>
      <c r="AX8" s="11"/>
      <c r="AY8" s="11">
        <v>544</v>
      </c>
      <c r="AZ8" s="11">
        <v>1257</v>
      </c>
      <c r="BA8" s="11">
        <v>191</v>
      </c>
      <c r="BB8" s="11"/>
      <c r="BC8" s="11">
        <v>1134</v>
      </c>
      <c r="BD8" s="11">
        <v>437</v>
      </c>
      <c r="BE8" s="11">
        <v>425</v>
      </c>
      <c r="BF8" s="11"/>
      <c r="BG8" s="11">
        <v>577</v>
      </c>
      <c r="BH8" s="11">
        <v>1389</v>
      </c>
      <c r="BI8" s="11"/>
      <c r="BJ8" s="11">
        <v>471</v>
      </c>
      <c r="BK8" s="11">
        <v>1499</v>
      </c>
      <c r="BL8" s="11"/>
      <c r="BM8" s="11">
        <v>878</v>
      </c>
      <c r="BN8" s="11">
        <v>302</v>
      </c>
      <c r="BO8" s="11">
        <v>98</v>
      </c>
      <c r="BP8" s="11">
        <v>93</v>
      </c>
      <c r="BQ8" s="11">
        <v>91</v>
      </c>
      <c r="BR8" s="11">
        <v>413</v>
      </c>
      <c r="BS8" s="11">
        <v>135</v>
      </c>
      <c r="BT8" s="11"/>
      <c r="BU8" s="11">
        <v>93</v>
      </c>
      <c r="BV8" s="11">
        <v>165</v>
      </c>
      <c r="BW8" s="11"/>
      <c r="BX8" s="11">
        <v>251</v>
      </c>
      <c r="BY8" s="11">
        <v>607</v>
      </c>
      <c r="BZ8" s="11">
        <v>769</v>
      </c>
      <c r="CA8" s="11">
        <v>609</v>
      </c>
    </row>
    <row r="9" spans="2:79" x14ac:dyDescent="0.3">
      <c r="B9" s="18" t="s">
        <v>292</v>
      </c>
      <c r="C9" s="17">
        <v>0.18693492471531301</v>
      </c>
      <c r="D9" s="17">
        <v>0.17851520067888299</v>
      </c>
      <c r="E9" s="17">
        <v>0.19399829218818801</v>
      </c>
      <c r="F9" s="17"/>
      <c r="G9" s="17">
        <v>0.24397007181202299</v>
      </c>
      <c r="H9" s="17">
        <v>0.21625846429300499</v>
      </c>
      <c r="I9" s="17">
        <v>0.19117008990970699</v>
      </c>
      <c r="J9" s="17">
        <v>0.223678151226956</v>
      </c>
      <c r="K9" s="17">
        <v>0.15211475902516999</v>
      </c>
      <c r="L9" s="17">
        <v>0.115522957335832</v>
      </c>
      <c r="M9" s="17"/>
      <c r="N9" s="17">
        <v>0.17072576865213401</v>
      </c>
      <c r="O9" s="17">
        <v>0.15776284047250799</v>
      </c>
      <c r="P9" s="17">
        <v>0.18629409627271701</v>
      </c>
      <c r="Q9" s="17">
        <v>0.236814488798651</v>
      </c>
      <c r="R9" s="17"/>
      <c r="S9" s="17">
        <v>0.19351731903132499</v>
      </c>
      <c r="T9" s="17">
        <v>0.192989605533951</v>
      </c>
      <c r="U9" s="17">
        <v>0.15610379626285201</v>
      </c>
      <c r="V9" s="17">
        <v>0.181460330928231</v>
      </c>
      <c r="W9" s="17">
        <v>0.18331728841316799</v>
      </c>
      <c r="X9" s="17">
        <v>0.180823392237592</v>
      </c>
      <c r="Y9" s="17">
        <v>0.124128223284361</v>
      </c>
      <c r="Z9" s="17">
        <v>0.19498444057102399</v>
      </c>
      <c r="AA9" s="17">
        <v>0.14424443479004001</v>
      </c>
      <c r="AB9" s="17">
        <v>0.24435904997764399</v>
      </c>
      <c r="AC9" s="17">
        <v>0.23747148763194001</v>
      </c>
      <c r="AD9" s="17">
        <v>0.31269886313802597</v>
      </c>
      <c r="AE9" s="17"/>
      <c r="AF9" s="17">
        <v>0.25404131805059799</v>
      </c>
      <c r="AG9" s="17">
        <v>0.14934067540312901</v>
      </c>
      <c r="AH9" s="17">
        <v>0.19246328977637001</v>
      </c>
      <c r="AI9" s="17">
        <v>0.15369911256555399</v>
      </c>
      <c r="AJ9" s="17">
        <v>0.15998047854554201</v>
      </c>
      <c r="AK9" s="17">
        <v>0.22856172943932199</v>
      </c>
      <c r="AL9" s="17"/>
      <c r="AM9" s="17">
        <v>0.186042093070028</v>
      </c>
      <c r="AN9" s="17">
        <v>0.18981648364979001</v>
      </c>
      <c r="AO9" s="17">
        <v>0.18637765288209401</v>
      </c>
      <c r="AP9" s="17">
        <v>0.22017801588449701</v>
      </c>
      <c r="AQ9" s="17">
        <v>0.33891029132751199</v>
      </c>
      <c r="AR9" s="17"/>
      <c r="AS9" s="17">
        <v>0.18458955781511999</v>
      </c>
      <c r="AT9" s="17">
        <v>0.257158387203549</v>
      </c>
      <c r="AU9" s="17"/>
      <c r="AV9" s="17">
        <v>0.170591163542787</v>
      </c>
      <c r="AW9" s="17">
        <v>0.26044734312726697</v>
      </c>
      <c r="AX9" s="17"/>
      <c r="AY9" s="17">
        <v>0.24882418785263399</v>
      </c>
      <c r="AZ9" s="17">
        <v>0.16356087195011501</v>
      </c>
      <c r="BA9" s="17">
        <v>0.159612982180346</v>
      </c>
      <c r="BB9" s="17"/>
      <c r="BC9" s="17">
        <v>0.17317992573712601</v>
      </c>
      <c r="BD9" s="17">
        <v>0.15295060882886799</v>
      </c>
      <c r="BE9" s="17">
        <v>0.26009773593484697</v>
      </c>
      <c r="BF9" s="17"/>
      <c r="BG9" s="17">
        <v>0.245164244591563</v>
      </c>
      <c r="BH9" s="17">
        <v>0.165371945152335</v>
      </c>
      <c r="BI9" s="17"/>
      <c r="BJ9" s="17">
        <v>0.211251978198218</v>
      </c>
      <c r="BK9" s="17">
        <v>0.183247150775667</v>
      </c>
      <c r="BL9" s="17"/>
      <c r="BM9" s="17">
        <v>0.197131209577944</v>
      </c>
      <c r="BN9" s="17">
        <v>0.19420604965829799</v>
      </c>
      <c r="BO9" s="17">
        <v>0.22084204282127201</v>
      </c>
      <c r="BP9" s="17">
        <v>0.19735792361006299</v>
      </c>
      <c r="BQ9" s="17">
        <v>0.21779063239957899</v>
      </c>
      <c r="BR9" s="17">
        <v>0.105292437911577</v>
      </c>
      <c r="BS9" s="17">
        <v>0.30301344540813802</v>
      </c>
      <c r="BT9" s="17"/>
      <c r="BU9" s="17">
        <v>0.17631605004044401</v>
      </c>
      <c r="BV9" s="17">
        <v>0.22657450574784799</v>
      </c>
      <c r="BW9" s="17"/>
      <c r="BX9" s="17">
        <v>0.196530001029915</v>
      </c>
      <c r="BY9" s="17">
        <v>0.146475808148365</v>
      </c>
      <c r="BZ9" s="17">
        <v>0.25054808223035302</v>
      </c>
      <c r="CA9" s="17">
        <v>0.14295337643188799</v>
      </c>
    </row>
    <row r="10" spans="2:79" x14ac:dyDescent="0.3">
      <c r="B10" s="18" t="s">
        <v>293</v>
      </c>
      <c r="C10" s="17">
        <v>0.23780189488525799</v>
      </c>
      <c r="D10" s="17">
        <v>0.250283659360299</v>
      </c>
      <c r="E10" s="17">
        <v>0.225900667791847</v>
      </c>
      <c r="F10" s="17"/>
      <c r="G10" s="17">
        <v>0.36607860631817701</v>
      </c>
      <c r="H10" s="17">
        <v>0.32941546334293997</v>
      </c>
      <c r="I10" s="17">
        <v>0.22916803789337201</v>
      </c>
      <c r="J10" s="17">
        <v>0.20560401492647101</v>
      </c>
      <c r="K10" s="17">
        <v>0.17471787304642999</v>
      </c>
      <c r="L10" s="17">
        <v>0.153743431261299</v>
      </c>
      <c r="M10" s="17"/>
      <c r="N10" s="17">
        <v>0.26222339853119497</v>
      </c>
      <c r="O10" s="17">
        <v>0.20043539601163299</v>
      </c>
      <c r="P10" s="17">
        <v>0.247580121751803</v>
      </c>
      <c r="Q10" s="17">
        <v>0.24027640630435099</v>
      </c>
      <c r="R10" s="17"/>
      <c r="S10" s="17">
        <v>0.27674428542455198</v>
      </c>
      <c r="T10" s="17">
        <v>0.20870254763738</v>
      </c>
      <c r="U10" s="17">
        <v>0.17983318055845199</v>
      </c>
      <c r="V10" s="17">
        <v>0.22378563860488099</v>
      </c>
      <c r="W10" s="17">
        <v>0.26007312868239402</v>
      </c>
      <c r="X10" s="17">
        <v>0.20525357125469401</v>
      </c>
      <c r="Y10" s="17">
        <v>0.30407234682301998</v>
      </c>
      <c r="Z10" s="17">
        <v>0.360306517852024</v>
      </c>
      <c r="AA10" s="17">
        <v>0.26299145248754002</v>
      </c>
      <c r="AB10" s="17">
        <v>0.17567657735033201</v>
      </c>
      <c r="AC10" s="17">
        <v>0.19548242236305599</v>
      </c>
      <c r="AD10" s="17">
        <v>0.250392574596147</v>
      </c>
      <c r="AE10" s="17"/>
      <c r="AF10" s="17">
        <v>0.29708592785597099</v>
      </c>
      <c r="AG10" s="17">
        <v>0.243479428061908</v>
      </c>
      <c r="AH10" s="17">
        <v>0.199122238387167</v>
      </c>
      <c r="AI10" s="17">
        <v>0.224046499322199</v>
      </c>
      <c r="AJ10" s="17">
        <v>0.17392538082310399</v>
      </c>
      <c r="AK10" s="17">
        <v>0.214320603179637</v>
      </c>
      <c r="AL10" s="17"/>
      <c r="AM10" s="17">
        <v>0.20719192645151099</v>
      </c>
      <c r="AN10" s="17">
        <v>0.239420304580373</v>
      </c>
      <c r="AO10" s="17">
        <v>0.23127094919374799</v>
      </c>
      <c r="AP10" s="17">
        <v>0.36630422873644403</v>
      </c>
      <c r="AQ10" s="17">
        <v>0.138324140012553</v>
      </c>
      <c r="AR10" s="17"/>
      <c r="AS10" s="17">
        <v>0.246425351810624</v>
      </c>
      <c r="AT10" s="17">
        <v>0.197993431388059</v>
      </c>
      <c r="AU10" s="17"/>
      <c r="AV10" s="17">
        <v>0.23480220055311499</v>
      </c>
      <c r="AW10" s="17">
        <v>0.25553434862556001</v>
      </c>
      <c r="AX10" s="17"/>
      <c r="AY10" s="17">
        <v>0.244767252892517</v>
      </c>
      <c r="AZ10" s="17">
        <v>0.245840932163295</v>
      </c>
      <c r="BA10" s="17">
        <v>0.16635928287322099</v>
      </c>
      <c r="BB10" s="17"/>
      <c r="BC10" s="17">
        <v>0.23144179905519199</v>
      </c>
      <c r="BD10" s="17">
        <v>0.23242533977433999</v>
      </c>
      <c r="BE10" s="17">
        <v>0.25429296952170399</v>
      </c>
      <c r="BF10" s="17"/>
      <c r="BG10" s="17">
        <v>0.21096392919133999</v>
      </c>
      <c r="BH10" s="17">
        <v>0.249765420350299</v>
      </c>
      <c r="BI10" s="17"/>
      <c r="BJ10" s="17">
        <v>0.29774340323737802</v>
      </c>
      <c r="BK10" s="17">
        <v>0.21980934316383</v>
      </c>
      <c r="BL10" s="17"/>
      <c r="BM10" s="17">
        <v>0.26065266799626902</v>
      </c>
      <c r="BN10" s="17">
        <v>0.30281591809622799</v>
      </c>
      <c r="BO10" s="17">
        <v>0.21058094346041201</v>
      </c>
      <c r="BP10" s="17">
        <v>0.27165474593775701</v>
      </c>
      <c r="BQ10" s="17">
        <v>0.34785143084514603</v>
      </c>
      <c r="BR10" s="17">
        <v>0.141486215502687</v>
      </c>
      <c r="BS10" s="17">
        <v>0.15577339254459599</v>
      </c>
      <c r="BT10" s="17"/>
      <c r="BU10" s="17">
        <v>0.25201296402809897</v>
      </c>
      <c r="BV10" s="17">
        <v>0.34390220903598201</v>
      </c>
      <c r="BW10" s="17"/>
      <c r="BX10" s="17">
        <v>0.23246236304023599</v>
      </c>
      <c r="BY10" s="17">
        <v>0.23941785332773299</v>
      </c>
      <c r="BZ10" s="17">
        <v>0.310477534077025</v>
      </c>
      <c r="CA10" s="17">
        <v>0.25989259198987102</v>
      </c>
    </row>
    <row r="11" spans="2:79" x14ac:dyDescent="0.3">
      <c r="B11" s="18" t="s">
        <v>294</v>
      </c>
      <c r="C11" s="17">
        <v>0.230849494011694</v>
      </c>
      <c r="D11" s="17">
        <v>0.234250499971039</v>
      </c>
      <c r="E11" s="17">
        <v>0.22771794313743701</v>
      </c>
      <c r="F11" s="17"/>
      <c r="G11" s="17">
        <v>0.20510932597596401</v>
      </c>
      <c r="H11" s="17">
        <v>0.22292964825954001</v>
      </c>
      <c r="I11" s="17">
        <v>0.227872922875902</v>
      </c>
      <c r="J11" s="17">
        <v>0.19610687869087601</v>
      </c>
      <c r="K11" s="17">
        <v>0.23232277876563801</v>
      </c>
      <c r="L11" s="17">
        <v>0.28387207759473698</v>
      </c>
      <c r="M11" s="17"/>
      <c r="N11" s="17">
        <v>0.22800982202150699</v>
      </c>
      <c r="O11" s="17">
        <v>0.24104638040096099</v>
      </c>
      <c r="P11" s="17">
        <v>0.23566420300846899</v>
      </c>
      <c r="Q11" s="17">
        <v>0.21841458779977399</v>
      </c>
      <c r="R11" s="17"/>
      <c r="S11" s="17">
        <v>0.22991760042409701</v>
      </c>
      <c r="T11" s="17">
        <v>0.208448392312539</v>
      </c>
      <c r="U11" s="17">
        <v>0.28014032390832799</v>
      </c>
      <c r="V11" s="17">
        <v>0.273426691862036</v>
      </c>
      <c r="W11" s="17">
        <v>0.27790963228479099</v>
      </c>
      <c r="X11" s="17">
        <v>0.27205666904994302</v>
      </c>
      <c r="Y11" s="17">
        <v>0.20580998648893001</v>
      </c>
      <c r="Z11" s="17">
        <v>0.13099501562065199</v>
      </c>
      <c r="AA11" s="17">
        <v>0.25448757965688901</v>
      </c>
      <c r="AB11" s="17">
        <v>0.214138730877939</v>
      </c>
      <c r="AC11" s="17">
        <v>0.15969792266713301</v>
      </c>
      <c r="AD11" s="17">
        <v>0.120498019377242</v>
      </c>
      <c r="AE11" s="17"/>
      <c r="AF11" s="17">
        <v>0.2052454822133</v>
      </c>
      <c r="AG11" s="17">
        <v>0.225240916134167</v>
      </c>
      <c r="AH11" s="17">
        <v>0.231088219081129</v>
      </c>
      <c r="AI11" s="17">
        <v>0.262801881903655</v>
      </c>
      <c r="AJ11" s="17">
        <v>0.24492558027953801</v>
      </c>
      <c r="AK11" s="17">
        <v>0.23172916188395201</v>
      </c>
      <c r="AL11" s="17"/>
      <c r="AM11" s="17">
        <v>0.242606573590681</v>
      </c>
      <c r="AN11" s="17">
        <v>0.20256429020960201</v>
      </c>
      <c r="AO11" s="17">
        <v>0.249580357284622</v>
      </c>
      <c r="AP11" s="17">
        <v>0.20352276279136799</v>
      </c>
      <c r="AQ11" s="17">
        <v>0.184259736108183</v>
      </c>
      <c r="AR11" s="17"/>
      <c r="AS11" s="17">
        <v>0.22221204082761101</v>
      </c>
      <c r="AT11" s="17">
        <v>0.179017839243753</v>
      </c>
      <c r="AU11" s="17"/>
      <c r="AV11" s="17">
        <v>0.227067502121822</v>
      </c>
      <c r="AW11" s="17">
        <v>0.18972529691647899</v>
      </c>
      <c r="AX11" s="17"/>
      <c r="AY11" s="17">
        <v>0.18164294977602799</v>
      </c>
      <c r="AZ11" s="17">
        <v>0.252250120972974</v>
      </c>
      <c r="BA11" s="17">
        <v>0.23123187547906199</v>
      </c>
      <c r="BB11" s="17"/>
      <c r="BC11" s="17">
        <v>0.23405384232574</v>
      </c>
      <c r="BD11" s="17">
        <v>0.23995748387152899</v>
      </c>
      <c r="BE11" s="17">
        <v>0.20851662045307101</v>
      </c>
      <c r="BF11" s="17"/>
      <c r="BG11" s="17">
        <v>0.20288589850070601</v>
      </c>
      <c r="BH11" s="17">
        <v>0.240347032348393</v>
      </c>
      <c r="BI11" s="17"/>
      <c r="BJ11" s="17">
        <v>0.186155449729351</v>
      </c>
      <c r="BK11" s="17">
        <v>0.239323431343342</v>
      </c>
      <c r="BL11" s="17"/>
      <c r="BM11" s="17">
        <v>0.21758953316709201</v>
      </c>
      <c r="BN11" s="17">
        <v>0.194492230167299</v>
      </c>
      <c r="BO11" s="17">
        <v>0.29334449953838299</v>
      </c>
      <c r="BP11" s="17">
        <v>0.201979344940105</v>
      </c>
      <c r="BQ11" s="17">
        <v>0.27214191854293601</v>
      </c>
      <c r="BR11" s="17">
        <v>0.26702908847292101</v>
      </c>
      <c r="BS11" s="17">
        <v>0.23577011022044</v>
      </c>
      <c r="BT11" s="17"/>
      <c r="BU11" s="17">
        <v>0.24729216840462001</v>
      </c>
      <c r="BV11" s="17">
        <v>0.228144179307427</v>
      </c>
      <c r="BW11" s="17"/>
      <c r="BX11" s="17">
        <v>0.25375698783719303</v>
      </c>
      <c r="BY11" s="17">
        <v>0.21388356825322899</v>
      </c>
      <c r="BZ11" s="17">
        <v>0.221330903624673</v>
      </c>
      <c r="CA11" s="17">
        <v>0.22725367806846899</v>
      </c>
    </row>
    <row r="12" spans="2:79" x14ac:dyDescent="0.3">
      <c r="B12" s="18" t="s">
        <v>295</v>
      </c>
      <c r="C12" s="17">
        <v>0.124423200467306</v>
      </c>
      <c r="D12" s="17">
        <v>0.112637826855936</v>
      </c>
      <c r="E12" s="17">
        <v>0.13653139643978701</v>
      </c>
      <c r="F12" s="17"/>
      <c r="G12" s="17">
        <v>7.1951341199329194E-2</v>
      </c>
      <c r="H12" s="17">
        <v>0.106936676475141</v>
      </c>
      <c r="I12" s="17">
        <v>0.111765698353492</v>
      </c>
      <c r="J12" s="17">
        <v>0.11594146177671701</v>
      </c>
      <c r="K12" s="17">
        <v>0.13487926026539199</v>
      </c>
      <c r="L12" s="17">
        <v>0.18354022594890501</v>
      </c>
      <c r="M12" s="17"/>
      <c r="N12" s="17">
        <v>0.14190604882958299</v>
      </c>
      <c r="O12" s="17">
        <v>0.150546301854798</v>
      </c>
      <c r="P12" s="17">
        <v>0.108514985649562</v>
      </c>
      <c r="Q12" s="17">
        <v>9.2289178701551997E-2</v>
      </c>
      <c r="R12" s="17"/>
      <c r="S12" s="17">
        <v>0.132750966218111</v>
      </c>
      <c r="T12" s="17">
        <v>0.15176971824934499</v>
      </c>
      <c r="U12" s="17">
        <v>0.12523263606989901</v>
      </c>
      <c r="V12" s="17">
        <v>0.108041477985077</v>
      </c>
      <c r="W12" s="17">
        <v>0.106464134549988</v>
      </c>
      <c r="X12" s="17">
        <v>0.10023565909747099</v>
      </c>
      <c r="Y12" s="17">
        <v>0.121571900287875</v>
      </c>
      <c r="Z12" s="17">
        <v>0.13102440012606201</v>
      </c>
      <c r="AA12" s="17">
        <v>0.120363666148589</v>
      </c>
      <c r="AB12" s="17">
        <v>0.11485064654063599</v>
      </c>
      <c r="AC12" s="17">
        <v>0.15004593130109101</v>
      </c>
      <c r="AD12" s="17">
        <v>0.12843817281456399</v>
      </c>
      <c r="AE12" s="17"/>
      <c r="AF12" s="17">
        <v>9.8325395353705894E-2</v>
      </c>
      <c r="AG12" s="17">
        <v>0.134857920864207</v>
      </c>
      <c r="AH12" s="17">
        <v>0.115122286282124</v>
      </c>
      <c r="AI12" s="17">
        <v>0.14719270738923401</v>
      </c>
      <c r="AJ12" s="17">
        <v>0.12547368295720601</v>
      </c>
      <c r="AK12" s="17">
        <v>0.135287298102377</v>
      </c>
      <c r="AL12" s="17"/>
      <c r="AM12" s="17">
        <v>0.14757349432101199</v>
      </c>
      <c r="AN12" s="17">
        <v>9.5443761507397404E-2</v>
      </c>
      <c r="AO12" s="17">
        <v>0.135565046950236</v>
      </c>
      <c r="AP12" s="17">
        <v>0.10371912534284899</v>
      </c>
      <c r="AQ12" s="17">
        <v>0.14667598246998001</v>
      </c>
      <c r="AR12" s="17"/>
      <c r="AS12" s="17">
        <v>0.13595502219562899</v>
      </c>
      <c r="AT12" s="17">
        <v>0.13486177493586299</v>
      </c>
      <c r="AU12" s="17"/>
      <c r="AV12" s="17">
        <v>0.14313882430001301</v>
      </c>
      <c r="AW12" s="17">
        <v>0.102791172458341</v>
      </c>
      <c r="AX12" s="17"/>
      <c r="AY12" s="17">
        <v>0.11314334049631899</v>
      </c>
      <c r="AZ12" s="17">
        <v>0.12608565922295201</v>
      </c>
      <c r="BA12" s="17">
        <v>0.15156976328243199</v>
      </c>
      <c r="BB12" s="17"/>
      <c r="BC12" s="17">
        <v>0.127007333937803</v>
      </c>
      <c r="BD12" s="17">
        <v>0.14012427780488201</v>
      </c>
      <c r="BE12" s="17">
        <v>0.105383251332994</v>
      </c>
      <c r="BF12" s="17"/>
      <c r="BG12" s="17">
        <v>0.11565116096741999</v>
      </c>
      <c r="BH12" s="17">
        <v>0.12996873218313801</v>
      </c>
      <c r="BI12" s="17"/>
      <c r="BJ12" s="17">
        <v>0.12936448644088899</v>
      </c>
      <c r="BK12" s="17">
        <v>0.12563425115246701</v>
      </c>
      <c r="BL12" s="17"/>
      <c r="BM12" s="17">
        <v>0.11885661363220699</v>
      </c>
      <c r="BN12" s="17">
        <v>0.10516114966762501</v>
      </c>
      <c r="BO12" s="17">
        <v>8.7977757650145899E-2</v>
      </c>
      <c r="BP12" s="17">
        <v>9.5848419392158796E-2</v>
      </c>
      <c r="BQ12" s="17">
        <v>2.9451423217862E-2</v>
      </c>
      <c r="BR12" s="17">
        <v>0.19500737101201701</v>
      </c>
      <c r="BS12" s="17">
        <v>9.8592811167939998E-2</v>
      </c>
      <c r="BT12" s="17"/>
      <c r="BU12" s="17">
        <v>0.163209534054257</v>
      </c>
      <c r="BV12" s="17">
        <v>7.0962088409307802E-2</v>
      </c>
      <c r="BW12" s="17"/>
      <c r="BX12" s="17">
        <v>0.12848374444562999</v>
      </c>
      <c r="BY12" s="17">
        <v>0.13411540626507901</v>
      </c>
      <c r="BZ12" s="17">
        <v>9.3994883516724706E-2</v>
      </c>
      <c r="CA12" s="17">
        <v>0.146755758238058</v>
      </c>
    </row>
    <row r="13" spans="2:79" x14ac:dyDescent="0.3">
      <c r="B13" s="18" t="s">
        <v>296</v>
      </c>
      <c r="C13" s="17">
        <v>0.15187028301716299</v>
      </c>
      <c r="D13" s="17">
        <v>0.17019018424446899</v>
      </c>
      <c r="E13" s="17">
        <v>0.13374278931832001</v>
      </c>
      <c r="F13" s="17"/>
      <c r="G13" s="17">
        <v>3.9179132685620802E-2</v>
      </c>
      <c r="H13" s="17">
        <v>7.5512601443629299E-2</v>
      </c>
      <c r="I13" s="17">
        <v>0.158138778283829</v>
      </c>
      <c r="J13" s="17">
        <v>0.18031481590133</v>
      </c>
      <c r="K13" s="17">
        <v>0.241013185993044</v>
      </c>
      <c r="L13" s="17">
        <v>0.20068451041049001</v>
      </c>
      <c r="M13" s="17"/>
      <c r="N13" s="17">
        <v>0.14598335998489401</v>
      </c>
      <c r="O13" s="17">
        <v>0.17664657521638599</v>
      </c>
      <c r="P13" s="17">
        <v>0.165079912680827</v>
      </c>
      <c r="Q13" s="17">
        <v>0.121348012121876</v>
      </c>
      <c r="R13" s="17"/>
      <c r="S13" s="17">
        <v>0.100807416881463</v>
      </c>
      <c r="T13" s="17">
        <v>0.1698712216205</v>
      </c>
      <c r="U13" s="17">
        <v>0.16521645681743699</v>
      </c>
      <c r="V13" s="17">
        <v>0.17181395228236501</v>
      </c>
      <c r="W13" s="17">
        <v>0.117674338525944</v>
      </c>
      <c r="X13" s="17">
        <v>0.15985583431251599</v>
      </c>
      <c r="Y13" s="17">
        <v>0.18775060780535999</v>
      </c>
      <c r="Z13" s="17">
        <v>0.12771322430936499</v>
      </c>
      <c r="AA13" s="17">
        <v>0.14975566655617401</v>
      </c>
      <c r="AB13" s="17">
        <v>0.17141281036721101</v>
      </c>
      <c r="AC13" s="17">
        <v>0.18201893050635801</v>
      </c>
      <c r="AD13" s="17">
        <v>0.107002135363175</v>
      </c>
      <c r="AE13" s="17"/>
      <c r="AF13" s="17">
        <v>8.8712408715350605E-2</v>
      </c>
      <c r="AG13" s="17">
        <v>0.182589026044431</v>
      </c>
      <c r="AH13" s="17">
        <v>0.16910385173095799</v>
      </c>
      <c r="AI13" s="17">
        <v>0.14159576629371401</v>
      </c>
      <c r="AJ13" s="17">
        <v>0.22222096830643201</v>
      </c>
      <c r="AK13" s="17">
        <v>0.13332865242049899</v>
      </c>
      <c r="AL13" s="17"/>
      <c r="AM13" s="17">
        <v>0.15753128530489899</v>
      </c>
      <c r="AN13" s="17">
        <v>0.188660435602996</v>
      </c>
      <c r="AO13" s="17">
        <v>0.13565827190954699</v>
      </c>
      <c r="AP13" s="17">
        <v>6.7242160535050194E-2</v>
      </c>
      <c r="AQ13" s="17">
        <v>0.12527310935657901</v>
      </c>
      <c r="AR13" s="17"/>
      <c r="AS13" s="17">
        <v>0.14923814920179601</v>
      </c>
      <c r="AT13" s="17">
        <v>0.15504195774725499</v>
      </c>
      <c r="AU13" s="17"/>
      <c r="AV13" s="17">
        <v>0.166152475653982</v>
      </c>
      <c r="AW13" s="17">
        <v>0.116263134444926</v>
      </c>
      <c r="AX13" s="17"/>
      <c r="AY13" s="17">
        <v>0.119758021543639</v>
      </c>
      <c r="AZ13" s="17">
        <v>0.154333306354483</v>
      </c>
      <c r="BA13" s="17">
        <v>0.231657451726684</v>
      </c>
      <c r="BB13" s="17"/>
      <c r="BC13" s="17">
        <v>0.15791285846720199</v>
      </c>
      <c r="BD13" s="17">
        <v>0.16487861916979299</v>
      </c>
      <c r="BE13" s="17">
        <v>0.12725161707275201</v>
      </c>
      <c r="BF13" s="17"/>
      <c r="BG13" s="17">
        <v>0.15634671985336901</v>
      </c>
      <c r="BH13" s="17">
        <v>0.154058297123778</v>
      </c>
      <c r="BI13" s="17"/>
      <c r="BJ13" s="17">
        <v>0.12615111495801701</v>
      </c>
      <c r="BK13" s="17">
        <v>0.161069982452442</v>
      </c>
      <c r="BL13" s="17"/>
      <c r="BM13" s="17">
        <v>0.154484392632219</v>
      </c>
      <c r="BN13" s="17">
        <v>0.13921720692647899</v>
      </c>
      <c r="BO13" s="17">
        <v>8.69340337280088E-2</v>
      </c>
      <c r="BP13" s="17">
        <v>9.9420723752313506E-2</v>
      </c>
      <c r="BQ13" s="17">
        <v>2.13328111101692E-2</v>
      </c>
      <c r="BR13" s="17">
        <v>0.22046666184842001</v>
      </c>
      <c r="BS13" s="17">
        <v>0.12535729668854501</v>
      </c>
      <c r="BT13" s="17"/>
      <c r="BU13" s="17">
        <v>0.14178806999893101</v>
      </c>
      <c r="BV13" s="17">
        <v>0.11338896198631</v>
      </c>
      <c r="BW13" s="17"/>
      <c r="BX13" s="17">
        <v>0.113944529201881</v>
      </c>
      <c r="BY13" s="17">
        <v>0.23328456207814099</v>
      </c>
      <c r="BZ13" s="17">
        <v>7.9439570760378997E-2</v>
      </c>
      <c r="CA13" s="17">
        <v>0.17539610801525299</v>
      </c>
    </row>
    <row r="14" spans="2:79" x14ac:dyDescent="0.3">
      <c r="B14" s="18" t="s">
        <v>96</v>
      </c>
      <c r="C14" s="17">
        <v>6.8120202903265398E-2</v>
      </c>
      <c r="D14" s="17">
        <v>5.41226288893744E-2</v>
      </c>
      <c r="E14" s="17">
        <v>8.2108911124421202E-2</v>
      </c>
      <c r="F14" s="17"/>
      <c r="G14" s="17">
        <v>7.3711522008886102E-2</v>
      </c>
      <c r="H14" s="17">
        <v>4.8947146185744299E-2</v>
      </c>
      <c r="I14" s="17">
        <v>8.1884472683697501E-2</v>
      </c>
      <c r="J14" s="17">
        <v>7.8354677477649404E-2</v>
      </c>
      <c r="K14" s="17">
        <v>6.4952142904325605E-2</v>
      </c>
      <c r="L14" s="17">
        <v>6.2636797448736903E-2</v>
      </c>
      <c r="M14" s="17"/>
      <c r="N14" s="17">
        <v>5.1151601980686599E-2</v>
      </c>
      <c r="O14" s="17">
        <v>7.3562506043714601E-2</v>
      </c>
      <c r="P14" s="17">
        <v>5.6866680636623299E-2</v>
      </c>
      <c r="Q14" s="17">
        <v>9.0857326273795794E-2</v>
      </c>
      <c r="R14" s="17"/>
      <c r="S14" s="17">
        <v>6.6262412020451897E-2</v>
      </c>
      <c r="T14" s="17">
        <v>6.8218514646286393E-2</v>
      </c>
      <c r="U14" s="17">
        <v>9.3473606383031205E-2</v>
      </c>
      <c r="V14" s="17">
        <v>4.1471908337410601E-2</v>
      </c>
      <c r="W14" s="17">
        <v>5.4561477543714598E-2</v>
      </c>
      <c r="X14" s="17">
        <v>8.1774874047783899E-2</v>
      </c>
      <c r="Y14" s="17">
        <v>5.6666935310454303E-2</v>
      </c>
      <c r="Z14" s="17">
        <v>5.4976401520873498E-2</v>
      </c>
      <c r="AA14" s="17">
        <v>6.8157200360768E-2</v>
      </c>
      <c r="AB14" s="17">
        <v>7.9562184886238493E-2</v>
      </c>
      <c r="AC14" s="17">
        <v>7.5283305530423103E-2</v>
      </c>
      <c r="AD14" s="17">
        <v>8.0970234710845398E-2</v>
      </c>
      <c r="AE14" s="17"/>
      <c r="AF14" s="17">
        <v>5.6589467811074302E-2</v>
      </c>
      <c r="AG14" s="17">
        <v>6.4492033492156403E-2</v>
      </c>
      <c r="AH14" s="17">
        <v>9.3100114742251605E-2</v>
      </c>
      <c r="AI14" s="17">
        <v>7.0664032525644294E-2</v>
      </c>
      <c r="AJ14" s="17">
        <v>7.3473909088177899E-2</v>
      </c>
      <c r="AK14" s="17">
        <v>5.67725549742122E-2</v>
      </c>
      <c r="AL14" s="17"/>
      <c r="AM14" s="17">
        <v>5.9054627261870697E-2</v>
      </c>
      <c r="AN14" s="17">
        <v>8.4094724449841798E-2</v>
      </c>
      <c r="AO14" s="17">
        <v>6.1547721779753997E-2</v>
      </c>
      <c r="AP14" s="17">
        <v>3.9033706709790901E-2</v>
      </c>
      <c r="AQ14" s="17">
        <v>6.6556740725193506E-2</v>
      </c>
      <c r="AR14" s="17"/>
      <c r="AS14" s="17">
        <v>6.1579878149218802E-2</v>
      </c>
      <c r="AT14" s="17">
        <v>7.5926609481520899E-2</v>
      </c>
      <c r="AU14" s="17"/>
      <c r="AV14" s="17">
        <v>5.82478338282807E-2</v>
      </c>
      <c r="AW14" s="17">
        <v>7.5238704427428096E-2</v>
      </c>
      <c r="AX14" s="17"/>
      <c r="AY14" s="17">
        <v>9.1864247438863206E-2</v>
      </c>
      <c r="AZ14" s="17">
        <v>5.79291093361822E-2</v>
      </c>
      <c r="BA14" s="17">
        <v>5.9568644458255701E-2</v>
      </c>
      <c r="BB14" s="17"/>
      <c r="BC14" s="17">
        <v>7.6404240476935906E-2</v>
      </c>
      <c r="BD14" s="17">
        <v>6.96636705505881E-2</v>
      </c>
      <c r="BE14" s="17">
        <v>4.4457805684630598E-2</v>
      </c>
      <c r="BF14" s="17"/>
      <c r="BG14" s="17">
        <v>6.89880468956003E-2</v>
      </c>
      <c r="BH14" s="17">
        <v>6.0488572842057199E-2</v>
      </c>
      <c r="BI14" s="17"/>
      <c r="BJ14" s="17">
        <v>4.9333567436147301E-2</v>
      </c>
      <c r="BK14" s="17">
        <v>7.0915841112252201E-2</v>
      </c>
      <c r="BL14" s="17"/>
      <c r="BM14" s="17">
        <v>5.1285582994269101E-2</v>
      </c>
      <c r="BN14" s="17">
        <v>6.4107445484071102E-2</v>
      </c>
      <c r="BO14" s="17">
        <v>0.10032072280177801</v>
      </c>
      <c r="BP14" s="17">
        <v>0.133738842367603</v>
      </c>
      <c r="BQ14" s="17">
        <v>0.11143178388430899</v>
      </c>
      <c r="BR14" s="17">
        <v>7.0718225252378294E-2</v>
      </c>
      <c r="BS14" s="17">
        <v>8.1492943970340098E-2</v>
      </c>
      <c r="BT14" s="17"/>
      <c r="BU14" s="17">
        <v>1.9381213473651002E-2</v>
      </c>
      <c r="BV14" s="17">
        <v>1.7028055513125199E-2</v>
      </c>
      <c r="BW14" s="17"/>
      <c r="BX14" s="17">
        <v>7.4822374445143794E-2</v>
      </c>
      <c r="BY14" s="17">
        <v>3.2822801927452697E-2</v>
      </c>
      <c r="BZ14" s="17">
        <v>4.4209025790845298E-2</v>
      </c>
      <c r="CA14" s="17">
        <v>4.7748487256460602E-2</v>
      </c>
    </row>
    <row r="15" spans="2:79" x14ac:dyDescent="0.3">
      <c r="B15" s="18" t="s">
        <v>297</v>
      </c>
      <c r="C15" s="21">
        <v>0.42473681960057003</v>
      </c>
      <c r="D15" s="21">
        <v>0.42879886003918199</v>
      </c>
      <c r="E15" s="21">
        <v>0.41989895998003501</v>
      </c>
      <c r="F15" s="21"/>
      <c r="G15" s="21">
        <v>0.61004867813019903</v>
      </c>
      <c r="H15" s="21">
        <v>0.54567392763594502</v>
      </c>
      <c r="I15" s="21">
        <v>0.420338127803079</v>
      </c>
      <c r="J15" s="21">
        <v>0.42928216615342701</v>
      </c>
      <c r="K15" s="21">
        <v>0.32683263207160002</v>
      </c>
      <c r="L15" s="21">
        <v>0.26926638859713098</v>
      </c>
      <c r="M15" s="21"/>
      <c r="N15" s="21">
        <v>0.43294916718332899</v>
      </c>
      <c r="O15" s="21">
        <v>0.35819823648414001</v>
      </c>
      <c r="P15" s="21">
        <v>0.43387421802451898</v>
      </c>
      <c r="Q15" s="21">
        <v>0.47709089510300201</v>
      </c>
      <c r="R15" s="21"/>
      <c r="S15" s="21">
        <v>0.470261604455877</v>
      </c>
      <c r="T15" s="21">
        <v>0.40169215317133</v>
      </c>
      <c r="U15" s="21">
        <v>0.33593697682130402</v>
      </c>
      <c r="V15" s="21">
        <v>0.40524596953311198</v>
      </c>
      <c r="W15" s="21">
        <v>0.44339041709556198</v>
      </c>
      <c r="X15" s="21">
        <v>0.38607696349228598</v>
      </c>
      <c r="Y15" s="21">
        <v>0.428200570107381</v>
      </c>
      <c r="Z15" s="21">
        <v>0.55529095842304699</v>
      </c>
      <c r="AA15" s="21">
        <v>0.40723588727757998</v>
      </c>
      <c r="AB15" s="21">
        <v>0.420035627327976</v>
      </c>
      <c r="AC15" s="21">
        <v>0.432953909994996</v>
      </c>
      <c r="AD15" s="21">
        <v>0.56309143773417303</v>
      </c>
      <c r="AE15" s="21"/>
      <c r="AF15" s="21">
        <v>0.55112724590656903</v>
      </c>
      <c r="AG15" s="21">
        <v>0.39282010346503698</v>
      </c>
      <c r="AH15" s="21">
        <v>0.39158552816353598</v>
      </c>
      <c r="AI15" s="21">
        <v>0.37774561188775302</v>
      </c>
      <c r="AJ15" s="21">
        <v>0.33390585936864597</v>
      </c>
      <c r="AK15" s="21">
        <v>0.44288233261895998</v>
      </c>
      <c r="AL15" s="21"/>
      <c r="AM15" s="21">
        <v>0.39323401952153803</v>
      </c>
      <c r="AN15" s="21">
        <v>0.42923678823016298</v>
      </c>
      <c r="AO15" s="21">
        <v>0.41764860207584098</v>
      </c>
      <c r="AP15" s="21">
        <v>0.58648224462094101</v>
      </c>
      <c r="AQ15" s="21">
        <v>0.47723443134006499</v>
      </c>
      <c r="AR15" s="21"/>
      <c r="AS15" s="21">
        <v>0.43101490962574401</v>
      </c>
      <c r="AT15" s="21">
        <v>0.45515181859160803</v>
      </c>
      <c r="AU15" s="21"/>
      <c r="AV15" s="21">
        <v>0.40539336409590199</v>
      </c>
      <c r="AW15" s="21">
        <v>0.51598169175282704</v>
      </c>
      <c r="AX15" s="21"/>
      <c r="AY15" s="21">
        <v>0.49359144074515099</v>
      </c>
      <c r="AZ15" s="21">
        <v>0.40940180411340898</v>
      </c>
      <c r="BA15" s="21">
        <v>0.32597226505356702</v>
      </c>
      <c r="BB15" s="21"/>
      <c r="BC15" s="21">
        <v>0.404621724792318</v>
      </c>
      <c r="BD15" s="21">
        <v>0.38537594860320801</v>
      </c>
      <c r="BE15" s="21">
        <v>0.51439070545655097</v>
      </c>
      <c r="BF15" s="21"/>
      <c r="BG15" s="21">
        <v>0.45612817378290399</v>
      </c>
      <c r="BH15" s="21">
        <v>0.41513736550263403</v>
      </c>
      <c r="BI15" s="21"/>
      <c r="BJ15" s="21">
        <v>0.50899538143559597</v>
      </c>
      <c r="BK15" s="21">
        <v>0.403056493939497</v>
      </c>
      <c r="BL15" s="21"/>
      <c r="BM15" s="21">
        <v>0.45778387757421302</v>
      </c>
      <c r="BN15" s="21">
        <v>0.49702196775452601</v>
      </c>
      <c r="BO15" s="21">
        <v>0.43142298628168402</v>
      </c>
      <c r="BP15" s="21">
        <v>0.46901266954782</v>
      </c>
      <c r="BQ15" s="21">
        <v>0.56564206324472399</v>
      </c>
      <c r="BR15" s="21">
        <v>0.246778653414264</v>
      </c>
      <c r="BS15" s="21">
        <v>0.45878683795273401</v>
      </c>
      <c r="BT15" s="21"/>
      <c r="BU15" s="21">
        <v>0.42832901406854201</v>
      </c>
      <c r="BV15" s="21">
        <v>0.57047671478383</v>
      </c>
      <c r="BW15" s="21"/>
      <c r="BX15" s="21">
        <v>0.42899236407015201</v>
      </c>
      <c r="BY15" s="21">
        <v>0.38589366147609799</v>
      </c>
      <c r="BZ15" s="21">
        <v>0.56102561630737802</v>
      </c>
      <c r="CA15" s="21">
        <v>0.40284596842176001</v>
      </c>
    </row>
    <row r="16" spans="2:79" x14ac:dyDescent="0.3">
      <c r="B16" s="18" t="s">
        <v>298</v>
      </c>
      <c r="C16" s="21">
        <v>0.27629348348447003</v>
      </c>
      <c r="D16" s="21">
        <v>0.28282801110040501</v>
      </c>
      <c r="E16" s="21">
        <v>0.27027418575810702</v>
      </c>
      <c r="F16" s="21"/>
      <c r="G16" s="21">
        <v>0.11113047388495</v>
      </c>
      <c r="H16" s="21">
        <v>0.182449277918771</v>
      </c>
      <c r="I16" s="21">
        <v>0.26990447663732098</v>
      </c>
      <c r="J16" s="21">
        <v>0.29625627767804702</v>
      </c>
      <c r="K16" s="21">
        <v>0.37589244625843599</v>
      </c>
      <c r="L16" s="21">
        <v>0.38422473635939403</v>
      </c>
      <c r="M16" s="21"/>
      <c r="N16" s="21">
        <v>0.287889408814478</v>
      </c>
      <c r="O16" s="21">
        <v>0.327192877071185</v>
      </c>
      <c r="P16" s="21">
        <v>0.27359489833038803</v>
      </c>
      <c r="Q16" s="21">
        <v>0.213637190823428</v>
      </c>
      <c r="R16" s="21"/>
      <c r="S16" s="21">
        <v>0.233558383099574</v>
      </c>
      <c r="T16" s="21">
        <v>0.32164093986984499</v>
      </c>
      <c r="U16" s="21">
        <v>0.290449092887336</v>
      </c>
      <c r="V16" s="21">
        <v>0.27985543026744097</v>
      </c>
      <c r="W16" s="21">
        <v>0.22413847307593199</v>
      </c>
      <c r="X16" s="21">
        <v>0.260091493409987</v>
      </c>
      <c r="Y16" s="21">
        <v>0.30932250809323503</v>
      </c>
      <c r="Z16" s="21">
        <v>0.25873762443542803</v>
      </c>
      <c r="AA16" s="21">
        <v>0.27011933270476302</v>
      </c>
      <c r="AB16" s="21">
        <v>0.28626345690784699</v>
      </c>
      <c r="AC16" s="21">
        <v>0.33206486180744799</v>
      </c>
      <c r="AD16" s="21">
        <v>0.235440308177739</v>
      </c>
      <c r="AE16" s="21"/>
      <c r="AF16" s="21">
        <v>0.18703780406905701</v>
      </c>
      <c r="AG16" s="21">
        <v>0.317446946908639</v>
      </c>
      <c r="AH16" s="21">
        <v>0.284226138013083</v>
      </c>
      <c r="AI16" s="21">
        <v>0.28878847368294702</v>
      </c>
      <c r="AJ16" s="21">
        <v>0.34769465126363902</v>
      </c>
      <c r="AK16" s="21">
        <v>0.26861595052287601</v>
      </c>
      <c r="AL16" s="21"/>
      <c r="AM16" s="21">
        <v>0.30510477962590998</v>
      </c>
      <c r="AN16" s="21">
        <v>0.28410419711039298</v>
      </c>
      <c r="AO16" s="21">
        <v>0.27122331885978301</v>
      </c>
      <c r="AP16" s="21">
        <v>0.17096128587789999</v>
      </c>
      <c r="AQ16" s="21">
        <v>0.27194909182655902</v>
      </c>
      <c r="AR16" s="21"/>
      <c r="AS16" s="21">
        <v>0.285193171397426</v>
      </c>
      <c r="AT16" s="21">
        <v>0.28990373268311798</v>
      </c>
      <c r="AU16" s="21"/>
      <c r="AV16" s="21">
        <v>0.30929129995399501</v>
      </c>
      <c r="AW16" s="21">
        <v>0.21905430690326699</v>
      </c>
      <c r="AX16" s="21"/>
      <c r="AY16" s="21">
        <v>0.23290136203995801</v>
      </c>
      <c r="AZ16" s="21">
        <v>0.28041896557743401</v>
      </c>
      <c r="BA16" s="21">
        <v>0.383227215009116</v>
      </c>
      <c r="BB16" s="21"/>
      <c r="BC16" s="21">
        <v>0.28492019240500499</v>
      </c>
      <c r="BD16" s="21">
        <v>0.30500289697467498</v>
      </c>
      <c r="BE16" s="21">
        <v>0.23263486840574699</v>
      </c>
      <c r="BF16" s="21"/>
      <c r="BG16" s="21">
        <v>0.27199788082079002</v>
      </c>
      <c r="BH16" s="21">
        <v>0.28402702930691598</v>
      </c>
      <c r="BI16" s="21"/>
      <c r="BJ16" s="21">
        <v>0.255515601398906</v>
      </c>
      <c r="BK16" s="21">
        <v>0.28670423360490799</v>
      </c>
      <c r="BL16" s="21"/>
      <c r="BM16" s="21">
        <v>0.27334100626442598</v>
      </c>
      <c r="BN16" s="21">
        <v>0.24437835659410301</v>
      </c>
      <c r="BO16" s="21">
        <v>0.17491179137815499</v>
      </c>
      <c r="BP16" s="21">
        <v>0.195269143144472</v>
      </c>
      <c r="BQ16" s="21">
        <v>5.07842343280311E-2</v>
      </c>
      <c r="BR16" s="21">
        <v>0.41547403286043699</v>
      </c>
      <c r="BS16" s="21">
        <v>0.223950107856485</v>
      </c>
      <c r="BT16" s="21"/>
      <c r="BU16" s="21">
        <v>0.30499760405318699</v>
      </c>
      <c r="BV16" s="21">
        <v>0.184351050395618</v>
      </c>
      <c r="BW16" s="21"/>
      <c r="BX16" s="21">
        <v>0.24242827364751199</v>
      </c>
      <c r="BY16" s="21">
        <v>0.36739996834322097</v>
      </c>
      <c r="BZ16" s="21">
        <v>0.17343445427710399</v>
      </c>
      <c r="CA16" s="21">
        <v>0.32215186625331099</v>
      </c>
    </row>
    <row r="17" spans="2:79" hidden="1" x14ac:dyDescent="0.3">
      <c r="B17" s="18" t="s">
        <v>299</v>
      </c>
      <c r="C17" s="22">
        <v>0.1484433361161</v>
      </c>
      <c r="D17" s="22">
        <v>0.14597084893877699</v>
      </c>
      <c r="E17" s="22">
        <v>0.14962477422192799</v>
      </c>
      <c r="F17" s="22"/>
      <c r="G17" s="22">
        <v>0.49891820424524902</v>
      </c>
      <c r="H17" s="22">
        <v>0.363224649717174</v>
      </c>
      <c r="I17" s="22">
        <v>0.15043365116575799</v>
      </c>
      <c r="J17" s="22">
        <v>0.13302588847537999</v>
      </c>
      <c r="K17" s="22">
        <v>-4.9059814186836102E-2</v>
      </c>
      <c r="L17" s="22">
        <v>-0.11495834776226301</v>
      </c>
      <c r="M17" s="22"/>
      <c r="N17" s="22">
        <v>0.14505975836885099</v>
      </c>
      <c r="O17" s="22">
        <v>3.1005359412955499E-2</v>
      </c>
      <c r="P17" s="22">
        <v>0.16027931969413101</v>
      </c>
      <c r="Q17" s="22">
        <v>0.26345370427957399</v>
      </c>
      <c r="R17" s="22"/>
      <c r="S17" s="22">
        <v>0.23670322135630301</v>
      </c>
      <c r="T17" s="22">
        <v>8.0051213301485694E-2</v>
      </c>
      <c r="U17" s="22">
        <v>4.5487883933967799E-2</v>
      </c>
      <c r="V17" s="22">
        <v>0.12539053926567101</v>
      </c>
      <c r="W17" s="22">
        <v>0.21925194401963</v>
      </c>
      <c r="X17" s="22">
        <v>0.12598547008229899</v>
      </c>
      <c r="Y17" s="22">
        <v>0.118878062014146</v>
      </c>
      <c r="Z17" s="22">
        <v>0.29655333398762002</v>
      </c>
      <c r="AA17" s="22">
        <v>0.13711655457281699</v>
      </c>
      <c r="AB17" s="22">
        <v>0.13377217042013001</v>
      </c>
      <c r="AC17" s="22">
        <v>0.100889048187548</v>
      </c>
      <c r="AD17" s="22">
        <v>0.327651129556434</v>
      </c>
      <c r="AE17" s="22"/>
      <c r="AF17" s="22">
        <v>0.36408944183751302</v>
      </c>
      <c r="AG17" s="22">
        <v>7.5373156556398799E-2</v>
      </c>
      <c r="AH17" s="22">
        <v>0.107359390150454</v>
      </c>
      <c r="AI17" s="22">
        <v>8.8957138204805303E-2</v>
      </c>
      <c r="AJ17" s="22">
        <v>-1.3788791894993E-2</v>
      </c>
      <c r="AK17" s="22">
        <v>0.174266382096084</v>
      </c>
      <c r="AL17" s="22"/>
      <c r="AM17" s="22">
        <v>8.8129239895627695E-2</v>
      </c>
      <c r="AN17" s="22">
        <v>0.14513259111977</v>
      </c>
      <c r="AO17" s="22">
        <v>0.14642528321605899</v>
      </c>
      <c r="AP17" s="22">
        <v>0.41552095874304201</v>
      </c>
      <c r="AQ17" s="22">
        <v>0.205285339513506</v>
      </c>
      <c r="AR17" s="22"/>
      <c r="AS17" s="22">
        <v>0.14582173822831901</v>
      </c>
      <c r="AT17" s="22">
        <v>0.16524808590848999</v>
      </c>
      <c r="AU17" s="22"/>
      <c r="AV17" s="22">
        <v>9.6102064141906807E-2</v>
      </c>
      <c r="AW17" s="22">
        <v>0.29692738484955999</v>
      </c>
      <c r="AX17" s="22"/>
      <c r="AY17" s="22">
        <v>0.26069007870519401</v>
      </c>
      <c r="AZ17" s="22">
        <v>0.128982838535975</v>
      </c>
      <c r="BA17" s="22">
        <v>-5.7254949955549299E-2</v>
      </c>
      <c r="BB17" s="22"/>
      <c r="BC17" s="22">
        <v>0.119701532387313</v>
      </c>
      <c r="BD17" s="22">
        <v>8.0373051628533504E-2</v>
      </c>
      <c r="BE17" s="22">
        <v>0.28175583705080498</v>
      </c>
      <c r="BF17" s="22"/>
      <c r="BG17" s="22">
        <v>0.184130292962114</v>
      </c>
      <c r="BH17" s="22">
        <v>0.13111033619571799</v>
      </c>
      <c r="BI17" s="22"/>
      <c r="BJ17" s="22">
        <v>0.25347978003668997</v>
      </c>
      <c r="BK17" s="22">
        <v>0.11635226033458899</v>
      </c>
      <c r="BL17" s="22"/>
      <c r="BM17" s="22">
        <v>0.18444287130978701</v>
      </c>
      <c r="BN17" s="22">
        <v>0.252643611160423</v>
      </c>
      <c r="BO17" s="22">
        <v>0.25651119490353003</v>
      </c>
      <c r="BP17" s="22">
        <v>0.27374352640334698</v>
      </c>
      <c r="BQ17" s="22">
        <v>0.51485782891669296</v>
      </c>
      <c r="BR17" s="22">
        <v>-0.16869537944617199</v>
      </c>
      <c r="BS17" s="22">
        <v>0.234836730096249</v>
      </c>
      <c r="BT17" s="22"/>
      <c r="BU17" s="22">
        <v>0.123331410015355</v>
      </c>
      <c r="BV17" s="22">
        <v>0.386125664388212</v>
      </c>
      <c r="BW17" s="22"/>
      <c r="BX17" s="22">
        <v>0.18656409042263999</v>
      </c>
      <c r="BY17" s="22">
        <v>1.8493693132877499E-2</v>
      </c>
      <c r="BZ17" s="22">
        <v>0.38759116203027499</v>
      </c>
      <c r="CA17" s="22">
        <v>8.0694102168448897E-2</v>
      </c>
    </row>
    <row r="18" spans="2:79" x14ac:dyDescent="0.3">
      <c r="B18" s="16"/>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C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471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983</v>
      </c>
      <c r="D7" s="10">
        <v>475</v>
      </c>
      <c r="E7" s="10">
        <v>504</v>
      </c>
      <c r="F7" s="10"/>
      <c r="G7" s="10">
        <v>106</v>
      </c>
      <c r="H7" s="10">
        <v>174</v>
      </c>
      <c r="I7" s="10">
        <v>174</v>
      </c>
      <c r="J7" s="10">
        <v>170</v>
      </c>
      <c r="K7" s="10">
        <v>154</v>
      </c>
      <c r="L7" s="10">
        <v>205</v>
      </c>
      <c r="M7" s="10"/>
      <c r="N7" s="10">
        <v>254</v>
      </c>
      <c r="O7" s="10">
        <v>255</v>
      </c>
      <c r="P7" s="10">
        <v>223</v>
      </c>
      <c r="Q7" s="10">
        <v>243</v>
      </c>
      <c r="R7" s="10"/>
      <c r="S7" s="10">
        <v>139</v>
      </c>
      <c r="T7" s="10">
        <v>145</v>
      </c>
      <c r="U7" s="10">
        <v>82</v>
      </c>
      <c r="V7" s="10">
        <v>86</v>
      </c>
      <c r="W7" s="10">
        <v>69</v>
      </c>
      <c r="X7" s="10">
        <v>70</v>
      </c>
      <c r="Y7" s="10">
        <v>80</v>
      </c>
      <c r="Z7" s="10">
        <v>41</v>
      </c>
      <c r="AA7" s="10">
        <v>114</v>
      </c>
      <c r="AB7" s="10">
        <v>78</v>
      </c>
      <c r="AC7" s="10">
        <v>50</v>
      </c>
      <c r="AD7" s="10">
        <v>29</v>
      </c>
      <c r="AE7" s="10"/>
      <c r="AF7" s="10">
        <v>231</v>
      </c>
      <c r="AG7" s="10">
        <v>280</v>
      </c>
      <c r="AH7" s="10">
        <v>128</v>
      </c>
      <c r="AI7" s="10">
        <v>182</v>
      </c>
      <c r="AJ7" s="10">
        <v>105</v>
      </c>
      <c r="AK7" s="10">
        <v>57</v>
      </c>
      <c r="AL7" s="10"/>
      <c r="AM7" s="10">
        <v>236</v>
      </c>
      <c r="AN7" s="10">
        <v>237</v>
      </c>
      <c r="AO7" s="10">
        <v>240</v>
      </c>
      <c r="AP7" s="10">
        <v>128</v>
      </c>
      <c r="AQ7" s="10">
        <v>25</v>
      </c>
      <c r="AR7" s="10"/>
      <c r="AS7" s="10">
        <v>636</v>
      </c>
      <c r="AT7" s="10">
        <v>117</v>
      </c>
      <c r="AU7" s="10"/>
      <c r="AV7" s="10">
        <v>626</v>
      </c>
      <c r="AW7" s="10">
        <v>141</v>
      </c>
      <c r="AX7" s="10"/>
      <c r="AY7" s="10">
        <v>251</v>
      </c>
      <c r="AZ7" s="10">
        <v>630</v>
      </c>
      <c r="BA7" s="10">
        <v>94</v>
      </c>
      <c r="BB7" s="10"/>
      <c r="BC7" s="10">
        <v>546</v>
      </c>
      <c r="BD7" s="10">
        <v>236</v>
      </c>
      <c r="BE7" s="10">
        <v>196</v>
      </c>
      <c r="BF7" s="10"/>
      <c r="BG7" s="10">
        <v>297</v>
      </c>
      <c r="BH7" s="10">
        <v>664</v>
      </c>
      <c r="BI7" s="10"/>
      <c r="BJ7" s="10">
        <v>220</v>
      </c>
      <c r="BK7" s="10">
        <v>750</v>
      </c>
      <c r="BL7" s="10"/>
      <c r="BM7" s="10">
        <v>440</v>
      </c>
      <c r="BN7" s="10">
        <v>149</v>
      </c>
      <c r="BO7" s="10">
        <v>46</v>
      </c>
      <c r="BP7" s="10">
        <v>49</v>
      </c>
      <c r="BQ7" s="10">
        <v>33</v>
      </c>
      <c r="BR7" s="10">
        <v>200</v>
      </c>
      <c r="BS7" s="10">
        <v>65</v>
      </c>
      <c r="BT7" s="10"/>
      <c r="BU7" s="10">
        <v>41</v>
      </c>
      <c r="BV7" s="10">
        <v>78</v>
      </c>
      <c r="BW7" s="10"/>
      <c r="BX7" s="10">
        <v>130</v>
      </c>
      <c r="BY7" s="10">
        <v>296</v>
      </c>
      <c r="BZ7" s="10">
        <v>366</v>
      </c>
      <c r="CA7" s="10">
        <v>292</v>
      </c>
    </row>
    <row r="8" spans="2:79" ht="30" customHeight="1" x14ac:dyDescent="0.3">
      <c r="B8" s="11" t="s">
        <v>20</v>
      </c>
      <c r="C8" s="11">
        <v>983</v>
      </c>
      <c r="D8" s="11">
        <v>485</v>
      </c>
      <c r="E8" s="11">
        <v>493</v>
      </c>
      <c r="F8" s="11"/>
      <c r="G8" s="11">
        <v>129</v>
      </c>
      <c r="H8" s="11">
        <v>173</v>
      </c>
      <c r="I8" s="11">
        <v>171</v>
      </c>
      <c r="J8" s="11">
        <v>163</v>
      </c>
      <c r="K8" s="11">
        <v>151</v>
      </c>
      <c r="L8" s="11">
        <v>196</v>
      </c>
      <c r="M8" s="11"/>
      <c r="N8" s="11">
        <v>264</v>
      </c>
      <c r="O8" s="11">
        <v>245</v>
      </c>
      <c r="P8" s="11">
        <v>215</v>
      </c>
      <c r="Q8" s="11">
        <v>251</v>
      </c>
      <c r="R8" s="11"/>
      <c r="S8" s="11">
        <v>139</v>
      </c>
      <c r="T8" s="11">
        <v>138</v>
      </c>
      <c r="U8" s="11">
        <v>80</v>
      </c>
      <c r="V8" s="11">
        <v>83</v>
      </c>
      <c r="W8" s="11">
        <v>68</v>
      </c>
      <c r="X8" s="11">
        <v>74</v>
      </c>
      <c r="Y8" s="11">
        <v>75</v>
      </c>
      <c r="Z8" s="11">
        <v>37</v>
      </c>
      <c r="AA8" s="11">
        <v>110</v>
      </c>
      <c r="AB8" s="11">
        <v>85</v>
      </c>
      <c r="AC8" s="11">
        <v>56</v>
      </c>
      <c r="AD8" s="11">
        <v>38</v>
      </c>
      <c r="AE8" s="11"/>
      <c r="AF8" s="11">
        <v>235</v>
      </c>
      <c r="AG8" s="11">
        <v>278</v>
      </c>
      <c r="AH8" s="11">
        <v>129</v>
      </c>
      <c r="AI8" s="11">
        <v>178</v>
      </c>
      <c r="AJ8" s="11">
        <v>106</v>
      </c>
      <c r="AK8" s="11">
        <v>57</v>
      </c>
      <c r="AL8" s="11"/>
      <c r="AM8" s="11">
        <v>229</v>
      </c>
      <c r="AN8" s="11">
        <v>242</v>
      </c>
      <c r="AO8" s="11">
        <v>243</v>
      </c>
      <c r="AP8" s="11">
        <v>130</v>
      </c>
      <c r="AQ8" s="11">
        <v>23</v>
      </c>
      <c r="AR8" s="11"/>
      <c r="AS8" s="11">
        <v>639</v>
      </c>
      <c r="AT8" s="11">
        <v>115</v>
      </c>
      <c r="AU8" s="11"/>
      <c r="AV8" s="11">
        <v>622</v>
      </c>
      <c r="AW8" s="11">
        <v>142</v>
      </c>
      <c r="AX8" s="11"/>
      <c r="AY8" s="11">
        <v>260</v>
      </c>
      <c r="AZ8" s="11">
        <v>624</v>
      </c>
      <c r="BA8" s="11">
        <v>91</v>
      </c>
      <c r="BB8" s="11"/>
      <c r="BC8" s="11">
        <v>551</v>
      </c>
      <c r="BD8" s="11">
        <v>234</v>
      </c>
      <c r="BE8" s="11">
        <v>193</v>
      </c>
      <c r="BF8" s="11"/>
      <c r="BG8" s="11">
        <v>294</v>
      </c>
      <c r="BH8" s="11">
        <v>664</v>
      </c>
      <c r="BI8" s="11"/>
      <c r="BJ8" s="11">
        <v>222</v>
      </c>
      <c r="BK8" s="11">
        <v>747</v>
      </c>
      <c r="BL8" s="11"/>
      <c r="BM8" s="11">
        <v>439</v>
      </c>
      <c r="BN8" s="11">
        <v>154</v>
      </c>
      <c r="BO8" s="11">
        <v>48</v>
      </c>
      <c r="BP8" s="11">
        <v>47</v>
      </c>
      <c r="BQ8" s="11">
        <v>39</v>
      </c>
      <c r="BR8" s="11">
        <v>191</v>
      </c>
      <c r="BS8" s="11">
        <v>64</v>
      </c>
      <c r="BT8" s="11"/>
      <c r="BU8" s="11">
        <v>39</v>
      </c>
      <c r="BV8" s="11">
        <v>78</v>
      </c>
      <c r="BW8" s="11"/>
      <c r="BX8" s="11">
        <v>127</v>
      </c>
      <c r="BY8" s="11">
        <v>291</v>
      </c>
      <c r="BZ8" s="11">
        <v>366</v>
      </c>
      <c r="CA8" s="11">
        <v>290</v>
      </c>
    </row>
    <row r="9" spans="2:79" x14ac:dyDescent="0.3">
      <c r="B9" s="18" t="s">
        <v>407</v>
      </c>
      <c r="C9" s="17">
        <v>0.262227702602428</v>
      </c>
      <c r="D9" s="17">
        <v>0.23279025437935599</v>
      </c>
      <c r="E9" s="17">
        <v>0.28721190912968703</v>
      </c>
      <c r="F9" s="17"/>
      <c r="G9" s="17">
        <v>0.25944039925330398</v>
      </c>
      <c r="H9" s="17">
        <v>0.34427472529897202</v>
      </c>
      <c r="I9" s="17">
        <v>0.33721108854484</v>
      </c>
      <c r="J9" s="17">
        <v>0.18942424019865201</v>
      </c>
      <c r="K9" s="17">
        <v>0.21993242755091899</v>
      </c>
      <c r="L9" s="17">
        <v>0.21908089947399101</v>
      </c>
      <c r="M9" s="17"/>
      <c r="N9" s="17">
        <v>0.330664083448307</v>
      </c>
      <c r="O9" s="17">
        <v>0.23640258777578699</v>
      </c>
      <c r="P9" s="17">
        <v>0.24144770239568999</v>
      </c>
      <c r="Q9" s="17">
        <v>0.24138886075461299</v>
      </c>
      <c r="R9" s="17"/>
      <c r="S9" s="17">
        <v>0.29928070703055398</v>
      </c>
      <c r="T9" s="17">
        <v>0.24821596849852701</v>
      </c>
      <c r="U9" s="17">
        <v>0.243448965479239</v>
      </c>
      <c r="V9" s="17">
        <v>0.19090301909801599</v>
      </c>
      <c r="W9" s="17">
        <v>0.28215664029535398</v>
      </c>
      <c r="X9" s="17">
        <v>0.19218450086939201</v>
      </c>
      <c r="Y9" s="17">
        <v>0.17524321369816701</v>
      </c>
      <c r="Z9" s="17">
        <v>0.34125866227108098</v>
      </c>
      <c r="AA9" s="17">
        <v>0.27331842865739903</v>
      </c>
      <c r="AB9" s="17">
        <v>0.23238411660622901</v>
      </c>
      <c r="AC9" s="17">
        <v>0.28728577070837202</v>
      </c>
      <c r="AD9" s="17">
        <v>0.56694744651349205</v>
      </c>
      <c r="AE9" s="17"/>
      <c r="AF9" s="17">
        <v>0.34782250591473302</v>
      </c>
      <c r="AG9" s="17">
        <v>0.24872946040739999</v>
      </c>
      <c r="AH9" s="17">
        <v>0.18662329635612199</v>
      </c>
      <c r="AI9" s="17">
        <v>0.22981885509938199</v>
      </c>
      <c r="AJ9" s="17">
        <v>0.28167372615281</v>
      </c>
      <c r="AK9" s="17">
        <v>0.21103209395122199</v>
      </c>
      <c r="AL9" s="17"/>
      <c r="AM9" s="17">
        <v>0.18078435679955099</v>
      </c>
      <c r="AN9" s="17">
        <v>0.23613875890517499</v>
      </c>
      <c r="AO9" s="17">
        <v>0.30464243552051701</v>
      </c>
      <c r="AP9" s="17">
        <v>0.40049854478859698</v>
      </c>
      <c r="AQ9" s="17">
        <v>0.48265592685707998</v>
      </c>
      <c r="AR9" s="17"/>
      <c r="AS9" s="17">
        <v>0.27433334603584703</v>
      </c>
      <c r="AT9" s="17">
        <v>0.31419903705660801</v>
      </c>
      <c r="AU9" s="17"/>
      <c r="AV9" s="17">
        <v>0.24920390756881999</v>
      </c>
      <c r="AW9" s="17">
        <v>0.33831611041371301</v>
      </c>
      <c r="AX9" s="17"/>
      <c r="AY9" s="17">
        <v>0.24238935483320201</v>
      </c>
      <c r="AZ9" s="17">
        <v>0.28136026236909401</v>
      </c>
      <c r="BA9" s="17">
        <v>0.19977853159078801</v>
      </c>
      <c r="BB9" s="17"/>
      <c r="BC9" s="17">
        <v>0.26352122341599499</v>
      </c>
      <c r="BD9" s="17">
        <v>0.24774470077919</v>
      </c>
      <c r="BE9" s="17">
        <v>0.27800066632959802</v>
      </c>
      <c r="BF9" s="17"/>
      <c r="BG9" s="17">
        <v>0.31540404057909799</v>
      </c>
      <c r="BH9" s="17">
        <v>0.24652282118906599</v>
      </c>
      <c r="BI9" s="17"/>
      <c r="BJ9" s="17">
        <v>0.31538960321051501</v>
      </c>
      <c r="BK9" s="17">
        <v>0.248417978378938</v>
      </c>
      <c r="BL9" s="17"/>
      <c r="BM9" s="17">
        <v>0.283913775003236</v>
      </c>
      <c r="BN9" s="17">
        <v>0.28222558280108101</v>
      </c>
      <c r="BO9" s="17">
        <v>0.27901466669005198</v>
      </c>
      <c r="BP9" s="17">
        <v>0.25867821100473298</v>
      </c>
      <c r="BQ9" s="17">
        <v>0.16348199631084101</v>
      </c>
      <c r="BR9" s="17">
        <v>0.216559316941069</v>
      </c>
      <c r="BS9" s="17">
        <v>0.25506921138310101</v>
      </c>
      <c r="BT9" s="17"/>
      <c r="BU9" s="17">
        <v>0.23029560686468001</v>
      </c>
      <c r="BV9" s="17">
        <v>0.29976919746019298</v>
      </c>
      <c r="BW9" s="17"/>
      <c r="BX9" s="17">
        <v>0.21980255749532901</v>
      </c>
      <c r="BY9" s="17">
        <v>0.23517799092279301</v>
      </c>
      <c r="BZ9" s="17">
        <v>0.31814878608886399</v>
      </c>
      <c r="CA9" s="17">
        <v>0.2277961664905</v>
      </c>
    </row>
    <row r="10" spans="2:79" x14ac:dyDescent="0.3">
      <c r="B10" s="18" t="s">
        <v>469</v>
      </c>
      <c r="C10" s="17">
        <v>0.48590445901752199</v>
      </c>
      <c r="D10" s="17">
        <v>0.49029646105425201</v>
      </c>
      <c r="E10" s="17">
        <v>0.48354234579730399</v>
      </c>
      <c r="F10" s="17"/>
      <c r="G10" s="17">
        <v>0.484789593555638</v>
      </c>
      <c r="H10" s="17">
        <v>0.46205802244098398</v>
      </c>
      <c r="I10" s="17">
        <v>0.43710898045608199</v>
      </c>
      <c r="J10" s="17">
        <v>0.49009669993528199</v>
      </c>
      <c r="K10" s="17">
        <v>0.47270059469683501</v>
      </c>
      <c r="L10" s="17">
        <v>0.557153325302987</v>
      </c>
      <c r="M10" s="17"/>
      <c r="N10" s="17">
        <v>0.48856650406234198</v>
      </c>
      <c r="O10" s="17">
        <v>0.51321988656697404</v>
      </c>
      <c r="P10" s="17">
        <v>0.47211595160036501</v>
      </c>
      <c r="Q10" s="17">
        <v>0.45915675203780698</v>
      </c>
      <c r="R10" s="17"/>
      <c r="S10" s="17">
        <v>0.43809410960723</v>
      </c>
      <c r="T10" s="17">
        <v>0.51574852606108101</v>
      </c>
      <c r="U10" s="17">
        <v>0.509917199162507</v>
      </c>
      <c r="V10" s="17">
        <v>0.48625527418352499</v>
      </c>
      <c r="W10" s="17">
        <v>0.54111983618110604</v>
      </c>
      <c r="X10" s="17">
        <v>0.52637240646458705</v>
      </c>
      <c r="Y10" s="17">
        <v>0.52829616539897895</v>
      </c>
      <c r="Z10" s="17">
        <v>0.44407426776310099</v>
      </c>
      <c r="AA10" s="17">
        <v>0.49237323271977101</v>
      </c>
      <c r="AB10" s="17">
        <v>0.52568260838429604</v>
      </c>
      <c r="AC10" s="17">
        <v>0.44438501784807799</v>
      </c>
      <c r="AD10" s="17">
        <v>0.23268320336605799</v>
      </c>
      <c r="AE10" s="17"/>
      <c r="AF10" s="17">
        <v>0.406865432379237</v>
      </c>
      <c r="AG10" s="17">
        <v>0.49789324275918101</v>
      </c>
      <c r="AH10" s="17">
        <v>0.57964954399714697</v>
      </c>
      <c r="AI10" s="17">
        <v>0.53318817538740604</v>
      </c>
      <c r="AJ10" s="17">
        <v>0.47220786430554601</v>
      </c>
      <c r="AK10" s="17">
        <v>0.418676181761998</v>
      </c>
      <c r="AL10" s="17"/>
      <c r="AM10" s="17">
        <v>0.50570969446986502</v>
      </c>
      <c r="AN10" s="17">
        <v>0.47657143375210598</v>
      </c>
      <c r="AO10" s="17">
        <v>0.51178209563713395</v>
      </c>
      <c r="AP10" s="17">
        <v>0.44663036288274699</v>
      </c>
      <c r="AQ10" s="17">
        <v>0.33932449789913899</v>
      </c>
      <c r="AR10" s="17"/>
      <c r="AS10" s="17">
        <v>0.50740471026337297</v>
      </c>
      <c r="AT10" s="17">
        <v>0.372154120380848</v>
      </c>
      <c r="AU10" s="17"/>
      <c r="AV10" s="17">
        <v>0.509735556647956</v>
      </c>
      <c r="AW10" s="17">
        <v>0.43511040976713899</v>
      </c>
      <c r="AX10" s="17"/>
      <c r="AY10" s="17">
        <v>0.49347018366928302</v>
      </c>
      <c r="AZ10" s="17">
        <v>0.47357946213451602</v>
      </c>
      <c r="BA10" s="17">
        <v>0.52791544179118999</v>
      </c>
      <c r="BB10" s="17"/>
      <c r="BC10" s="17">
        <v>0.49403650612260602</v>
      </c>
      <c r="BD10" s="17">
        <v>0.50082043459635806</v>
      </c>
      <c r="BE10" s="17">
        <v>0.45131240645340598</v>
      </c>
      <c r="BF10" s="17"/>
      <c r="BG10" s="17">
        <v>0.44001070295023798</v>
      </c>
      <c r="BH10" s="17">
        <v>0.50918890258197802</v>
      </c>
      <c r="BI10" s="17"/>
      <c r="BJ10" s="17">
        <v>0.50578438690150496</v>
      </c>
      <c r="BK10" s="17">
        <v>0.48400878675326697</v>
      </c>
      <c r="BL10" s="17"/>
      <c r="BM10" s="17">
        <v>0.482694762086748</v>
      </c>
      <c r="BN10" s="17">
        <v>0.47233514679766597</v>
      </c>
      <c r="BO10" s="17">
        <v>0.397282597008702</v>
      </c>
      <c r="BP10" s="17">
        <v>0.44806252159746202</v>
      </c>
      <c r="BQ10" s="17">
        <v>0.45099887598550997</v>
      </c>
      <c r="BR10" s="17">
        <v>0.53035752052223994</v>
      </c>
      <c r="BS10" s="17">
        <v>0.51550041535969204</v>
      </c>
      <c r="BT10" s="17"/>
      <c r="BU10" s="17">
        <v>0.59250301723238796</v>
      </c>
      <c r="BV10" s="17">
        <v>0.51782566857279799</v>
      </c>
      <c r="BW10" s="17"/>
      <c r="BX10" s="17">
        <v>0.52671719872996903</v>
      </c>
      <c r="BY10" s="17">
        <v>0.48232821539645898</v>
      </c>
      <c r="BZ10" s="17">
        <v>0.55221499093188198</v>
      </c>
      <c r="CA10" s="17">
        <v>0.53942944075100896</v>
      </c>
    </row>
    <row r="11" spans="2:79" x14ac:dyDescent="0.3">
      <c r="B11" s="18" t="s">
        <v>409</v>
      </c>
      <c r="C11" s="17">
        <v>0.167190446794305</v>
      </c>
      <c r="D11" s="17">
        <v>0.20089520890036799</v>
      </c>
      <c r="E11" s="17">
        <v>0.13536184930173401</v>
      </c>
      <c r="F11" s="17"/>
      <c r="G11" s="17">
        <v>0.20238384958872199</v>
      </c>
      <c r="H11" s="17">
        <v>0.12099285884409899</v>
      </c>
      <c r="I11" s="17">
        <v>0.14751794436426699</v>
      </c>
      <c r="J11" s="17">
        <v>0.21074941554847801</v>
      </c>
      <c r="K11" s="17">
        <v>0.186458637327274</v>
      </c>
      <c r="L11" s="17">
        <v>0.15090475302711101</v>
      </c>
      <c r="M11" s="17"/>
      <c r="N11" s="17">
        <v>0.12591664980263501</v>
      </c>
      <c r="O11" s="17">
        <v>0.16469936697239501</v>
      </c>
      <c r="P11" s="17">
        <v>0.19445089308580699</v>
      </c>
      <c r="Q11" s="17">
        <v>0.191392124192105</v>
      </c>
      <c r="R11" s="17"/>
      <c r="S11" s="17">
        <v>0.208895333136487</v>
      </c>
      <c r="T11" s="17">
        <v>0.155229915083655</v>
      </c>
      <c r="U11" s="17">
        <v>0.15189645603572099</v>
      </c>
      <c r="V11" s="17">
        <v>0.22067412831573699</v>
      </c>
      <c r="W11" s="17">
        <v>0.150929977537549</v>
      </c>
      <c r="X11" s="17">
        <v>0.13296936754750499</v>
      </c>
      <c r="Y11" s="17">
        <v>0.18630954078443401</v>
      </c>
      <c r="Z11" s="17">
        <v>0.19298106641891599</v>
      </c>
      <c r="AA11" s="17">
        <v>0.15704122772103399</v>
      </c>
      <c r="AB11" s="17">
        <v>0.151513173284197</v>
      </c>
      <c r="AC11" s="17">
        <v>0.19258985266912901</v>
      </c>
      <c r="AD11" s="17">
        <v>3.2216870247835198E-2</v>
      </c>
      <c r="AE11" s="17"/>
      <c r="AF11" s="17">
        <v>0.159658148277108</v>
      </c>
      <c r="AG11" s="17">
        <v>0.175428816351792</v>
      </c>
      <c r="AH11" s="17">
        <v>0.166092470672876</v>
      </c>
      <c r="AI11" s="17">
        <v>0.17643545602402499</v>
      </c>
      <c r="AJ11" s="17">
        <v>0.107460157363665</v>
      </c>
      <c r="AK11" s="17">
        <v>0.24269339822685301</v>
      </c>
      <c r="AL11" s="17"/>
      <c r="AM11" s="17">
        <v>0.21644570722949599</v>
      </c>
      <c r="AN11" s="17">
        <v>0.18908372529902001</v>
      </c>
      <c r="AO11" s="17">
        <v>0.132875194878535</v>
      </c>
      <c r="AP11" s="17">
        <v>0.103793560203375</v>
      </c>
      <c r="AQ11" s="17">
        <v>9.1030798243526806E-2</v>
      </c>
      <c r="AR11" s="17"/>
      <c r="AS11" s="17">
        <v>0.15636391241595701</v>
      </c>
      <c r="AT11" s="17">
        <v>0.150774328811628</v>
      </c>
      <c r="AU11" s="17"/>
      <c r="AV11" s="17">
        <v>0.16849288598272499</v>
      </c>
      <c r="AW11" s="17">
        <v>0.117297304105189</v>
      </c>
      <c r="AX11" s="17"/>
      <c r="AY11" s="17">
        <v>0.160997944252074</v>
      </c>
      <c r="AZ11" s="17">
        <v>0.17080249143266299</v>
      </c>
      <c r="BA11" s="17">
        <v>0.173895556689349</v>
      </c>
      <c r="BB11" s="17"/>
      <c r="BC11" s="17">
        <v>0.16347044829594001</v>
      </c>
      <c r="BD11" s="17">
        <v>0.166526627237852</v>
      </c>
      <c r="BE11" s="17">
        <v>0.17262167819514801</v>
      </c>
      <c r="BF11" s="17"/>
      <c r="BG11" s="17">
        <v>0.149540350305605</v>
      </c>
      <c r="BH11" s="17">
        <v>0.167307709808485</v>
      </c>
      <c r="BI11" s="17"/>
      <c r="BJ11" s="17">
        <v>0.117318820772292</v>
      </c>
      <c r="BK11" s="17">
        <v>0.180057891028293</v>
      </c>
      <c r="BL11" s="17"/>
      <c r="BM11" s="17">
        <v>0.156151373444534</v>
      </c>
      <c r="BN11" s="17">
        <v>0.17427021531909401</v>
      </c>
      <c r="BO11" s="17">
        <v>0.26780561156722399</v>
      </c>
      <c r="BP11" s="17">
        <v>0.13785479494182501</v>
      </c>
      <c r="BQ11" s="17">
        <v>0.30615555805783101</v>
      </c>
      <c r="BR11" s="17">
        <v>0.177219124650728</v>
      </c>
      <c r="BS11" s="17">
        <v>6.1119728081999301E-2</v>
      </c>
      <c r="BT11" s="17"/>
      <c r="BU11" s="17">
        <v>0.177201375902932</v>
      </c>
      <c r="BV11" s="17">
        <v>9.95695677319728E-2</v>
      </c>
      <c r="BW11" s="17"/>
      <c r="BX11" s="17">
        <v>0.18506045515757399</v>
      </c>
      <c r="BY11" s="17">
        <v>0.17499152653650901</v>
      </c>
      <c r="BZ11" s="17">
        <v>9.4026635890219395E-2</v>
      </c>
      <c r="CA11" s="17">
        <v>0.16565697579043601</v>
      </c>
    </row>
    <row r="12" spans="2:79" x14ac:dyDescent="0.3">
      <c r="B12" s="18" t="s">
        <v>470</v>
      </c>
      <c r="C12" s="17">
        <v>2.9936220600574898E-2</v>
      </c>
      <c r="D12" s="17">
        <v>3.2169756801847402E-2</v>
      </c>
      <c r="E12" s="17">
        <v>2.7979073514232899E-2</v>
      </c>
      <c r="F12" s="17"/>
      <c r="G12" s="17">
        <v>1.40614252086631E-2</v>
      </c>
      <c r="H12" s="17">
        <v>4.1068979787808199E-2</v>
      </c>
      <c r="I12" s="17">
        <v>2.5379910655294598E-2</v>
      </c>
      <c r="J12" s="17">
        <v>2.1904299922678699E-2</v>
      </c>
      <c r="K12" s="17">
        <v>3.8862335044079203E-2</v>
      </c>
      <c r="L12" s="17">
        <v>3.4375208520361598E-2</v>
      </c>
      <c r="M12" s="17"/>
      <c r="N12" s="17">
        <v>2.4336916758799499E-2</v>
      </c>
      <c r="O12" s="17">
        <v>3.0355673323901499E-2</v>
      </c>
      <c r="P12" s="17">
        <v>2.9429666552444399E-2</v>
      </c>
      <c r="Q12" s="17">
        <v>3.6775793596296798E-2</v>
      </c>
      <c r="R12" s="17"/>
      <c r="S12" s="17">
        <v>1.26996095347172E-2</v>
      </c>
      <c r="T12" s="17">
        <v>4.7023030079090103E-2</v>
      </c>
      <c r="U12" s="17">
        <v>1.3086073575939E-2</v>
      </c>
      <c r="V12" s="17">
        <v>2.2095814820740401E-2</v>
      </c>
      <c r="W12" s="17">
        <v>0</v>
      </c>
      <c r="X12" s="17">
        <v>7.0274339726724602E-2</v>
      </c>
      <c r="Y12" s="17">
        <v>5.9780988147058102E-2</v>
      </c>
      <c r="Z12" s="17">
        <v>2.1686003546902002E-2</v>
      </c>
      <c r="AA12" s="17">
        <v>2.6254550044320701E-2</v>
      </c>
      <c r="AB12" s="17">
        <v>0</v>
      </c>
      <c r="AC12" s="17">
        <v>1.7932029405998799E-2</v>
      </c>
      <c r="AD12" s="17">
        <v>0.10420063855329301</v>
      </c>
      <c r="AE12" s="17"/>
      <c r="AF12" s="17">
        <v>3.0582350530836199E-2</v>
      </c>
      <c r="AG12" s="17">
        <v>2.99928027222882E-2</v>
      </c>
      <c r="AH12" s="17">
        <v>3.1822902564040002E-2</v>
      </c>
      <c r="AI12" s="17">
        <v>2.18725825909994E-2</v>
      </c>
      <c r="AJ12" s="17">
        <v>2.5873024614424499E-2</v>
      </c>
      <c r="AK12" s="17">
        <v>5.5527541658474802E-2</v>
      </c>
      <c r="AL12" s="17"/>
      <c r="AM12" s="17">
        <v>3.6878062645676203E-2</v>
      </c>
      <c r="AN12" s="17">
        <v>4.0500794296286398E-2</v>
      </c>
      <c r="AO12" s="17">
        <v>2.0585727738471699E-2</v>
      </c>
      <c r="AP12" s="17">
        <v>1.7070892582910301E-2</v>
      </c>
      <c r="AQ12" s="17">
        <v>4.6529732478195203E-2</v>
      </c>
      <c r="AR12" s="17"/>
      <c r="AS12" s="17">
        <v>2.79337744604801E-2</v>
      </c>
      <c r="AT12" s="17">
        <v>4.2622113191588901E-2</v>
      </c>
      <c r="AU12" s="17"/>
      <c r="AV12" s="17">
        <v>2.9222267924617198E-2</v>
      </c>
      <c r="AW12" s="17">
        <v>1.3323728339125601E-2</v>
      </c>
      <c r="AX12" s="17"/>
      <c r="AY12" s="17">
        <v>3.2737394926795498E-2</v>
      </c>
      <c r="AZ12" s="17">
        <v>2.7147098302769901E-2</v>
      </c>
      <c r="BA12" s="17">
        <v>4.3477008946095699E-2</v>
      </c>
      <c r="BB12" s="17"/>
      <c r="BC12" s="17">
        <v>2.61052121876875E-2</v>
      </c>
      <c r="BD12" s="17">
        <v>3.8895558118969303E-2</v>
      </c>
      <c r="BE12" s="17">
        <v>3.07730510204734E-2</v>
      </c>
      <c r="BF12" s="17"/>
      <c r="BG12" s="17">
        <v>2.1162371865221598E-2</v>
      </c>
      <c r="BH12" s="17">
        <v>3.3263481928223003E-2</v>
      </c>
      <c r="BI12" s="17"/>
      <c r="BJ12" s="17">
        <v>1.98890003516634E-2</v>
      </c>
      <c r="BK12" s="17">
        <v>3.0880348816957202E-2</v>
      </c>
      <c r="BL12" s="17"/>
      <c r="BM12" s="17">
        <v>3.4184406533742398E-2</v>
      </c>
      <c r="BN12" s="17">
        <v>3.2643476377451401E-2</v>
      </c>
      <c r="BO12" s="17">
        <v>0</v>
      </c>
      <c r="BP12" s="17">
        <v>3.7731285512584298E-2</v>
      </c>
      <c r="BQ12" s="17">
        <v>2.3336156919004501E-2</v>
      </c>
      <c r="BR12" s="17">
        <v>2.58488133426042E-2</v>
      </c>
      <c r="BS12" s="17">
        <v>2.76554939184704E-2</v>
      </c>
      <c r="BT12" s="17"/>
      <c r="BU12" s="17">
        <v>0</v>
      </c>
      <c r="BV12" s="17">
        <v>4.5914538870148201E-2</v>
      </c>
      <c r="BW12" s="17"/>
      <c r="BX12" s="17">
        <v>1.4881459230091E-2</v>
      </c>
      <c r="BY12" s="17">
        <v>6.0686380370943399E-2</v>
      </c>
      <c r="BZ12" s="17">
        <v>1.6981806483982499E-2</v>
      </c>
      <c r="CA12" s="17">
        <v>2.9502601347113199E-2</v>
      </c>
    </row>
    <row r="13" spans="2:79" x14ac:dyDescent="0.3">
      <c r="B13" s="18" t="s">
        <v>411</v>
      </c>
      <c r="C13" s="17">
        <v>1.02447066803168E-2</v>
      </c>
      <c r="D13" s="17">
        <v>1.1684582738428401E-2</v>
      </c>
      <c r="E13" s="17">
        <v>8.9099973792385496E-3</v>
      </c>
      <c r="F13" s="17"/>
      <c r="G13" s="17">
        <v>7.9215370403761705E-3</v>
      </c>
      <c r="H13" s="17">
        <v>6.9720473708914203E-3</v>
      </c>
      <c r="I13" s="17">
        <v>1.8796113961332701E-2</v>
      </c>
      <c r="J13" s="17">
        <v>0</v>
      </c>
      <c r="K13" s="17">
        <v>1.2214682250871901E-2</v>
      </c>
      <c r="L13" s="17">
        <v>1.42112449555452E-2</v>
      </c>
      <c r="M13" s="17"/>
      <c r="N13" s="17">
        <v>1.5257114740906101E-2</v>
      </c>
      <c r="O13" s="17">
        <v>1.6293487235949401E-2</v>
      </c>
      <c r="P13" s="17">
        <v>0</v>
      </c>
      <c r="Q13" s="17">
        <v>4.80534579277485E-3</v>
      </c>
      <c r="R13" s="17"/>
      <c r="S13" s="17">
        <v>7.5749645723712398E-3</v>
      </c>
      <c r="T13" s="17">
        <v>5.2752109819649198E-3</v>
      </c>
      <c r="U13" s="17">
        <v>0</v>
      </c>
      <c r="V13" s="17">
        <v>1.105606981763E-2</v>
      </c>
      <c r="W13" s="17">
        <v>1.2984591908273399E-2</v>
      </c>
      <c r="X13" s="17">
        <v>0</v>
      </c>
      <c r="Y13" s="17">
        <v>1.1231178197882E-2</v>
      </c>
      <c r="Z13" s="17">
        <v>0</v>
      </c>
      <c r="AA13" s="17">
        <v>9.33086142232477E-3</v>
      </c>
      <c r="AB13" s="17">
        <v>4.0054643912399601E-2</v>
      </c>
      <c r="AC13" s="17">
        <v>0</v>
      </c>
      <c r="AD13" s="17">
        <v>3.1975920659660498E-2</v>
      </c>
      <c r="AE13" s="17"/>
      <c r="AF13" s="17">
        <v>8.82206480009139E-3</v>
      </c>
      <c r="AG13" s="17">
        <v>7.43969630694834E-3</v>
      </c>
      <c r="AH13" s="17">
        <v>0</v>
      </c>
      <c r="AI13" s="17">
        <v>1.10309751912929E-2</v>
      </c>
      <c r="AJ13" s="17">
        <v>1.7430386446745098E-2</v>
      </c>
      <c r="AK13" s="17">
        <v>3.7379033400996103E-2</v>
      </c>
      <c r="AL13" s="17"/>
      <c r="AM13" s="17">
        <v>8.4624619871348002E-3</v>
      </c>
      <c r="AN13" s="17">
        <v>4.6026448416049198E-3</v>
      </c>
      <c r="AO13" s="17">
        <v>1.16464277136331E-2</v>
      </c>
      <c r="AP13" s="17">
        <v>9.4386866343737601E-3</v>
      </c>
      <c r="AQ13" s="17">
        <v>0</v>
      </c>
      <c r="AR13" s="17"/>
      <c r="AS13" s="17">
        <v>4.3546002299890496E-3</v>
      </c>
      <c r="AT13" s="17">
        <v>1.39394620979178E-2</v>
      </c>
      <c r="AU13" s="17"/>
      <c r="AV13" s="17">
        <v>5.8595502754334302E-3</v>
      </c>
      <c r="AW13" s="17">
        <v>0</v>
      </c>
      <c r="AX13" s="17"/>
      <c r="AY13" s="17">
        <v>1.1602668821970301E-2</v>
      </c>
      <c r="AZ13" s="17">
        <v>7.8816116781923705E-3</v>
      </c>
      <c r="BA13" s="17">
        <v>2.3359186797815502E-2</v>
      </c>
      <c r="BB13" s="17"/>
      <c r="BC13" s="17">
        <v>7.0643525151569599E-3</v>
      </c>
      <c r="BD13" s="17">
        <v>1.6791416825558202E-2</v>
      </c>
      <c r="BE13" s="17">
        <v>1.16477269330764E-2</v>
      </c>
      <c r="BF13" s="17"/>
      <c r="BG13" s="17">
        <v>5.4705224769342397E-3</v>
      </c>
      <c r="BH13" s="17">
        <v>9.6053513712540395E-3</v>
      </c>
      <c r="BI13" s="17"/>
      <c r="BJ13" s="17">
        <v>1.8862203421757699E-2</v>
      </c>
      <c r="BK13" s="17">
        <v>7.8766088705712507E-3</v>
      </c>
      <c r="BL13" s="17"/>
      <c r="BM13" s="17">
        <v>1.1314361220008E-2</v>
      </c>
      <c r="BN13" s="17">
        <v>0</v>
      </c>
      <c r="BO13" s="17">
        <v>0</v>
      </c>
      <c r="BP13" s="17">
        <v>0</v>
      </c>
      <c r="BQ13" s="17">
        <v>0</v>
      </c>
      <c r="BR13" s="17">
        <v>2.0362210679438299E-2</v>
      </c>
      <c r="BS13" s="17">
        <v>1.8710666494584E-2</v>
      </c>
      <c r="BT13" s="17"/>
      <c r="BU13" s="17">
        <v>0</v>
      </c>
      <c r="BV13" s="17">
        <v>0</v>
      </c>
      <c r="BW13" s="17"/>
      <c r="BX13" s="17">
        <v>9.5021898027968597E-3</v>
      </c>
      <c r="BY13" s="17">
        <v>1.02542868935875E-2</v>
      </c>
      <c r="BZ13" s="17">
        <v>2.7944288406959602E-3</v>
      </c>
      <c r="CA13" s="17">
        <v>1.7150835032333601E-2</v>
      </c>
    </row>
    <row r="14" spans="2:79" x14ac:dyDescent="0.3">
      <c r="B14" s="18" t="s">
        <v>101</v>
      </c>
      <c r="C14" s="17">
        <v>4.4496464304852698E-2</v>
      </c>
      <c r="D14" s="17">
        <v>3.2163736125748001E-2</v>
      </c>
      <c r="E14" s="17">
        <v>5.6994824877802698E-2</v>
      </c>
      <c r="F14" s="17"/>
      <c r="G14" s="17">
        <v>3.1403195353296699E-2</v>
      </c>
      <c r="H14" s="17">
        <v>2.4633366257244799E-2</v>
      </c>
      <c r="I14" s="17">
        <v>3.39859620181839E-2</v>
      </c>
      <c r="J14" s="17">
        <v>8.7825344394909896E-2</v>
      </c>
      <c r="K14" s="17">
        <v>6.9831323130021702E-2</v>
      </c>
      <c r="L14" s="17">
        <v>2.4274568720003099E-2</v>
      </c>
      <c r="M14" s="17"/>
      <c r="N14" s="17">
        <v>1.5258731187010301E-2</v>
      </c>
      <c r="O14" s="17">
        <v>3.9028998124993698E-2</v>
      </c>
      <c r="P14" s="17">
        <v>6.25557863656932E-2</v>
      </c>
      <c r="Q14" s="17">
        <v>6.6481123626404001E-2</v>
      </c>
      <c r="R14" s="17"/>
      <c r="S14" s="17">
        <v>3.3455276118640402E-2</v>
      </c>
      <c r="T14" s="17">
        <v>2.8507349295682102E-2</v>
      </c>
      <c r="U14" s="17">
        <v>8.1651305746593905E-2</v>
      </c>
      <c r="V14" s="17">
        <v>6.9015693764351196E-2</v>
      </c>
      <c r="W14" s="17">
        <v>1.28089540777164E-2</v>
      </c>
      <c r="X14" s="17">
        <v>7.8199385391790902E-2</v>
      </c>
      <c r="Y14" s="17">
        <v>3.9138913773479701E-2</v>
      </c>
      <c r="Z14" s="17">
        <v>0</v>
      </c>
      <c r="AA14" s="17">
        <v>4.1681699435150502E-2</v>
      </c>
      <c r="AB14" s="17">
        <v>5.0365457812878198E-2</v>
      </c>
      <c r="AC14" s="17">
        <v>5.7807329368421999E-2</v>
      </c>
      <c r="AD14" s="17">
        <v>3.1975920659660498E-2</v>
      </c>
      <c r="AE14" s="17"/>
      <c r="AF14" s="17">
        <v>4.6249498097994599E-2</v>
      </c>
      <c r="AG14" s="17">
        <v>4.0515981452390402E-2</v>
      </c>
      <c r="AH14" s="17">
        <v>3.5811786409814597E-2</v>
      </c>
      <c r="AI14" s="17">
        <v>2.7653955706894901E-2</v>
      </c>
      <c r="AJ14" s="17">
        <v>9.5354841116809502E-2</v>
      </c>
      <c r="AK14" s="17">
        <v>3.4691751000455601E-2</v>
      </c>
      <c r="AL14" s="17"/>
      <c r="AM14" s="17">
        <v>5.17197168682779E-2</v>
      </c>
      <c r="AN14" s="17">
        <v>5.3102642905808198E-2</v>
      </c>
      <c r="AO14" s="17">
        <v>1.84681185117096E-2</v>
      </c>
      <c r="AP14" s="17">
        <v>2.2567952907997499E-2</v>
      </c>
      <c r="AQ14" s="17">
        <v>4.0459044522058903E-2</v>
      </c>
      <c r="AR14" s="17"/>
      <c r="AS14" s="17">
        <v>2.96096565943543E-2</v>
      </c>
      <c r="AT14" s="17">
        <v>0.106310938461409</v>
      </c>
      <c r="AU14" s="17"/>
      <c r="AV14" s="17">
        <v>3.7485831600447002E-2</v>
      </c>
      <c r="AW14" s="17">
        <v>9.5952447374833105E-2</v>
      </c>
      <c r="AX14" s="17"/>
      <c r="AY14" s="17">
        <v>5.8802453496676101E-2</v>
      </c>
      <c r="AZ14" s="17">
        <v>3.9229074082764999E-2</v>
      </c>
      <c r="BA14" s="17">
        <v>3.15742741847619E-2</v>
      </c>
      <c r="BB14" s="17"/>
      <c r="BC14" s="17">
        <v>4.5802257462614397E-2</v>
      </c>
      <c r="BD14" s="17">
        <v>2.9221262442071998E-2</v>
      </c>
      <c r="BE14" s="17">
        <v>5.5644471068298298E-2</v>
      </c>
      <c r="BF14" s="17"/>
      <c r="BG14" s="17">
        <v>6.8412011822903199E-2</v>
      </c>
      <c r="BH14" s="17">
        <v>3.4111733120994199E-2</v>
      </c>
      <c r="BI14" s="17"/>
      <c r="BJ14" s="17">
        <v>2.27559853422667E-2</v>
      </c>
      <c r="BK14" s="17">
        <v>4.8758386151973601E-2</v>
      </c>
      <c r="BL14" s="17"/>
      <c r="BM14" s="17">
        <v>3.1741321711731697E-2</v>
      </c>
      <c r="BN14" s="17">
        <v>3.8525578704707499E-2</v>
      </c>
      <c r="BO14" s="17">
        <v>5.5897124734021801E-2</v>
      </c>
      <c r="BP14" s="17">
        <v>0.117673186943396</v>
      </c>
      <c r="BQ14" s="17">
        <v>5.6027412726814101E-2</v>
      </c>
      <c r="BR14" s="17">
        <v>2.9653013863920399E-2</v>
      </c>
      <c r="BS14" s="17">
        <v>0.121944484762153</v>
      </c>
      <c r="BT14" s="17"/>
      <c r="BU14" s="17">
        <v>0</v>
      </c>
      <c r="BV14" s="17">
        <v>3.6921027364887997E-2</v>
      </c>
      <c r="BW14" s="17"/>
      <c r="BX14" s="17">
        <v>4.4036139584239901E-2</v>
      </c>
      <c r="BY14" s="17">
        <v>3.6561599879708001E-2</v>
      </c>
      <c r="BZ14" s="17">
        <v>1.5833351764355501E-2</v>
      </c>
      <c r="CA14" s="17">
        <v>2.04639805886082E-2</v>
      </c>
    </row>
    <row r="15" spans="2:79" x14ac:dyDescent="0.3">
      <c r="B15" s="18" t="s">
        <v>412</v>
      </c>
      <c r="C15" s="21">
        <v>0.74813216161995</v>
      </c>
      <c r="D15" s="21">
        <v>0.72308671543360803</v>
      </c>
      <c r="E15" s="21">
        <v>0.77075425492699201</v>
      </c>
      <c r="F15" s="21"/>
      <c r="G15" s="21">
        <v>0.74422999280894198</v>
      </c>
      <c r="H15" s="21">
        <v>0.806332747739956</v>
      </c>
      <c r="I15" s="21">
        <v>0.77432006900092198</v>
      </c>
      <c r="J15" s="21">
        <v>0.67952094013393405</v>
      </c>
      <c r="K15" s="21">
        <v>0.69263302224775303</v>
      </c>
      <c r="L15" s="21">
        <v>0.77623422477697901</v>
      </c>
      <c r="M15" s="21"/>
      <c r="N15" s="21">
        <v>0.81923058751064903</v>
      </c>
      <c r="O15" s="21">
        <v>0.74962247434275997</v>
      </c>
      <c r="P15" s="21">
        <v>0.71356365399605504</v>
      </c>
      <c r="Q15" s="21">
        <v>0.70054561279242</v>
      </c>
      <c r="R15" s="21"/>
      <c r="S15" s="21">
        <v>0.73737481663778404</v>
      </c>
      <c r="T15" s="21">
        <v>0.76396449455960802</v>
      </c>
      <c r="U15" s="21">
        <v>0.75336616464174599</v>
      </c>
      <c r="V15" s="21">
        <v>0.67715829328154098</v>
      </c>
      <c r="W15" s="21">
        <v>0.82327647647646096</v>
      </c>
      <c r="X15" s="21">
        <v>0.71855690733397903</v>
      </c>
      <c r="Y15" s="21">
        <v>0.70353937909714603</v>
      </c>
      <c r="Z15" s="21">
        <v>0.78533293003418203</v>
      </c>
      <c r="AA15" s="21">
        <v>0.76569166137717004</v>
      </c>
      <c r="AB15" s="21">
        <v>0.75806672499052496</v>
      </c>
      <c r="AC15" s="21">
        <v>0.73167078855644996</v>
      </c>
      <c r="AD15" s="21">
        <v>0.79963064987955101</v>
      </c>
      <c r="AE15" s="21"/>
      <c r="AF15" s="21">
        <v>0.75468793829396996</v>
      </c>
      <c r="AG15" s="21">
        <v>0.74662270316658097</v>
      </c>
      <c r="AH15" s="21">
        <v>0.76627284035327003</v>
      </c>
      <c r="AI15" s="21">
        <v>0.76300703048678797</v>
      </c>
      <c r="AJ15" s="21">
        <v>0.75388159045835501</v>
      </c>
      <c r="AK15" s="21">
        <v>0.62970827571321997</v>
      </c>
      <c r="AL15" s="21"/>
      <c r="AM15" s="21">
        <v>0.68649405126941498</v>
      </c>
      <c r="AN15" s="21">
        <v>0.71271019265728097</v>
      </c>
      <c r="AO15" s="21">
        <v>0.81642453115765101</v>
      </c>
      <c r="AP15" s="21">
        <v>0.84712890767134397</v>
      </c>
      <c r="AQ15" s="21">
        <v>0.82198042475621902</v>
      </c>
      <c r="AR15" s="21"/>
      <c r="AS15" s="21">
        <v>0.78173805629922</v>
      </c>
      <c r="AT15" s="21">
        <v>0.68635315743745695</v>
      </c>
      <c r="AU15" s="21"/>
      <c r="AV15" s="21">
        <v>0.75893946421677705</v>
      </c>
      <c r="AW15" s="21">
        <v>0.77342652018085201</v>
      </c>
      <c r="AX15" s="21"/>
      <c r="AY15" s="21">
        <v>0.73585953850248398</v>
      </c>
      <c r="AZ15" s="21">
        <v>0.75493972450361002</v>
      </c>
      <c r="BA15" s="21">
        <v>0.72769397338197805</v>
      </c>
      <c r="BB15" s="21"/>
      <c r="BC15" s="21">
        <v>0.75755772953860201</v>
      </c>
      <c r="BD15" s="21">
        <v>0.74856513537554803</v>
      </c>
      <c r="BE15" s="21">
        <v>0.72931307278300395</v>
      </c>
      <c r="BF15" s="21"/>
      <c r="BG15" s="21">
        <v>0.75541474352933602</v>
      </c>
      <c r="BH15" s="21">
        <v>0.75571172377104401</v>
      </c>
      <c r="BI15" s="21"/>
      <c r="BJ15" s="21">
        <v>0.82117399011201997</v>
      </c>
      <c r="BK15" s="21">
        <v>0.73242676513220495</v>
      </c>
      <c r="BL15" s="21"/>
      <c r="BM15" s="21">
        <v>0.766608537089984</v>
      </c>
      <c r="BN15" s="21">
        <v>0.75456072959874698</v>
      </c>
      <c r="BO15" s="21">
        <v>0.67629726369875398</v>
      </c>
      <c r="BP15" s="21">
        <v>0.70674073260219406</v>
      </c>
      <c r="BQ15" s="21">
        <v>0.61448087229635096</v>
      </c>
      <c r="BR15" s="21">
        <v>0.74691683746330895</v>
      </c>
      <c r="BS15" s="21">
        <v>0.77056962674279295</v>
      </c>
      <c r="BT15" s="21"/>
      <c r="BU15" s="21">
        <v>0.82279862409706706</v>
      </c>
      <c r="BV15" s="21">
        <v>0.81759486603299103</v>
      </c>
      <c r="BW15" s="21"/>
      <c r="BX15" s="21">
        <v>0.74651975622529798</v>
      </c>
      <c r="BY15" s="21">
        <v>0.71750620631925299</v>
      </c>
      <c r="BZ15" s="21">
        <v>0.87036377702074696</v>
      </c>
      <c r="CA15" s="21">
        <v>0.76722560724150901</v>
      </c>
    </row>
    <row r="16" spans="2:79" x14ac:dyDescent="0.3">
      <c r="B16" s="18" t="s">
        <v>413</v>
      </c>
      <c r="C16" s="21">
        <v>4.0180927280891697E-2</v>
      </c>
      <c r="D16" s="21">
        <v>4.38543395402759E-2</v>
      </c>
      <c r="E16" s="21">
        <v>3.6889070893471501E-2</v>
      </c>
      <c r="F16" s="21"/>
      <c r="G16" s="21">
        <v>2.1982962249039301E-2</v>
      </c>
      <c r="H16" s="21">
        <v>4.8041027158699699E-2</v>
      </c>
      <c r="I16" s="21">
        <v>4.4176024616627299E-2</v>
      </c>
      <c r="J16" s="21">
        <v>2.1904299922678699E-2</v>
      </c>
      <c r="K16" s="21">
        <v>5.1077017294951101E-2</v>
      </c>
      <c r="L16" s="21">
        <v>4.8586453475906802E-2</v>
      </c>
      <c r="M16" s="21"/>
      <c r="N16" s="21">
        <v>3.9594031499705598E-2</v>
      </c>
      <c r="O16" s="21">
        <v>4.6649160559850897E-2</v>
      </c>
      <c r="P16" s="21">
        <v>2.9429666552444399E-2</v>
      </c>
      <c r="Q16" s="21">
        <v>4.1581139389071597E-2</v>
      </c>
      <c r="R16" s="21"/>
      <c r="S16" s="21">
        <v>2.0274574107088401E-2</v>
      </c>
      <c r="T16" s="21">
        <v>5.2298241061054997E-2</v>
      </c>
      <c r="U16" s="21">
        <v>1.3086073575939E-2</v>
      </c>
      <c r="V16" s="21">
        <v>3.3151884638370301E-2</v>
      </c>
      <c r="W16" s="21">
        <v>1.2984591908273399E-2</v>
      </c>
      <c r="X16" s="21">
        <v>7.0274339726724602E-2</v>
      </c>
      <c r="Y16" s="21">
        <v>7.1012166344940106E-2</v>
      </c>
      <c r="Z16" s="21">
        <v>2.1686003546902002E-2</v>
      </c>
      <c r="AA16" s="21">
        <v>3.5585411466645497E-2</v>
      </c>
      <c r="AB16" s="21">
        <v>4.0054643912399601E-2</v>
      </c>
      <c r="AC16" s="21">
        <v>1.7932029405998799E-2</v>
      </c>
      <c r="AD16" s="21">
        <v>0.13617655921295299</v>
      </c>
      <c r="AE16" s="21"/>
      <c r="AF16" s="21">
        <v>3.9404415330927603E-2</v>
      </c>
      <c r="AG16" s="21">
        <v>3.7432499029236503E-2</v>
      </c>
      <c r="AH16" s="21">
        <v>3.1822902564040002E-2</v>
      </c>
      <c r="AI16" s="21">
        <v>3.2903557782292397E-2</v>
      </c>
      <c r="AJ16" s="21">
        <v>4.3303411061169701E-2</v>
      </c>
      <c r="AK16" s="21">
        <v>9.2906575059470906E-2</v>
      </c>
      <c r="AL16" s="21"/>
      <c r="AM16" s="21">
        <v>4.5340524632810998E-2</v>
      </c>
      <c r="AN16" s="21">
        <v>4.5103439137891298E-2</v>
      </c>
      <c r="AO16" s="21">
        <v>3.2232155452104699E-2</v>
      </c>
      <c r="AP16" s="21">
        <v>2.6509579217284002E-2</v>
      </c>
      <c r="AQ16" s="21">
        <v>4.6529732478195203E-2</v>
      </c>
      <c r="AR16" s="21"/>
      <c r="AS16" s="21">
        <v>3.2288374690469197E-2</v>
      </c>
      <c r="AT16" s="21">
        <v>5.6561575289506803E-2</v>
      </c>
      <c r="AU16" s="21"/>
      <c r="AV16" s="21">
        <v>3.5081818200050602E-2</v>
      </c>
      <c r="AW16" s="21">
        <v>1.3323728339125601E-2</v>
      </c>
      <c r="AX16" s="21"/>
      <c r="AY16" s="21">
        <v>4.4340063748765798E-2</v>
      </c>
      <c r="AZ16" s="21">
        <v>3.5028709980962303E-2</v>
      </c>
      <c r="BA16" s="21">
        <v>6.6836195743911198E-2</v>
      </c>
      <c r="BB16" s="21"/>
      <c r="BC16" s="21">
        <v>3.3169564702844503E-2</v>
      </c>
      <c r="BD16" s="21">
        <v>5.5686974944527602E-2</v>
      </c>
      <c r="BE16" s="21">
        <v>4.2420777953549801E-2</v>
      </c>
      <c r="BF16" s="21"/>
      <c r="BG16" s="21">
        <v>2.6632894342155902E-2</v>
      </c>
      <c r="BH16" s="21">
        <v>4.2868833299477001E-2</v>
      </c>
      <c r="BI16" s="21"/>
      <c r="BJ16" s="21">
        <v>3.8751203773421103E-2</v>
      </c>
      <c r="BK16" s="21">
        <v>3.8756957687528501E-2</v>
      </c>
      <c r="BL16" s="21"/>
      <c r="BM16" s="21">
        <v>4.5498767753750398E-2</v>
      </c>
      <c r="BN16" s="21">
        <v>3.2643476377451401E-2</v>
      </c>
      <c r="BO16" s="21">
        <v>0</v>
      </c>
      <c r="BP16" s="21">
        <v>3.7731285512584298E-2</v>
      </c>
      <c r="BQ16" s="21">
        <v>2.3336156919004501E-2</v>
      </c>
      <c r="BR16" s="21">
        <v>4.6211024022042399E-2</v>
      </c>
      <c r="BS16" s="21">
        <v>4.63661604130544E-2</v>
      </c>
      <c r="BT16" s="21"/>
      <c r="BU16" s="21">
        <v>0</v>
      </c>
      <c r="BV16" s="21">
        <v>4.5914538870148201E-2</v>
      </c>
      <c r="BW16" s="21"/>
      <c r="BX16" s="21">
        <v>2.43836490328878E-2</v>
      </c>
      <c r="BY16" s="21">
        <v>7.0940667264530799E-2</v>
      </c>
      <c r="BZ16" s="21">
        <v>1.9776235324678398E-2</v>
      </c>
      <c r="CA16" s="21">
        <v>4.6653436379446897E-2</v>
      </c>
    </row>
    <row r="17" spans="2:79" hidden="1" x14ac:dyDescent="0.3">
      <c r="B17" s="18" t="s">
        <v>299</v>
      </c>
      <c r="C17" s="22">
        <v>0.70795123433905804</v>
      </c>
      <c r="D17" s="22">
        <v>0.67923237589333196</v>
      </c>
      <c r="E17" s="22">
        <v>0.73386518403351997</v>
      </c>
      <c r="F17" s="22"/>
      <c r="G17" s="22">
        <v>0.72224703055990302</v>
      </c>
      <c r="H17" s="22">
        <v>0.75829172058125704</v>
      </c>
      <c r="I17" s="22">
        <v>0.73014404438429403</v>
      </c>
      <c r="J17" s="22">
        <v>0.65761664021125499</v>
      </c>
      <c r="K17" s="22">
        <v>0.64155600495280196</v>
      </c>
      <c r="L17" s="22">
        <v>0.72764777130107205</v>
      </c>
      <c r="M17" s="22"/>
      <c r="N17" s="22">
        <v>0.77963655601094395</v>
      </c>
      <c r="O17" s="22">
        <v>0.70297331378290995</v>
      </c>
      <c r="P17" s="22">
        <v>0.68413398744361098</v>
      </c>
      <c r="Q17" s="22">
        <v>0.65896447340334796</v>
      </c>
      <c r="R17" s="22"/>
      <c r="S17" s="22">
        <v>0.71710024253069504</v>
      </c>
      <c r="T17" s="22">
        <v>0.71166625349855295</v>
      </c>
      <c r="U17" s="22">
        <v>0.74028009106580706</v>
      </c>
      <c r="V17" s="22">
        <v>0.64400640864317105</v>
      </c>
      <c r="W17" s="22">
        <v>0.81029188456818702</v>
      </c>
      <c r="X17" s="22">
        <v>0.648282567607254</v>
      </c>
      <c r="Y17" s="22">
        <v>0.63252721275220603</v>
      </c>
      <c r="Z17" s="22">
        <v>0.76364692648728005</v>
      </c>
      <c r="AA17" s="22">
        <v>0.73010624991052397</v>
      </c>
      <c r="AB17" s="22">
        <v>0.71801208107812498</v>
      </c>
      <c r="AC17" s="22">
        <v>0.71373875915045104</v>
      </c>
      <c r="AD17" s="22">
        <v>0.663454090666597</v>
      </c>
      <c r="AE17" s="22"/>
      <c r="AF17" s="22">
        <v>0.71528352296304198</v>
      </c>
      <c r="AG17" s="22">
        <v>0.70919020413734501</v>
      </c>
      <c r="AH17" s="22">
        <v>0.73444993778922996</v>
      </c>
      <c r="AI17" s="22">
        <v>0.73010347270449605</v>
      </c>
      <c r="AJ17" s="22">
        <v>0.71057817939718604</v>
      </c>
      <c r="AK17" s="22">
        <v>0.53680170065374899</v>
      </c>
      <c r="AL17" s="22"/>
      <c r="AM17" s="22">
        <v>0.64115352663660496</v>
      </c>
      <c r="AN17" s="22">
        <v>0.66760675351939003</v>
      </c>
      <c r="AO17" s="22">
        <v>0.78419237570554601</v>
      </c>
      <c r="AP17" s="22">
        <v>0.82061932845405905</v>
      </c>
      <c r="AQ17" s="22">
        <v>0.77545069227802399</v>
      </c>
      <c r="AR17" s="22"/>
      <c r="AS17" s="22">
        <v>0.74944968160875003</v>
      </c>
      <c r="AT17" s="22">
        <v>0.62979158214794995</v>
      </c>
      <c r="AU17" s="22"/>
      <c r="AV17" s="22">
        <v>0.72385764601672598</v>
      </c>
      <c r="AW17" s="22">
        <v>0.76010279184172602</v>
      </c>
      <c r="AX17" s="22"/>
      <c r="AY17" s="22">
        <v>0.691519474753718</v>
      </c>
      <c r="AZ17" s="22">
        <v>0.71991101452264805</v>
      </c>
      <c r="BA17" s="22">
        <v>0.66085777763806697</v>
      </c>
      <c r="BB17" s="22"/>
      <c r="BC17" s="22">
        <v>0.72438816483575696</v>
      </c>
      <c r="BD17" s="22">
        <v>0.69287816043102102</v>
      </c>
      <c r="BE17" s="22">
        <v>0.68689229482945402</v>
      </c>
      <c r="BF17" s="22"/>
      <c r="BG17" s="22">
        <v>0.72878184918718003</v>
      </c>
      <c r="BH17" s="22">
        <v>0.71284289047156701</v>
      </c>
      <c r="BI17" s="22"/>
      <c r="BJ17" s="22">
        <v>0.78242278633859896</v>
      </c>
      <c r="BK17" s="22">
        <v>0.69366980744467699</v>
      </c>
      <c r="BL17" s="22"/>
      <c r="BM17" s="22">
        <v>0.72110976933623305</v>
      </c>
      <c r="BN17" s="22">
        <v>0.72191725322129596</v>
      </c>
      <c r="BO17" s="22">
        <v>0.67629726369875398</v>
      </c>
      <c r="BP17" s="22">
        <v>0.66900944708960997</v>
      </c>
      <c r="BQ17" s="22">
        <v>0.59114471537734603</v>
      </c>
      <c r="BR17" s="22">
        <v>0.70070581344126703</v>
      </c>
      <c r="BS17" s="22">
        <v>0.72420346632973898</v>
      </c>
      <c r="BT17" s="22"/>
      <c r="BU17" s="22">
        <v>0.82279862409706706</v>
      </c>
      <c r="BV17" s="22">
        <v>0.77168032716284296</v>
      </c>
      <c r="BW17" s="22"/>
      <c r="BX17" s="22">
        <v>0.72213610719241095</v>
      </c>
      <c r="BY17" s="22">
        <v>0.64656553905472203</v>
      </c>
      <c r="BZ17" s="22">
        <v>0.85058754169606798</v>
      </c>
      <c r="CA17" s="22">
        <v>0.72057217086206204</v>
      </c>
    </row>
    <row r="18" spans="2:79" x14ac:dyDescent="0.3">
      <c r="B18" s="16" t="s">
        <v>333</v>
      </c>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CA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472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1027</v>
      </c>
      <c r="D7" s="10">
        <v>492</v>
      </c>
      <c r="E7" s="10">
        <v>534</v>
      </c>
      <c r="F7" s="10"/>
      <c r="G7" s="10">
        <v>121</v>
      </c>
      <c r="H7" s="10">
        <v>172</v>
      </c>
      <c r="I7" s="10">
        <v>176</v>
      </c>
      <c r="J7" s="10">
        <v>185</v>
      </c>
      <c r="K7" s="10">
        <v>135</v>
      </c>
      <c r="L7" s="10">
        <v>238</v>
      </c>
      <c r="M7" s="10"/>
      <c r="N7" s="10">
        <v>266</v>
      </c>
      <c r="O7" s="10">
        <v>280</v>
      </c>
      <c r="P7" s="10">
        <v>232</v>
      </c>
      <c r="Q7" s="10">
        <v>243</v>
      </c>
      <c r="R7" s="10"/>
      <c r="S7" s="10">
        <v>142</v>
      </c>
      <c r="T7" s="10">
        <v>129</v>
      </c>
      <c r="U7" s="10">
        <v>83</v>
      </c>
      <c r="V7" s="10">
        <v>100</v>
      </c>
      <c r="W7" s="10">
        <v>76</v>
      </c>
      <c r="X7" s="10">
        <v>104</v>
      </c>
      <c r="Y7" s="10">
        <v>89</v>
      </c>
      <c r="Z7" s="10">
        <v>49</v>
      </c>
      <c r="AA7" s="10">
        <v>113</v>
      </c>
      <c r="AB7" s="10">
        <v>83</v>
      </c>
      <c r="AC7" s="10">
        <v>41</v>
      </c>
      <c r="AD7" s="10">
        <v>18</v>
      </c>
      <c r="AE7" s="10"/>
      <c r="AF7" s="10">
        <v>244</v>
      </c>
      <c r="AG7" s="10">
        <v>277</v>
      </c>
      <c r="AH7" s="10">
        <v>149</v>
      </c>
      <c r="AI7" s="10">
        <v>189</v>
      </c>
      <c r="AJ7" s="10">
        <v>115</v>
      </c>
      <c r="AK7" s="10">
        <v>52</v>
      </c>
      <c r="AL7" s="10"/>
      <c r="AM7" s="10">
        <v>249</v>
      </c>
      <c r="AN7" s="10">
        <v>236</v>
      </c>
      <c r="AO7" s="10">
        <v>262</v>
      </c>
      <c r="AP7" s="10">
        <v>117</v>
      </c>
      <c r="AQ7" s="10">
        <v>24</v>
      </c>
      <c r="AR7" s="10"/>
      <c r="AS7" s="10">
        <v>659</v>
      </c>
      <c r="AT7" s="10">
        <v>118</v>
      </c>
      <c r="AU7" s="10"/>
      <c r="AV7" s="10">
        <v>660</v>
      </c>
      <c r="AW7" s="10">
        <v>139</v>
      </c>
      <c r="AX7" s="10"/>
      <c r="AY7" s="10">
        <v>284</v>
      </c>
      <c r="AZ7" s="10">
        <v>630</v>
      </c>
      <c r="BA7" s="10">
        <v>104</v>
      </c>
      <c r="BB7" s="10"/>
      <c r="BC7" s="10">
        <v>578</v>
      </c>
      <c r="BD7" s="10">
        <v>210</v>
      </c>
      <c r="BE7" s="10">
        <v>231</v>
      </c>
      <c r="BF7" s="10"/>
      <c r="BG7" s="10">
        <v>286</v>
      </c>
      <c r="BH7" s="10">
        <v>723</v>
      </c>
      <c r="BI7" s="10"/>
      <c r="BJ7" s="10">
        <v>248</v>
      </c>
      <c r="BK7" s="10">
        <v>756</v>
      </c>
      <c r="BL7" s="10"/>
      <c r="BM7" s="10">
        <v>437</v>
      </c>
      <c r="BN7" s="10">
        <v>143</v>
      </c>
      <c r="BO7" s="10">
        <v>48</v>
      </c>
      <c r="BP7" s="10">
        <v>46</v>
      </c>
      <c r="BQ7" s="10">
        <v>45</v>
      </c>
      <c r="BR7" s="10">
        <v>234</v>
      </c>
      <c r="BS7" s="10">
        <v>74</v>
      </c>
      <c r="BT7" s="10"/>
      <c r="BU7" s="10">
        <v>55</v>
      </c>
      <c r="BV7" s="10">
        <v>86</v>
      </c>
      <c r="BW7" s="10"/>
      <c r="BX7" s="10">
        <v>122</v>
      </c>
      <c r="BY7" s="10">
        <v>318</v>
      </c>
      <c r="BZ7" s="10">
        <v>397</v>
      </c>
      <c r="CA7" s="10">
        <v>323</v>
      </c>
    </row>
    <row r="8" spans="2:79" ht="30" customHeight="1" x14ac:dyDescent="0.3">
      <c r="B8" s="11" t="s">
        <v>20</v>
      </c>
      <c r="C8" s="11">
        <v>1027</v>
      </c>
      <c r="D8" s="11">
        <v>505</v>
      </c>
      <c r="E8" s="11">
        <v>522</v>
      </c>
      <c r="F8" s="11"/>
      <c r="G8" s="11">
        <v>151</v>
      </c>
      <c r="H8" s="11">
        <v>169</v>
      </c>
      <c r="I8" s="11">
        <v>171</v>
      </c>
      <c r="J8" s="11">
        <v>178</v>
      </c>
      <c r="K8" s="11">
        <v>132</v>
      </c>
      <c r="L8" s="11">
        <v>226</v>
      </c>
      <c r="M8" s="11"/>
      <c r="N8" s="11">
        <v>275</v>
      </c>
      <c r="O8" s="11">
        <v>274</v>
      </c>
      <c r="P8" s="11">
        <v>224</v>
      </c>
      <c r="Q8" s="11">
        <v>248</v>
      </c>
      <c r="R8" s="11"/>
      <c r="S8" s="11">
        <v>142</v>
      </c>
      <c r="T8" s="11">
        <v>123</v>
      </c>
      <c r="U8" s="11">
        <v>81</v>
      </c>
      <c r="V8" s="11">
        <v>98</v>
      </c>
      <c r="W8" s="11">
        <v>73</v>
      </c>
      <c r="X8" s="11">
        <v>107</v>
      </c>
      <c r="Y8" s="11">
        <v>86</v>
      </c>
      <c r="Z8" s="11">
        <v>43</v>
      </c>
      <c r="AA8" s="11">
        <v>111</v>
      </c>
      <c r="AB8" s="11">
        <v>96</v>
      </c>
      <c r="AC8" s="11">
        <v>45</v>
      </c>
      <c r="AD8" s="11">
        <v>22</v>
      </c>
      <c r="AE8" s="11"/>
      <c r="AF8" s="11">
        <v>256</v>
      </c>
      <c r="AG8" s="11">
        <v>274</v>
      </c>
      <c r="AH8" s="11">
        <v>146</v>
      </c>
      <c r="AI8" s="11">
        <v>188</v>
      </c>
      <c r="AJ8" s="11">
        <v>111</v>
      </c>
      <c r="AK8" s="11">
        <v>51</v>
      </c>
      <c r="AL8" s="11"/>
      <c r="AM8" s="11">
        <v>243</v>
      </c>
      <c r="AN8" s="11">
        <v>242</v>
      </c>
      <c r="AO8" s="11">
        <v>266</v>
      </c>
      <c r="AP8" s="11">
        <v>116</v>
      </c>
      <c r="AQ8" s="11">
        <v>25</v>
      </c>
      <c r="AR8" s="11"/>
      <c r="AS8" s="11">
        <v>667</v>
      </c>
      <c r="AT8" s="11">
        <v>115</v>
      </c>
      <c r="AU8" s="11"/>
      <c r="AV8" s="11">
        <v>656</v>
      </c>
      <c r="AW8" s="11">
        <v>141</v>
      </c>
      <c r="AX8" s="11"/>
      <c r="AY8" s="11">
        <v>284</v>
      </c>
      <c r="AZ8" s="11">
        <v>633</v>
      </c>
      <c r="BA8" s="11">
        <v>100</v>
      </c>
      <c r="BB8" s="11"/>
      <c r="BC8" s="11">
        <v>583</v>
      </c>
      <c r="BD8" s="11">
        <v>203</v>
      </c>
      <c r="BE8" s="11">
        <v>233</v>
      </c>
      <c r="BF8" s="11"/>
      <c r="BG8" s="11">
        <v>283</v>
      </c>
      <c r="BH8" s="11">
        <v>724</v>
      </c>
      <c r="BI8" s="11"/>
      <c r="BJ8" s="11">
        <v>249</v>
      </c>
      <c r="BK8" s="11">
        <v>752</v>
      </c>
      <c r="BL8" s="11"/>
      <c r="BM8" s="11">
        <v>439</v>
      </c>
      <c r="BN8" s="11">
        <v>148</v>
      </c>
      <c r="BO8" s="11">
        <v>50</v>
      </c>
      <c r="BP8" s="11">
        <v>46</v>
      </c>
      <c r="BQ8" s="11">
        <v>53</v>
      </c>
      <c r="BR8" s="11">
        <v>222</v>
      </c>
      <c r="BS8" s="11">
        <v>71</v>
      </c>
      <c r="BT8" s="11"/>
      <c r="BU8" s="11">
        <v>54</v>
      </c>
      <c r="BV8" s="11">
        <v>87</v>
      </c>
      <c r="BW8" s="11"/>
      <c r="BX8" s="11">
        <v>124</v>
      </c>
      <c r="BY8" s="11">
        <v>316</v>
      </c>
      <c r="BZ8" s="11">
        <v>403</v>
      </c>
      <c r="CA8" s="11">
        <v>319</v>
      </c>
    </row>
    <row r="9" spans="2:79" x14ac:dyDescent="0.3">
      <c r="B9" s="18" t="s">
        <v>407</v>
      </c>
      <c r="C9" s="17">
        <v>0.23208121990130401</v>
      </c>
      <c r="D9" s="17">
        <v>0.22325104680232299</v>
      </c>
      <c r="E9" s="17">
        <v>0.241073829093256</v>
      </c>
      <c r="F9" s="17"/>
      <c r="G9" s="17">
        <v>0.26619923663774298</v>
      </c>
      <c r="H9" s="17">
        <v>0.30945174462884401</v>
      </c>
      <c r="I9" s="17">
        <v>0.20424624149878401</v>
      </c>
      <c r="J9" s="17">
        <v>0.25617749455441902</v>
      </c>
      <c r="K9" s="17">
        <v>0.150561851012737</v>
      </c>
      <c r="L9" s="17">
        <v>0.20134490771244301</v>
      </c>
      <c r="M9" s="17"/>
      <c r="N9" s="17">
        <v>0.29352726118997602</v>
      </c>
      <c r="O9" s="17">
        <v>0.187264969112694</v>
      </c>
      <c r="P9" s="17">
        <v>0.233922416716146</v>
      </c>
      <c r="Q9" s="17">
        <v>0.21389507771925401</v>
      </c>
      <c r="R9" s="17"/>
      <c r="S9" s="17">
        <v>0.26766586266874498</v>
      </c>
      <c r="T9" s="17">
        <v>0.217607905709995</v>
      </c>
      <c r="U9" s="17">
        <v>0.187176045481108</v>
      </c>
      <c r="V9" s="17">
        <v>0.242552048404026</v>
      </c>
      <c r="W9" s="17">
        <v>0.21453807676040601</v>
      </c>
      <c r="X9" s="17">
        <v>0.22253587501955699</v>
      </c>
      <c r="Y9" s="17">
        <v>0.20616454994634201</v>
      </c>
      <c r="Z9" s="17">
        <v>0.199994650044859</v>
      </c>
      <c r="AA9" s="17">
        <v>0.27813326094872398</v>
      </c>
      <c r="AB9" s="17">
        <v>0.223522787114906</v>
      </c>
      <c r="AC9" s="17">
        <v>0.22281512228271999</v>
      </c>
      <c r="AD9" s="17">
        <v>0.29157628437113597</v>
      </c>
      <c r="AE9" s="17"/>
      <c r="AF9" s="17">
        <v>0.32050059381171497</v>
      </c>
      <c r="AG9" s="17">
        <v>0.198986283485172</v>
      </c>
      <c r="AH9" s="17">
        <v>0.24427162160100899</v>
      </c>
      <c r="AI9" s="17">
        <v>0.16978556243892701</v>
      </c>
      <c r="AJ9" s="17">
        <v>0.15728313653836301</v>
      </c>
      <c r="AK9" s="17">
        <v>0.32904495592017402</v>
      </c>
      <c r="AL9" s="17"/>
      <c r="AM9" s="17">
        <v>0.19526362788147</v>
      </c>
      <c r="AN9" s="17">
        <v>0.185975211461854</v>
      </c>
      <c r="AO9" s="17">
        <v>0.27006755217767803</v>
      </c>
      <c r="AP9" s="17">
        <v>0.33166154437518602</v>
      </c>
      <c r="AQ9" s="17">
        <v>0.52352319223803301</v>
      </c>
      <c r="AR9" s="17"/>
      <c r="AS9" s="17">
        <v>0.255691528153703</v>
      </c>
      <c r="AT9" s="17">
        <v>0.25288012354616102</v>
      </c>
      <c r="AU9" s="17"/>
      <c r="AV9" s="17">
        <v>0.24889674288435401</v>
      </c>
      <c r="AW9" s="17">
        <v>0.26493380754726498</v>
      </c>
      <c r="AX9" s="17"/>
      <c r="AY9" s="17">
        <v>0.267080103990054</v>
      </c>
      <c r="AZ9" s="17">
        <v>0.22493895469655201</v>
      </c>
      <c r="BA9" s="17">
        <v>0.16125582456349699</v>
      </c>
      <c r="BB9" s="17"/>
      <c r="BC9" s="17">
        <v>0.21558370412124001</v>
      </c>
      <c r="BD9" s="17">
        <v>0.22116189466131</v>
      </c>
      <c r="BE9" s="17">
        <v>0.28297509519630498</v>
      </c>
      <c r="BF9" s="17"/>
      <c r="BG9" s="17">
        <v>0.240643201005003</v>
      </c>
      <c r="BH9" s="17">
        <v>0.23150685854519601</v>
      </c>
      <c r="BI9" s="17"/>
      <c r="BJ9" s="17">
        <v>0.27999142902920698</v>
      </c>
      <c r="BK9" s="17">
        <v>0.21857163503466401</v>
      </c>
      <c r="BL9" s="17"/>
      <c r="BM9" s="17">
        <v>0.262965538420318</v>
      </c>
      <c r="BN9" s="17">
        <v>0.20179785414479601</v>
      </c>
      <c r="BO9" s="17">
        <v>0.29566162516137801</v>
      </c>
      <c r="BP9" s="17">
        <v>0.194062763074279</v>
      </c>
      <c r="BQ9" s="17">
        <v>0.27782683944407699</v>
      </c>
      <c r="BR9" s="17">
        <v>0.17976960893062399</v>
      </c>
      <c r="BS9" s="17">
        <v>0.214244983782999</v>
      </c>
      <c r="BT9" s="17"/>
      <c r="BU9" s="17">
        <v>0.27777361980381998</v>
      </c>
      <c r="BV9" s="17">
        <v>0.39590759497524303</v>
      </c>
      <c r="BW9" s="17"/>
      <c r="BX9" s="17">
        <v>0.24729506869511</v>
      </c>
      <c r="BY9" s="17">
        <v>0.229361735690954</v>
      </c>
      <c r="BZ9" s="17">
        <v>0.297692916604886</v>
      </c>
      <c r="CA9" s="17">
        <v>0.21453212116523601</v>
      </c>
    </row>
    <row r="10" spans="2:79" x14ac:dyDescent="0.3">
      <c r="B10" s="18" t="s">
        <v>469</v>
      </c>
      <c r="C10" s="17">
        <v>0.46633879099244702</v>
      </c>
      <c r="D10" s="17">
        <v>0.46931909676026501</v>
      </c>
      <c r="E10" s="17">
        <v>0.462412486459857</v>
      </c>
      <c r="F10" s="17"/>
      <c r="G10" s="17">
        <v>0.47824117784141701</v>
      </c>
      <c r="H10" s="17">
        <v>0.395496580227304</v>
      </c>
      <c r="I10" s="17">
        <v>0.54992728155727599</v>
      </c>
      <c r="J10" s="17">
        <v>0.44314985199328899</v>
      </c>
      <c r="K10" s="17">
        <v>0.49199345357135099</v>
      </c>
      <c r="L10" s="17">
        <v>0.45136814944407799</v>
      </c>
      <c r="M10" s="17"/>
      <c r="N10" s="17">
        <v>0.47777032300415601</v>
      </c>
      <c r="O10" s="17">
        <v>0.55039095861721199</v>
      </c>
      <c r="P10" s="17">
        <v>0.389941042153504</v>
      </c>
      <c r="Q10" s="17">
        <v>0.43025550022939801</v>
      </c>
      <c r="R10" s="17"/>
      <c r="S10" s="17">
        <v>0.46596694781959602</v>
      </c>
      <c r="T10" s="17">
        <v>0.49105748994655501</v>
      </c>
      <c r="U10" s="17">
        <v>0.50628019424693105</v>
      </c>
      <c r="V10" s="17">
        <v>0.39017526738844899</v>
      </c>
      <c r="W10" s="17">
        <v>0.45075706843234498</v>
      </c>
      <c r="X10" s="17">
        <v>0.470013203622003</v>
      </c>
      <c r="Y10" s="17">
        <v>0.46345937555272398</v>
      </c>
      <c r="Z10" s="17">
        <v>0.51691172630580495</v>
      </c>
      <c r="AA10" s="17">
        <v>0.46454893281515902</v>
      </c>
      <c r="AB10" s="17">
        <v>0.45421806487803201</v>
      </c>
      <c r="AC10" s="17">
        <v>0.488331225569472</v>
      </c>
      <c r="AD10" s="17">
        <v>0.488070920644325</v>
      </c>
      <c r="AE10" s="17"/>
      <c r="AF10" s="17">
        <v>0.434703656318363</v>
      </c>
      <c r="AG10" s="17">
        <v>0.49557413967578201</v>
      </c>
      <c r="AH10" s="17">
        <v>0.44165733677237501</v>
      </c>
      <c r="AI10" s="17">
        <v>0.47171380790211298</v>
      </c>
      <c r="AJ10" s="17">
        <v>0.49793610720148901</v>
      </c>
      <c r="AK10" s="17">
        <v>0.43928237237650097</v>
      </c>
      <c r="AL10" s="17"/>
      <c r="AM10" s="17">
        <v>0.47332445680935697</v>
      </c>
      <c r="AN10" s="17">
        <v>0.50577470557437698</v>
      </c>
      <c r="AO10" s="17">
        <v>0.48410959840374701</v>
      </c>
      <c r="AP10" s="17">
        <v>0.46983194833150199</v>
      </c>
      <c r="AQ10" s="17">
        <v>0.30977136831609797</v>
      </c>
      <c r="AR10" s="17"/>
      <c r="AS10" s="17">
        <v>0.46985144019545499</v>
      </c>
      <c r="AT10" s="17">
        <v>0.447094051318356</v>
      </c>
      <c r="AU10" s="17"/>
      <c r="AV10" s="17">
        <v>0.47272902462336602</v>
      </c>
      <c r="AW10" s="17">
        <v>0.44949248575397699</v>
      </c>
      <c r="AX10" s="17"/>
      <c r="AY10" s="17">
        <v>0.44128359481984197</v>
      </c>
      <c r="AZ10" s="17">
        <v>0.47459570815740199</v>
      </c>
      <c r="BA10" s="17">
        <v>0.49008102312777002</v>
      </c>
      <c r="BB10" s="17"/>
      <c r="BC10" s="17">
        <v>0.46999601368694199</v>
      </c>
      <c r="BD10" s="17">
        <v>0.47200214819617797</v>
      </c>
      <c r="BE10" s="17">
        <v>0.46131540532245602</v>
      </c>
      <c r="BF10" s="17"/>
      <c r="BG10" s="17">
        <v>0.45333324362153699</v>
      </c>
      <c r="BH10" s="17">
        <v>0.47608168460137901</v>
      </c>
      <c r="BI10" s="17"/>
      <c r="BJ10" s="17">
        <v>0.494981481101881</v>
      </c>
      <c r="BK10" s="17">
        <v>0.46027453172216898</v>
      </c>
      <c r="BL10" s="17"/>
      <c r="BM10" s="17">
        <v>0.48401667464883402</v>
      </c>
      <c r="BN10" s="17">
        <v>0.465860667523675</v>
      </c>
      <c r="BO10" s="17">
        <v>0.38670707820301098</v>
      </c>
      <c r="BP10" s="17">
        <v>0.40123355964253599</v>
      </c>
      <c r="BQ10" s="17">
        <v>0.56720785572993704</v>
      </c>
      <c r="BR10" s="17">
        <v>0.46763755360757597</v>
      </c>
      <c r="BS10" s="17">
        <v>0.37629019039352402</v>
      </c>
      <c r="BT10" s="17"/>
      <c r="BU10" s="17">
        <v>0.52775734694930998</v>
      </c>
      <c r="BV10" s="17">
        <v>0.40056763702090697</v>
      </c>
      <c r="BW10" s="17"/>
      <c r="BX10" s="17">
        <v>0.45995199008715598</v>
      </c>
      <c r="BY10" s="17">
        <v>0.44893882062935198</v>
      </c>
      <c r="BZ10" s="17">
        <v>0.49688016020586301</v>
      </c>
      <c r="CA10" s="17">
        <v>0.47059127886343399</v>
      </c>
    </row>
    <row r="11" spans="2:79" x14ac:dyDescent="0.3">
      <c r="B11" s="18" t="s">
        <v>409</v>
      </c>
      <c r="C11" s="17">
        <v>0.21885868952792401</v>
      </c>
      <c r="D11" s="17">
        <v>0.23497596372438001</v>
      </c>
      <c r="E11" s="17">
        <v>0.20370236311060599</v>
      </c>
      <c r="F11" s="17"/>
      <c r="G11" s="17">
        <v>0.19421138293392801</v>
      </c>
      <c r="H11" s="17">
        <v>0.18662348333919801</v>
      </c>
      <c r="I11" s="17">
        <v>0.16315774040193301</v>
      </c>
      <c r="J11" s="17">
        <v>0.25885630890433098</v>
      </c>
      <c r="K11" s="17">
        <v>0.23357970063875799</v>
      </c>
      <c r="L11" s="17">
        <v>0.26135272621946998</v>
      </c>
      <c r="M11" s="17"/>
      <c r="N11" s="17">
        <v>0.17794962480656901</v>
      </c>
      <c r="O11" s="17">
        <v>0.19316261972766099</v>
      </c>
      <c r="P11" s="17">
        <v>0.274269573089649</v>
      </c>
      <c r="Q11" s="17">
        <v>0.24142173874970399</v>
      </c>
      <c r="R11" s="17"/>
      <c r="S11" s="17">
        <v>0.18709530624687501</v>
      </c>
      <c r="T11" s="17">
        <v>0.18557493955623</v>
      </c>
      <c r="U11" s="17">
        <v>0.28445317350031901</v>
      </c>
      <c r="V11" s="17">
        <v>0.27006297354640202</v>
      </c>
      <c r="W11" s="17">
        <v>0.25596620837615702</v>
      </c>
      <c r="X11" s="17">
        <v>0.20535467544015901</v>
      </c>
      <c r="Y11" s="17">
        <v>0.20296821340732599</v>
      </c>
      <c r="Z11" s="17">
        <v>0.22021805230910799</v>
      </c>
      <c r="AA11" s="17">
        <v>0.20658911934618401</v>
      </c>
      <c r="AB11" s="17">
        <v>0.26468304228644202</v>
      </c>
      <c r="AC11" s="17">
        <v>0.16895132166844001</v>
      </c>
      <c r="AD11" s="17">
        <v>0.108921713380771</v>
      </c>
      <c r="AE11" s="17"/>
      <c r="AF11" s="17">
        <v>0.18771382181644899</v>
      </c>
      <c r="AG11" s="17">
        <v>0.20866033990331401</v>
      </c>
      <c r="AH11" s="17">
        <v>0.23992787164881799</v>
      </c>
      <c r="AI11" s="17">
        <v>0.26850771380220201</v>
      </c>
      <c r="AJ11" s="17">
        <v>0.23283452280612801</v>
      </c>
      <c r="AK11" s="17">
        <v>0.16020237903691201</v>
      </c>
      <c r="AL11" s="17"/>
      <c r="AM11" s="17">
        <v>0.226725158830968</v>
      </c>
      <c r="AN11" s="17">
        <v>0.22162829699137801</v>
      </c>
      <c r="AO11" s="17">
        <v>0.183766167210694</v>
      </c>
      <c r="AP11" s="17">
        <v>0.16316037061017799</v>
      </c>
      <c r="AQ11" s="17">
        <v>9.3310772626710795E-2</v>
      </c>
      <c r="AR11" s="17"/>
      <c r="AS11" s="17">
        <v>0.194825493477643</v>
      </c>
      <c r="AT11" s="17">
        <v>0.20908203743913001</v>
      </c>
      <c r="AU11" s="17"/>
      <c r="AV11" s="17">
        <v>0.20668026223741101</v>
      </c>
      <c r="AW11" s="17">
        <v>0.20699645439972</v>
      </c>
      <c r="AX11" s="17"/>
      <c r="AY11" s="17">
        <v>0.196163449790171</v>
      </c>
      <c r="AZ11" s="17">
        <v>0.22240102301013701</v>
      </c>
      <c r="BA11" s="17">
        <v>0.27348524502412402</v>
      </c>
      <c r="BB11" s="17"/>
      <c r="BC11" s="17">
        <v>0.232052565074061</v>
      </c>
      <c r="BD11" s="17">
        <v>0.21720276071540301</v>
      </c>
      <c r="BE11" s="17">
        <v>0.179405061253882</v>
      </c>
      <c r="BF11" s="17"/>
      <c r="BG11" s="17">
        <v>0.218284434212561</v>
      </c>
      <c r="BH11" s="17">
        <v>0.21607735219684601</v>
      </c>
      <c r="BI11" s="17"/>
      <c r="BJ11" s="17">
        <v>0.152573142171188</v>
      </c>
      <c r="BK11" s="17">
        <v>0.23765875684542101</v>
      </c>
      <c r="BL11" s="17"/>
      <c r="BM11" s="17">
        <v>0.18651888943230899</v>
      </c>
      <c r="BN11" s="17">
        <v>0.241533396165445</v>
      </c>
      <c r="BO11" s="17">
        <v>0.262967324911829</v>
      </c>
      <c r="BP11" s="17">
        <v>0.27736860563645299</v>
      </c>
      <c r="BQ11" s="17">
        <v>0.10205976911411201</v>
      </c>
      <c r="BR11" s="17">
        <v>0.25238876592218101</v>
      </c>
      <c r="BS11" s="17">
        <v>0.28496128721901998</v>
      </c>
      <c r="BT11" s="17"/>
      <c r="BU11" s="17">
        <v>0.14161120735477101</v>
      </c>
      <c r="BV11" s="17">
        <v>0.18057004885292399</v>
      </c>
      <c r="BW11" s="17"/>
      <c r="BX11" s="17">
        <v>0.20718485467338901</v>
      </c>
      <c r="BY11" s="17">
        <v>0.22949761181653999</v>
      </c>
      <c r="BZ11" s="17">
        <v>0.16126951014936799</v>
      </c>
      <c r="CA11" s="17">
        <v>0.237313290229687</v>
      </c>
    </row>
    <row r="12" spans="2:79" x14ac:dyDescent="0.3">
      <c r="B12" s="18" t="s">
        <v>470</v>
      </c>
      <c r="C12" s="17">
        <v>3.3065746715585098E-2</v>
      </c>
      <c r="D12" s="17">
        <v>2.2527639208566E-2</v>
      </c>
      <c r="E12" s="17">
        <v>4.3320337793985697E-2</v>
      </c>
      <c r="F12" s="17"/>
      <c r="G12" s="17">
        <v>6.3302463098565201E-3</v>
      </c>
      <c r="H12" s="17">
        <v>3.5822699306520302E-2</v>
      </c>
      <c r="I12" s="17">
        <v>4.1896745426488198E-2</v>
      </c>
      <c r="J12" s="17">
        <v>2.1624886403098099E-2</v>
      </c>
      <c r="K12" s="17">
        <v>5.2015540869221097E-2</v>
      </c>
      <c r="L12" s="17">
        <v>4.0085301273058101E-2</v>
      </c>
      <c r="M12" s="17"/>
      <c r="N12" s="17">
        <v>2.4647820914809802E-2</v>
      </c>
      <c r="O12" s="17">
        <v>2.5680209989185E-2</v>
      </c>
      <c r="P12" s="17">
        <v>3.81714738818116E-2</v>
      </c>
      <c r="Q12" s="17">
        <v>4.6788130063759398E-2</v>
      </c>
      <c r="R12" s="17"/>
      <c r="S12" s="17">
        <v>2.8002277652871201E-2</v>
      </c>
      <c r="T12" s="17">
        <v>3.7178652895102797E-2</v>
      </c>
      <c r="U12" s="17">
        <v>1.13413041257751E-2</v>
      </c>
      <c r="V12" s="17">
        <v>5.8380271548149697E-2</v>
      </c>
      <c r="W12" s="17">
        <v>2.7225571621354101E-2</v>
      </c>
      <c r="X12" s="17">
        <v>3.7159817919568801E-2</v>
      </c>
      <c r="Y12" s="17">
        <v>5.2826285755761697E-2</v>
      </c>
      <c r="Z12" s="17">
        <v>2.0428145796905901E-2</v>
      </c>
      <c r="AA12" s="17">
        <v>1.7048767606828399E-2</v>
      </c>
      <c r="AB12" s="17">
        <v>2.21557005882979E-2</v>
      </c>
      <c r="AC12" s="17">
        <v>4.6824974772699403E-2</v>
      </c>
      <c r="AD12" s="17">
        <v>5.6217909559498097E-2</v>
      </c>
      <c r="AE12" s="17"/>
      <c r="AF12" s="17">
        <v>7.3113602340894599E-3</v>
      </c>
      <c r="AG12" s="17">
        <v>4.7575917385335197E-2</v>
      </c>
      <c r="AH12" s="17">
        <v>3.4608885936953299E-2</v>
      </c>
      <c r="AI12" s="17">
        <v>2.46008559179407E-2</v>
      </c>
      <c r="AJ12" s="17">
        <v>5.9490897870625697E-2</v>
      </c>
      <c r="AK12" s="17">
        <v>5.4369982117708097E-2</v>
      </c>
      <c r="AL12" s="17"/>
      <c r="AM12" s="17">
        <v>5.2266811863302197E-2</v>
      </c>
      <c r="AN12" s="17">
        <v>2.8435651683659201E-2</v>
      </c>
      <c r="AO12" s="17">
        <v>2.5593380929169199E-2</v>
      </c>
      <c r="AP12" s="17">
        <v>2.65077095109791E-2</v>
      </c>
      <c r="AQ12" s="17">
        <v>2.8931715185430001E-2</v>
      </c>
      <c r="AR12" s="17"/>
      <c r="AS12" s="17">
        <v>2.8783276424109001E-2</v>
      </c>
      <c r="AT12" s="17">
        <v>5.0606238666173697E-2</v>
      </c>
      <c r="AU12" s="17"/>
      <c r="AV12" s="17">
        <v>2.8034252657335501E-2</v>
      </c>
      <c r="AW12" s="17">
        <v>3.4965723520060103E-2</v>
      </c>
      <c r="AX12" s="17"/>
      <c r="AY12" s="17">
        <v>3.80368711596515E-2</v>
      </c>
      <c r="AZ12" s="17">
        <v>3.1766722823077499E-2</v>
      </c>
      <c r="BA12" s="17">
        <v>3.04006754534129E-2</v>
      </c>
      <c r="BB12" s="17"/>
      <c r="BC12" s="17">
        <v>2.6820165559394898E-2</v>
      </c>
      <c r="BD12" s="17">
        <v>4.7441252237248203E-2</v>
      </c>
      <c r="BE12" s="17">
        <v>3.3067509469040399E-2</v>
      </c>
      <c r="BF12" s="17"/>
      <c r="BG12" s="17">
        <v>2.8405420655979601E-2</v>
      </c>
      <c r="BH12" s="17">
        <v>3.5795798784896998E-2</v>
      </c>
      <c r="BI12" s="17"/>
      <c r="BJ12" s="17">
        <v>2.4428222751582698E-2</v>
      </c>
      <c r="BK12" s="17">
        <v>3.5755528849993903E-2</v>
      </c>
      <c r="BL12" s="17"/>
      <c r="BM12" s="17">
        <v>2.6292620428208801E-2</v>
      </c>
      <c r="BN12" s="17">
        <v>4.2904894911434399E-2</v>
      </c>
      <c r="BO12" s="17">
        <v>0</v>
      </c>
      <c r="BP12" s="17">
        <v>4.3570502632173297E-2</v>
      </c>
      <c r="BQ12" s="17">
        <v>1.8127213970029501E-2</v>
      </c>
      <c r="BR12" s="17">
        <v>4.0827153346496399E-2</v>
      </c>
      <c r="BS12" s="17">
        <v>5.7649197602019503E-2</v>
      </c>
      <c r="BT12" s="17"/>
      <c r="BU12" s="17">
        <v>1.6889684601039099E-2</v>
      </c>
      <c r="BV12" s="17">
        <v>1.10337672767984E-2</v>
      </c>
      <c r="BW12" s="17"/>
      <c r="BX12" s="17">
        <v>4.0645849559532002E-2</v>
      </c>
      <c r="BY12" s="17">
        <v>4.6327966321012902E-2</v>
      </c>
      <c r="BZ12" s="17">
        <v>1.6735628372056801E-2</v>
      </c>
      <c r="CA12" s="17">
        <v>3.95182712810297E-2</v>
      </c>
    </row>
    <row r="13" spans="2:79" x14ac:dyDescent="0.3">
      <c r="B13" s="18" t="s">
        <v>411</v>
      </c>
      <c r="C13" s="17">
        <v>1.4851006637522399E-2</v>
      </c>
      <c r="D13" s="17">
        <v>2.2062815010717201E-2</v>
      </c>
      <c r="E13" s="17">
        <v>7.9065796177957299E-3</v>
      </c>
      <c r="F13" s="17"/>
      <c r="G13" s="17">
        <v>1.7888690250893E-2</v>
      </c>
      <c r="H13" s="17">
        <v>1.9031579605188E-2</v>
      </c>
      <c r="I13" s="17">
        <v>1.1533820335298201E-2</v>
      </c>
      <c r="J13" s="17">
        <v>0</v>
      </c>
      <c r="K13" s="17">
        <v>2.1579015927265102E-2</v>
      </c>
      <c r="L13" s="17">
        <v>1.9954044784071701E-2</v>
      </c>
      <c r="M13" s="17"/>
      <c r="N13" s="17">
        <v>7.3443304859782703E-3</v>
      </c>
      <c r="O13" s="17">
        <v>1.5811535332032001E-2</v>
      </c>
      <c r="P13" s="17">
        <v>1.77716601915139E-2</v>
      </c>
      <c r="Q13" s="17">
        <v>1.9849873034430698E-2</v>
      </c>
      <c r="R13" s="17"/>
      <c r="S13" s="17">
        <v>1.17645082179714E-2</v>
      </c>
      <c r="T13" s="17">
        <v>6.91355912588636E-3</v>
      </c>
      <c r="U13" s="17">
        <v>1.0749282645866901E-2</v>
      </c>
      <c r="V13" s="17">
        <v>1.9468399113910202E-2</v>
      </c>
      <c r="W13" s="17">
        <v>1.2126589423150799E-2</v>
      </c>
      <c r="X13" s="17">
        <v>2.8790358961360701E-2</v>
      </c>
      <c r="Y13" s="17">
        <v>2.1972613690373101E-2</v>
      </c>
      <c r="Z13" s="17">
        <v>0</v>
      </c>
      <c r="AA13" s="17">
        <v>1.6863169776725601E-2</v>
      </c>
      <c r="AB13" s="17">
        <v>1.16777278238326E-2</v>
      </c>
      <c r="AC13" s="17">
        <v>2.4314049159985002E-2</v>
      </c>
      <c r="AD13" s="17">
        <v>0</v>
      </c>
      <c r="AE13" s="17"/>
      <c r="AF13" s="17">
        <v>1.4392474692737601E-2</v>
      </c>
      <c r="AG13" s="17">
        <v>1.12787570818088E-2</v>
      </c>
      <c r="AH13" s="17">
        <v>6.0678308307635098E-3</v>
      </c>
      <c r="AI13" s="17">
        <v>3.0288932232799302E-2</v>
      </c>
      <c r="AJ13" s="17">
        <v>1.70135477989404E-2</v>
      </c>
      <c r="AK13" s="17">
        <v>0</v>
      </c>
      <c r="AL13" s="17"/>
      <c r="AM13" s="17">
        <v>8.7466726918734895E-3</v>
      </c>
      <c r="AN13" s="17">
        <v>1.96007961662324E-2</v>
      </c>
      <c r="AO13" s="17">
        <v>1.42274921401149E-2</v>
      </c>
      <c r="AP13" s="17">
        <v>0</v>
      </c>
      <c r="AQ13" s="17">
        <v>4.4462951633728098E-2</v>
      </c>
      <c r="AR13" s="17"/>
      <c r="AS13" s="17">
        <v>1.41720137282108E-2</v>
      </c>
      <c r="AT13" s="17">
        <v>1.55002012549508E-2</v>
      </c>
      <c r="AU13" s="17"/>
      <c r="AV13" s="17">
        <v>1.40986655684084E-2</v>
      </c>
      <c r="AW13" s="17">
        <v>7.7561086603786496E-3</v>
      </c>
      <c r="AX13" s="17"/>
      <c r="AY13" s="17">
        <v>1.24881320915047E-2</v>
      </c>
      <c r="AZ13" s="17">
        <v>1.28621434059918E-2</v>
      </c>
      <c r="BA13" s="17">
        <v>2.67520781260462E-2</v>
      </c>
      <c r="BB13" s="17"/>
      <c r="BC13" s="17">
        <v>1.6548648439846901E-2</v>
      </c>
      <c r="BD13" s="17">
        <v>1.3492460448899801E-2</v>
      </c>
      <c r="BE13" s="17">
        <v>1.23310922797176E-2</v>
      </c>
      <c r="BF13" s="17"/>
      <c r="BG13" s="17">
        <v>1.7281566604535298E-2</v>
      </c>
      <c r="BH13" s="17">
        <v>1.28170194491108E-2</v>
      </c>
      <c r="BI13" s="17"/>
      <c r="BJ13" s="17">
        <v>1.11959247149401E-2</v>
      </c>
      <c r="BK13" s="17">
        <v>1.6589604987564399E-2</v>
      </c>
      <c r="BL13" s="17"/>
      <c r="BM13" s="17">
        <v>7.0607446453663696E-3</v>
      </c>
      <c r="BN13" s="17">
        <v>2.56278752318061E-2</v>
      </c>
      <c r="BO13" s="17">
        <v>1.7880374044910101E-2</v>
      </c>
      <c r="BP13" s="17">
        <v>4.1783837785795502E-2</v>
      </c>
      <c r="BQ13" s="17">
        <v>0</v>
      </c>
      <c r="BR13" s="17">
        <v>2.5048269287718E-2</v>
      </c>
      <c r="BS13" s="17">
        <v>0</v>
      </c>
      <c r="BT13" s="17"/>
      <c r="BU13" s="17">
        <v>0</v>
      </c>
      <c r="BV13" s="17">
        <v>0</v>
      </c>
      <c r="BW13" s="17"/>
      <c r="BX13" s="17">
        <v>6.9642088782689501E-3</v>
      </c>
      <c r="BY13" s="17">
        <v>2.37349666860995E-2</v>
      </c>
      <c r="BZ13" s="17">
        <v>1.6681135975111901E-2</v>
      </c>
      <c r="CA13" s="17">
        <v>1.5594962724034199E-2</v>
      </c>
    </row>
    <row r="14" spans="2:79" x14ac:dyDescent="0.3">
      <c r="B14" s="18" t="s">
        <v>101</v>
      </c>
      <c r="C14" s="17">
        <v>3.4804546225216997E-2</v>
      </c>
      <c r="D14" s="17">
        <v>2.7863438493747901E-2</v>
      </c>
      <c r="E14" s="17">
        <v>4.1584403924499198E-2</v>
      </c>
      <c r="F14" s="17"/>
      <c r="G14" s="17">
        <v>3.7129266026162601E-2</v>
      </c>
      <c r="H14" s="17">
        <v>5.35739128929461E-2</v>
      </c>
      <c r="I14" s="17">
        <v>2.9238170780219799E-2</v>
      </c>
      <c r="J14" s="17">
        <v>2.0191458144862999E-2</v>
      </c>
      <c r="K14" s="17">
        <v>5.0270437980668201E-2</v>
      </c>
      <c r="L14" s="17">
        <v>2.5894870566878898E-2</v>
      </c>
      <c r="M14" s="17"/>
      <c r="N14" s="17">
        <v>1.8760639598510799E-2</v>
      </c>
      <c r="O14" s="17">
        <v>2.76897072212152E-2</v>
      </c>
      <c r="P14" s="17">
        <v>4.5923833967375503E-2</v>
      </c>
      <c r="Q14" s="17">
        <v>4.7789680203454601E-2</v>
      </c>
      <c r="R14" s="17"/>
      <c r="S14" s="17">
        <v>3.9505097393941299E-2</v>
      </c>
      <c r="T14" s="17">
        <v>6.1667452766231097E-2</v>
      </c>
      <c r="U14" s="17">
        <v>0</v>
      </c>
      <c r="V14" s="17">
        <v>1.93610399990631E-2</v>
      </c>
      <c r="W14" s="17">
        <v>3.9386485386586401E-2</v>
      </c>
      <c r="X14" s="17">
        <v>3.6146069037352097E-2</v>
      </c>
      <c r="Y14" s="17">
        <v>5.2608961647472002E-2</v>
      </c>
      <c r="Z14" s="17">
        <v>4.2447425543322398E-2</v>
      </c>
      <c r="AA14" s="17">
        <v>1.6816749506379802E-2</v>
      </c>
      <c r="AB14" s="17">
        <v>2.3742677308488801E-2</v>
      </c>
      <c r="AC14" s="17">
        <v>4.87633065466829E-2</v>
      </c>
      <c r="AD14" s="17">
        <v>5.5213172044270099E-2</v>
      </c>
      <c r="AE14" s="17"/>
      <c r="AF14" s="17">
        <v>3.5378093126646103E-2</v>
      </c>
      <c r="AG14" s="17">
        <v>3.7924562468587102E-2</v>
      </c>
      <c r="AH14" s="17">
        <v>3.3466453210080301E-2</v>
      </c>
      <c r="AI14" s="17">
        <v>3.5103127706017603E-2</v>
      </c>
      <c r="AJ14" s="17">
        <v>3.5441787784454698E-2</v>
      </c>
      <c r="AK14" s="17">
        <v>1.7100310548704301E-2</v>
      </c>
      <c r="AL14" s="17"/>
      <c r="AM14" s="17">
        <v>4.3673271923029E-2</v>
      </c>
      <c r="AN14" s="17">
        <v>3.8585338122499403E-2</v>
      </c>
      <c r="AO14" s="17">
        <v>2.2235809138596699E-2</v>
      </c>
      <c r="AP14" s="17">
        <v>8.8384271721549997E-3</v>
      </c>
      <c r="AQ14" s="17">
        <v>0</v>
      </c>
      <c r="AR14" s="17"/>
      <c r="AS14" s="17">
        <v>3.6676248020879501E-2</v>
      </c>
      <c r="AT14" s="17">
        <v>2.4837347775228402E-2</v>
      </c>
      <c r="AU14" s="17"/>
      <c r="AV14" s="17">
        <v>2.9561052029126199E-2</v>
      </c>
      <c r="AW14" s="17">
        <v>3.5855420118599303E-2</v>
      </c>
      <c r="AX14" s="17"/>
      <c r="AY14" s="17">
        <v>4.4947848148776899E-2</v>
      </c>
      <c r="AZ14" s="17">
        <v>3.3435447906839597E-2</v>
      </c>
      <c r="BA14" s="17">
        <v>1.802515370515E-2</v>
      </c>
      <c r="BB14" s="17"/>
      <c r="BC14" s="17">
        <v>3.89989031185154E-2</v>
      </c>
      <c r="BD14" s="17">
        <v>2.86994837409612E-2</v>
      </c>
      <c r="BE14" s="17">
        <v>3.0905836478598299E-2</v>
      </c>
      <c r="BF14" s="17"/>
      <c r="BG14" s="17">
        <v>4.2052133900384397E-2</v>
      </c>
      <c r="BH14" s="17">
        <v>2.7721286422571E-2</v>
      </c>
      <c r="BI14" s="17"/>
      <c r="BJ14" s="17">
        <v>3.6829800231200603E-2</v>
      </c>
      <c r="BK14" s="17">
        <v>3.1149942560187001E-2</v>
      </c>
      <c r="BL14" s="17"/>
      <c r="BM14" s="17">
        <v>3.3145532424963799E-2</v>
      </c>
      <c r="BN14" s="17">
        <v>2.2275312022843899E-2</v>
      </c>
      <c r="BO14" s="17">
        <v>3.67835976788723E-2</v>
      </c>
      <c r="BP14" s="17">
        <v>4.1980731228764397E-2</v>
      </c>
      <c r="BQ14" s="17">
        <v>3.4778321741843102E-2</v>
      </c>
      <c r="BR14" s="17">
        <v>3.4328648905404498E-2</v>
      </c>
      <c r="BS14" s="17">
        <v>6.6854341002437104E-2</v>
      </c>
      <c r="BT14" s="17"/>
      <c r="BU14" s="17">
        <v>3.5968141291058797E-2</v>
      </c>
      <c r="BV14" s="17">
        <v>1.19209518741278E-2</v>
      </c>
      <c r="BW14" s="17"/>
      <c r="BX14" s="17">
        <v>3.7958028106544403E-2</v>
      </c>
      <c r="BY14" s="17">
        <v>2.21388988560412E-2</v>
      </c>
      <c r="BZ14" s="17">
        <v>1.07406486927139E-2</v>
      </c>
      <c r="CA14" s="17">
        <v>2.24500757365797E-2</v>
      </c>
    </row>
    <row r="15" spans="2:79" x14ac:dyDescent="0.3">
      <c r="B15" s="18" t="s">
        <v>412</v>
      </c>
      <c r="C15" s="21">
        <v>0.69842001089375105</v>
      </c>
      <c r="D15" s="21">
        <v>0.69257014356258895</v>
      </c>
      <c r="E15" s="21">
        <v>0.70348631555311303</v>
      </c>
      <c r="F15" s="21"/>
      <c r="G15" s="21">
        <v>0.74444041447915998</v>
      </c>
      <c r="H15" s="21">
        <v>0.704948324856148</v>
      </c>
      <c r="I15" s="21">
        <v>0.754173523056061</v>
      </c>
      <c r="J15" s="21">
        <v>0.69932734654770801</v>
      </c>
      <c r="K15" s="21">
        <v>0.64255530458408805</v>
      </c>
      <c r="L15" s="21">
        <v>0.65271305715652095</v>
      </c>
      <c r="M15" s="21"/>
      <c r="N15" s="21">
        <v>0.77129758419413197</v>
      </c>
      <c r="O15" s="21">
        <v>0.73765592772990596</v>
      </c>
      <c r="P15" s="21">
        <v>0.62386345886965</v>
      </c>
      <c r="Q15" s="21">
        <v>0.64415057794865105</v>
      </c>
      <c r="R15" s="21"/>
      <c r="S15" s="21">
        <v>0.73363281048834095</v>
      </c>
      <c r="T15" s="21">
        <v>0.70866539565654996</v>
      </c>
      <c r="U15" s="21">
        <v>0.69345623972803905</v>
      </c>
      <c r="V15" s="21">
        <v>0.63272731579247499</v>
      </c>
      <c r="W15" s="21">
        <v>0.66529514519275201</v>
      </c>
      <c r="X15" s="21">
        <v>0.69254907864156001</v>
      </c>
      <c r="Y15" s="21">
        <v>0.66962392549906702</v>
      </c>
      <c r="Z15" s="21">
        <v>0.71690637635066401</v>
      </c>
      <c r="AA15" s="21">
        <v>0.742682193763882</v>
      </c>
      <c r="AB15" s="21">
        <v>0.67774085199293799</v>
      </c>
      <c r="AC15" s="21">
        <v>0.711146347852192</v>
      </c>
      <c r="AD15" s="21">
        <v>0.77964720501546103</v>
      </c>
      <c r="AE15" s="21"/>
      <c r="AF15" s="21">
        <v>0.75520425013007797</v>
      </c>
      <c r="AG15" s="21">
        <v>0.69456042316095501</v>
      </c>
      <c r="AH15" s="21">
        <v>0.68592895837338497</v>
      </c>
      <c r="AI15" s="21">
        <v>0.64149937034104099</v>
      </c>
      <c r="AJ15" s="21">
        <v>0.65521924373985097</v>
      </c>
      <c r="AK15" s="21">
        <v>0.76832732829667605</v>
      </c>
      <c r="AL15" s="21"/>
      <c r="AM15" s="21">
        <v>0.66858808469082698</v>
      </c>
      <c r="AN15" s="21">
        <v>0.69174991703623101</v>
      </c>
      <c r="AO15" s="21">
        <v>0.75417715058142498</v>
      </c>
      <c r="AP15" s="21">
        <v>0.80149349270668802</v>
      </c>
      <c r="AQ15" s="21">
        <v>0.83329456055413098</v>
      </c>
      <c r="AR15" s="21"/>
      <c r="AS15" s="21">
        <v>0.72554296834915699</v>
      </c>
      <c r="AT15" s="21">
        <v>0.69997417486451696</v>
      </c>
      <c r="AU15" s="21"/>
      <c r="AV15" s="21">
        <v>0.72162576750771901</v>
      </c>
      <c r="AW15" s="21">
        <v>0.71442629330124197</v>
      </c>
      <c r="AX15" s="21"/>
      <c r="AY15" s="21">
        <v>0.70836369880989603</v>
      </c>
      <c r="AZ15" s="21">
        <v>0.69953466285395405</v>
      </c>
      <c r="BA15" s="21">
        <v>0.65133684769126798</v>
      </c>
      <c r="BB15" s="21"/>
      <c r="BC15" s="21">
        <v>0.68557971780818205</v>
      </c>
      <c r="BD15" s="21">
        <v>0.69316404285748801</v>
      </c>
      <c r="BE15" s="21">
        <v>0.744290500518761</v>
      </c>
      <c r="BF15" s="21"/>
      <c r="BG15" s="21">
        <v>0.69397644462653996</v>
      </c>
      <c r="BH15" s="21">
        <v>0.70758854314657504</v>
      </c>
      <c r="BI15" s="21"/>
      <c r="BJ15" s="21">
        <v>0.77497291013108804</v>
      </c>
      <c r="BK15" s="21">
        <v>0.67884616675683396</v>
      </c>
      <c r="BL15" s="21"/>
      <c r="BM15" s="21">
        <v>0.74698221306915202</v>
      </c>
      <c r="BN15" s="21">
        <v>0.66765852166847095</v>
      </c>
      <c r="BO15" s="21">
        <v>0.68236870336438904</v>
      </c>
      <c r="BP15" s="21">
        <v>0.59529632271681399</v>
      </c>
      <c r="BQ15" s="21">
        <v>0.84503469517401497</v>
      </c>
      <c r="BR15" s="21">
        <v>0.64740716253819997</v>
      </c>
      <c r="BS15" s="21">
        <v>0.59053517417652301</v>
      </c>
      <c r="BT15" s="21"/>
      <c r="BU15" s="21">
        <v>0.80553096675313096</v>
      </c>
      <c r="BV15" s="21">
        <v>0.79647523199615</v>
      </c>
      <c r="BW15" s="21"/>
      <c r="BX15" s="21">
        <v>0.70724705878226601</v>
      </c>
      <c r="BY15" s="21">
        <v>0.67830055632030695</v>
      </c>
      <c r="BZ15" s="21">
        <v>0.79457307681074896</v>
      </c>
      <c r="CA15" s="21">
        <v>0.68512340002867</v>
      </c>
    </row>
    <row r="16" spans="2:79" x14ac:dyDescent="0.3">
      <c r="B16" s="18" t="s">
        <v>413</v>
      </c>
      <c r="C16" s="21">
        <v>4.7916753353107501E-2</v>
      </c>
      <c r="D16" s="21">
        <v>4.4590454219283197E-2</v>
      </c>
      <c r="E16" s="21">
        <v>5.1226917411781397E-2</v>
      </c>
      <c r="F16" s="21"/>
      <c r="G16" s="21">
        <v>2.4218936560749499E-2</v>
      </c>
      <c r="H16" s="21">
        <v>5.4854278911708299E-2</v>
      </c>
      <c r="I16" s="21">
        <v>5.3430565761786501E-2</v>
      </c>
      <c r="J16" s="21">
        <v>2.1624886403098099E-2</v>
      </c>
      <c r="K16" s="21">
        <v>7.3594556796486202E-2</v>
      </c>
      <c r="L16" s="21">
        <v>6.0039346057129801E-2</v>
      </c>
      <c r="M16" s="21"/>
      <c r="N16" s="21">
        <v>3.1992151400788101E-2</v>
      </c>
      <c r="O16" s="21">
        <v>4.1491745321217098E-2</v>
      </c>
      <c r="P16" s="21">
        <v>5.5943134073325497E-2</v>
      </c>
      <c r="Q16" s="21">
        <v>6.6638003098190096E-2</v>
      </c>
      <c r="R16" s="21"/>
      <c r="S16" s="21">
        <v>3.9766785870842598E-2</v>
      </c>
      <c r="T16" s="21">
        <v>4.4092212020989098E-2</v>
      </c>
      <c r="U16" s="21">
        <v>2.20905867716421E-2</v>
      </c>
      <c r="V16" s="21">
        <v>7.7848670662059902E-2</v>
      </c>
      <c r="W16" s="21">
        <v>3.9352161044504903E-2</v>
      </c>
      <c r="X16" s="21">
        <v>6.5950176880929495E-2</v>
      </c>
      <c r="Y16" s="21">
        <v>7.4798899446134798E-2</v>
      </c>
      <c r="Z16" s="21">
        <v>2.0428145796905901E-2</v>
      </c>
      <c r="AA16" s="21">
        <v>3.3911937383553997E-2</v>
      </c>
      <c r="AB16" s="21">
        <v>3.3833428412130502E-2</v>
      </c>
      <c r="AC16" s="21">
        <v>7.1139023932684398E-2</v>
      </c>
      <c r="AD16" s="21">
        <v>5.6217909559498097E-2</v>
      </c>
      <c r="AE16" s="21"/>
      <c r="AF16" s="21">
        <v>2.1703834926827099E-2</v>
      </c>
      <c r="AG16" s="21">
        <v>5.8854674467143903E-2</v>
      </c>
      <c r="AH16" s="21">
        <v>4.0676716767716802E-2</v>
      </c>
      <c r="AI16" s="21">
        <v>5.4889788150739999E-2</v>
      </c>
      <c r="AJ16" s="21">
        <v>7.6504445669566198E-2</v>
      </c>
      <c r="AK16" s="21">
        <v>5.4369982117708097E-2</v>
      </c>
      <c r="AL16" s="21"/>
      <c r="AM16" s="21">
        <v>6.1013484555175697E-2</v>
      </c>
      <c r="AN16" s="21">
        <v>4.8036447849891598E-2</v>
      </c>
      <c r="AO16" s="21">
        <v>3.9820873069284099E-2</v>
      </c>
      <c r="AP16" s="21">
        <v>2.65077095109791E-2</v>
      </c>
      <c r="AQ16" s="21">
        <v>7.33946668191581E-2</v>
      </c>
      <c r="AR16" s="21"/>
      <c r="AS16" s="21">
        <v>4.2955290152319699E-2</v>
      </c>
      <c r="AT16" s="21">
        <v>6.6106439921124499E-2</v>
      </c>
      <c r="AU16" s="21"/>
      <c r="AV16" s="21">
        <v>4.2132918225743901E-2</v>
      </c>
      <c r="AW16" s="21">
        <v>4.2721832180438797E-2</v>
      </c>
      <c r="AX16" s="21"/>
      <c r="AY16" s="21">
        <v>5.0525003251156199E-2</v>
      </c>
      <c r="AZ16" s="21">
        <v>4.4628866229069197E-2</v>
      </c>
      <c r="BA16" s="21">
        <v>5.7152753579459099E-2</v>
      </c>
      <c r="BB16" s="21"/>
      <c r="BC16" s="21">
        <v>4.3368813999241897E-2</v>
      </c>
      <c r="BD16" s="21">
        <v>6.0933712686148001E-2</v>
      </c>
      <c r="BE16" s="21">
        <v>4.5398601748757997E-2</v>
      </c>
      <c r="BF16" s="21"/>
      <c r="BG16" s="21">
        <v>4.56869872605149E-2</v>
      </c>
      <c r="BH16" s="21">
        <v>4.8612818234007801E-2</v>
      </c>
      <c r="BI16" s="21"/>
      <c r="BJ16" s="21">
        <v>3.5624147466522697E-2</v>
      </c>
      <c r="BK16" s="21">
        <v>5.2345133837558303E-2</v>
      </c>
      <c r="BL16" s="21"/>
      <c r="BM16" s="21">
        <v>3.3353365073575197E-2</v>
      </c>
      <c r="BN16" s="21">
        <v>6.8532770143240496E-2</v>
      </c>
      <c r="BO16" s="21">
        <v>1.7880374044910101E-2</v>
      </c>
      <c r="BP16" s="21">
        <v>8.5354340417968799E-2</v>
      </c>
      <c r="BQ16" s="21">
        <v>1.8127213970029501E-2</v>
      </c>
      <c r="BR16" s="21">
        <v>6.5875422634214406E-2</v>
      </c>
      <c r="BS16" s="21">
        <v>5.7649197602019503E-2</v>
      </c>
      <c r="BT16" s="21"/>
      <c r="BU16" s="21">
        <v>1.6889684601039099E-2</v>
      </c>
      <c r="BV16" s="21">
        <v>1.10337672767984E-2</v>
      </c>
      <c r="BW16" s="21"/>
      <c r="BX16" s="21">
        <v>4.7610058437800903E-2</v>
      </c>
      <c r="BY16" s="21">
        <v>7.0062933007112402E-2</v>
      </c>
      <c r="BZ16" s="21">
        <v>3.3416764347168698E-2</v>
      </c>
      <c r="CA16" s="21">
        <v>5.5113234005063801E-2</v>
      </c>
    </row>
    <row r="17" spans="2:79" hidden="1" x14ac:dyDescent="0.3">
      <c r="B17" s="18" t="s">
        <v>299</v>
      </c>
      <c r="C17" s="22">
        <v>0.65050325754064398</v>
      </c>
      <c r="D17" s="22">
        <v>0.64797968934330596</v>
      </c>
      <c r="E17" s="22">
        <v>0.65225939814133105</v>
      </c>
      <c r="F17" s="22"/>
      <c r="G17" s="22">
        <v>0.72022147791841096</v>
      </c>
      <c r="H17" s="22">
        <v>0.65009404594443998</v>
      </c>
      <c r="I17" s="22">
        <v>0.70074295729427405</v>
      </c>
      <c r="J17" s="22">
        <v>0.67770246014461</v>
      </c>
      <c r="K17" s="22">
        <v>0.56896074778760197</v>
      </c>
      <c r="L17" s="22">
        <v>0.59267371109939104</v>
      </c>
      <c r="M17" s="22"/>
      <c r="N17" s="22">
        <v>0.73930543279334404</v>
      </c>
      <c r="O17" s="22">
        <v>0.69616418240868905</v>
      </c>
      <c r="P17" s="22">
        <v>0.56792032479632404</v>
      </c>
      <c r="Q17" s="22">
        <v>0.57751257485046104</v>
      </c>
      <c r="R17" s="22"/>
      <c r="S17" s="22">
        <v>0.69386602461749802</v>
      </c>
      <c r="T17" s="22">
        <v>0.66457318363556095</v>
      </c>
      <c r="U17" s="22">
        <v>0.67136565295639705</v>
      </c>
      <c r="V17" s="22">
        <v>0.55487864513041496</v>
      </c>
      <c r="W17" s="22">
        <v>0.62594298414824701</v>
      </c>
      <c r="X17" s="22">
        <v>0.62659890176063004</v>
      </c>
      <c r="Y17" s="22">
        <v>0.59482502605293197</v>
      </c>
      <c r="Z17" s="22">
        <v>0.69647823055375802</v>
      </c>
      <c r="AA17" s="22">
        <v>0.70877025638032798</v>
      </c>
      <c r="AB17" s="22">
        <v>0.64390742358080799</v>
      </c>
      <c r="AC17" s="22">
        <v>0.64000732391950799</v>
      </c>
      <c r="AD17" s="22">
        <v>0.72342929545596302</v>
      </c>
      <c r="AE17" s="22"/>
      <c r="AF17" s="22">
        <v>0.73350041520325104</v>
      </c>
      <c r="AG17" s="22">
        <v>0.63570574869381102</v>
      </c>
      <c r="AH17" s="22">
        <v>0.64525224160566796</v>
      </c>
      <c r="AI17" s="22">
        <v>0.58660958219030102</v>
      </c>
      <c r="AJ17" s="22">
        <v>0.57871479807028503</v>
      </c>
      <c r="AK17" s="22">
        <v>0.713957346178967</v>
      </c>
      <c r="AL17" s="22"/>
      <c r="AM17" s="22">
        <v>0.60757460013565201</v>
      </c>
      <c r="AN17" s="22">
        <v>0.64371346918633998</v>
      </c>
      <c r="AO17" s="22">
        <v>0.71435627751214104</v>
      </c>
      <c r="AP17" s="22">
        <v>0.77498578319570899</v>
      </c>
      <c r="AQ17" s="22">
        <v>0.75989989373497302</v>
      </c>
      <c r="AR17" s="22"/>
      <c r="AS17" s="22">
        <v>0.68258767819683797</v>
      </c>
      <c r="AT17" s="22">
        <v>0.63386773494339199</v>
      </c>
      <c r="AU17" s="22"/>
      <c r="AV17" s="22">
        <v>0.67949284928197595</v>
      </c>
      <c r="AW17" s="22">
        <v>0.67170446112080395</v>
      </c>
      <c r="AX17" s="22"/>
      <c r="AY17" s="22">
        <v>0.65783869555873997</v>
      </c>
      <c r="AZ17" s="22">
        <v>0.65490579662488402</v>
      </c>
      <c r="BA17" s="22">
        <v>0.59418409411180895</v>
      </c>
      <c r="BB17" s="22"/>
      <c r="BC17" s="22">
        <v>0.64221090380893997</v>
      </c>
      <c r="BD17" s="22">
        <v>0.63223033017134</v>
      </c>
      <c r="BE17" s="22">
        <v>0.69889189877000302</v>
      </c>
      <c r="BF17" s="22"/>
      <c r="BG17" s="22">
        <v>0.64828945736602495</v>
      </c>
      <c r="BH17" s="22">
        <v>0.65897572491256695</v>
      </c>
      <c r="BI17" s="22"/>
      <c r="BJ17" s="22">
        <v>0.73934876266456595</v>
      </c>
      <c r="BK17" s="22">
        <v>0.62650103291927495</v>
      </c>
      <c r="BL17" s="22"/>
      <c r="BM17" s="22">
        <v>0.71362884799557702</v>
      </c>
      <c r="BN17" s="22">
        <v>0.59912575152522995</v>
      </c>
      <c r="BO17" s="22">
        <v>0.66448832931947899</v>
      </c>
      <c r="BP17" s="22">
        <v>0.50994198229884602</v>
      </c>
      <c r="BQ17" s="22">
        <v>0.82690748120398505</v>
      </c>
      <c r="BR17" s="22">
        <v>0.58153173990398599</v>
      </c>
      <c r="BS17" s="22">
        <v>0.53288597657450398</v>
      </c>
      <c r="BT17" s="22"/>
      <c r="BU17" s="22">
        <v>0.78864128215209195</v>
      </c>
      <c r="BV17" s="22">
        <v>0.78544146471935194</v>
      </c>
      <c r="BW17" s="22"/>
      <c r="BX17" s="22">
        <v>0.65963700034446504</v>
      </c>
      <c r="BY17" s="22">
        <v>0.60823762331319398</v>
      </c>
      <c r="BZ17" s="22">
        <v>0.76115631246357995</v>
      </c>
      <c r="CA17" s="22">
        <v>0.63001016602360604</v>
      </c>
    </row>
    <row r="18" spans="2:79" x14ac:dyDescent="0.3">
      <c r="B18" s="16" t="s">
        <v>333</v>
      </c>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A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473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981</v>
      </c>
      <c r="D7" s="10">
        <v>477</v>
      </c>
      <c r="E7" s="10">
        <v>501</v>
      </c>
      <c r="F7" s="10"/>
      <c r="G7" s="10">
        <v>115</v>
      </c>
      <c r="H7" s="10">
        <v>164</v>
      </c>
      <c r="I7" s="10">
        <v>172</v>
      </c>
      <c r="J7" s="10">
        <v>169</v>
      </c>
      <c r="K7" s="10">
        <v>138</v>
      </c>
      <c r="L7" s="10">
        <v>223</v>
      </c>
      <c r="M7" s="10"/>
      <c r="N7" s="10">
        <v>245</v>
      </c>
      <c r="O7" s="10">
        <v>259</v>
      </c>
      <c r="P7" s="10">
        <v>232</v>
      </c>
      <c r="Q7" s="10">
        <v>240</v>
      </c>
      <c r="R7" s="10"/>
      <c r="S7" s="10">
        <v>133</v>
      </c>
      <c r="T7" s="10">
        <v>136</v>
      </c>
      <c r="U7" s="10">
        <v>69</v>
      </c>
      <c r="V7" s="10">
        <v>98</v>
      </c>
      <c r="W7" s="10">
        <v>73</v>
      </c>
      <c r="X7" s="10">
        <v>90</v>
      </c>
      <c r="Y7" s="10">
        <v>72</v>
      </c>
      <c r="Z7" s="10">
        <v>42</v>
      </c>
      <c r="AA7" s="10">
        <v>121</v>
      </c>
      <c r="AB7" s="10">
        <v>76</v>
      </c>
      <c r="AC7" s="10">
        <v>43</v>
      </c>
      <c r="AD7" s="10">
        <v>28</v>
      </c>
      <c r="AE7" s="10"/>
      <c r="AF7" s="10">
        <v>240</v>
      </c>
      <c r="AG7" s="10">
        <v>274</v>
      </c>
      <c r="AH7" s="10">
        <v>118</v>
      </c>
      <c r="AI7" s="10">
        <v>182</v>
      </c>
      <c r="AJ7" s="10">
        <v>104</v>
      </c>
      <c r="AK7" s="10">
        <v>62</v>
      </c>
      <c r="AL7" s="10"/>
      <c r="AM7" s="10">
        <v>246</v>
      </c>
      <c r="AN7" s="10">
        <v>233</v>
      </c>
      <c r="AO7" s="10">
        <v>241</v>
      </c>
      <c r="AP7" s="10">
        <v>107</v>
      </c>
      <c r="AQ7" s="10">
        <v>22</v>
      </c>
      <c r="AR7" s="10"/>
      <c r="AS7" s="10">
        <v>629</v>
      </c>
      <c r="AT7" s="10">
        <v>118</v>
      </c>
      <c r="AU7" s="10"/>
      <c r="AV7" s="10">
        <v>612</v>
      </c>
      <c r="AW7" s="10">
        <v>142</v>
      </c>
      <c r="AX7" s="10"/>
      <c r="AY7" s="10">
        <v>254</v>
      </c>
      <c r="AZ7" s="10">
        <v>625</v>
      </c>
      <c r="BA7" s="10">
        <v>96</v>
      </c>
      <c r="BB7" s="10"/>
      <c r="BC7" s="10">
        <v>539</v>
      </c>
      <c r="BD7" s="10">
        <v>224</v>
      </c>
      <c r="BE7" s="10">
        <v>211</v>
      </c>
      <c r="BF7" s="10"/>
      <c r="BG7" s="10">
        <v>287</v>
      </c>
      <c r="BH7" s="10">
        <v>674</v>
      </c>
      <c r="BI7" s="10"/>
      <c r="BJ7" s="10">
        <v>229</v>
      </c>
      <c r="BK7" s="10">
        <v>738</v>
      </c>
      <c r="BL7" s="10"/>
      <c r="BM7" s="10">
        <v>424</v>
      </c>
      <c r="BN7" s="10">
        <v>149</v>
      </c>
      <c r="BO7" s="10">
        <v>43</v>
      </c>
      <c r="BP7" s="10">
        <v>47</v>
      </c>
      <c r="BQ7" s="10">
        <v>41</v>
      </c>
      <c r="BR7" s="10">
        <v>209</v>
      </c>
      <c r="BS7" s="10">
        <v>68</v>
      </c>
      <c r="BT7" s="10"/>
      <c r="BU7" s="10">
        <v>44</v>
      </c>
      <c r="BV7" s="10">
        <v>75</v>
      </c>
      <c r="BW7" s="10"/>
      <c r="BX7" s="10">
        <v>120</v>
      </c>
      <c r="BY7" s="10">
        <v>306</v>
      </c>
      <c r="BZ7" s="10">
        <v>371</v>
      </c>
      <c r="CA7" s="10">
        <v>292</v>
      </c>
    </row>
    <row r="8" spans="2:79" ht="30" customHeight="1" x14ac:dyDescent="0.3">
      <c r="B8" s="11" t="s">
        <v>20</v>
      </c>
      <c r="C8" s="11">
        <v>987</v>
      </c>
      <c r="D8" s="11">
        <v>494</v>
      </c>
      <c r="E8" s="11">
        <v>490</v>
      </c>
      <c r="F8" s="11"/>
      <c r="G8" s="11">
        <v>145</v>
      </c>
      <c r="H8" s="11">
        <v>163</v>
      </c>
      <c r="I8" s="11">
        <v>167</v>
      </c>
      <c r="J8" s="11">
        <v>164</v>
      </c>
      <c r="K8" s="11">
        <v>136</v>
      </c>
      <c r="L8" s="11">
        <v>212</v>
      </c>
      <c r="M8" s="11"/>
      <c r="N8" s="11">
        <v>257</v>
      </c>
      <c r="O8" s="11">
        <v>250</v>
      </c>
      <c r="P8" s="11">
        <v>226</v>
      </c>
      <c r="Q8" s="11">
        <v>249</v>
      </c>
      <c r="R8" s="11"/>
      <c r="S8" s="11">
        <v>133</v>
      </c>
      <c r="T8" s="11">
        <v>132</v>
      </c>
      <c r="U8" s="11">
        <v>68</v>
      </c>
      <c r="V8" s="11">
        <v>94</v>
      </c>
      <c r="W8" s="11">
        <v>71</v>
      </c>
      <c r="X8" s="11">
        <v>95</v>
      </c>
      <c r="Y8" s="11">
        <v>68</v>
      </c>
      <c r="Z8" s="11">
        <v>38</v>
      </c>
      <c r="AA8" s="11">
        <v>117</v>
      </c>
      <c r="AB8" s="11">
        <v>84</v>
      </c>
      <c r="AC8" s="11">
        <v>49</v>
      </c>
      <c r="AD8" s="11">
        <v>36</v>
      </c>
      <c r="AE8" s="11"/>
      <c r="AF8" s="11">
        <v>253</v>
      </c>
      <c r="AG8" s="11">
        <v>274</v>
      </c>
      <c r="AH8" s="11">
        <v>117</v>
      </c>
      <c r="AI8" s="11">
        <v>179</v>
      </c>
      <c r="AJ8" s="11">
        <v>101</v>
      </c>
      <c r="AK8" s="11">
        <v>61</v>
      </c>
      <c r="AL8" s="11"/>
      <c r="AM8" s="11">
        <v>242</v>
      </c>
      <c r="AN8" s="11">
        <v>239</v>
      </c>
      <c r="AO8" s="11">
        <v>245</v>
      </c>
      <c r="AP8" s="11">
        <v>107</v>
      </c>
      <c r="AQ8" s="11">
        <v>23</v>
      </c>
      <c r="AR8" s="11"/>
      <c r="AS8" s="11">
        <v>639</v>
      </c>
      <c r="AT8" s="11">
        <v>116</v>
      </c>
      <c r="AU8" s="11"/>
      <c r="AV8" s="11">
        <v>611</v>
      </c>
      <c r="AW8" s="11">
        <v>143</v>
      </c>
      <c r="AX8" s="11"/>
      <c r="AY8" s="11">
        <v>260</v>
      </c>
      <c r="AZ8" s="11">
        <v>627</v>
      </c>
      <c r="BA8" s="11">
        <v>94</v>
      </c>
      <c r="BB8" s="11"/>
      <c r="BC8" s="11">
        <v>545</v>
      </c>
      <c r="BD8" s="11">
        <v>221</v>
      </c>
      <c r="BE8" s="11">
        <v>212</v>
      </c>
      <c r="BF8" s="11"/>
      <c r="BG8" s="11">
        <v>286</v>
      </c>
      <c r="BH8" s="11">
        <v>680</v>
      </c>
      <c r="BI8" s="11"/>
      <c r="BJ8" s="11">
        <v>231</v>
      </c>
      <c r="BK8" s="11">
        <v>739</v>
      </c>
      <c r="BL8" s="11"/>
      <c r="BM8" s="11">
        <v>428</v>
      </c>
      <c r="BN8" s="11">
        <v>156</v>
      </c>
      <c r="BO8" s="11">
        <v>45</v>
      </c>
      <c r="BP8" s="11">
        <v>46</v>
      </c>
      <c r="BQ8" s="11">
        <v>47</v>
      </c>
      <c r="BR8" s="11">
        <v>200</v>
      </c>
      <c r="BS8" s="11">
        <v>65</v>
      </c>
      <c r="BT8" s="11"/>
      <c r="BU8" s="11">
        <v>43</v>
      </c>
      <c r="BV8" s="11">
        <v>77</v>
      </c>
      <c r="BW8" s="11"/>
      <c r="BX8" s="11">
        <v>121</v>
      </c>
      <c r="BY8" s="11">
        <v>304</v>
      </c>
      <c r="BZ8" s="11">
        <v>378</v>
      </c>
      <c r="CA8" s="11">
        <v>292</v>
      </c>
    </row>
    <row r="9" spans="2:79" x14ac:dyDescent="0.3">
      <c r="B9" s="18" t="s">
        <v>292</v>
      </c>
      <c r="C9" s="17">
        <v>0.231704895496984</v>
      </c>
      <c r="D9" s="17">
        <v>0.220621123553563</v>
      </c>
      <c r="E9" s="17">
        <v>0.242344063849978</v>
      </c>
      <c r="F9" s="17"/>
      <c r="G9" s="17">
        <v>0.26991677451161</v>
      </c>
      <c r="H9" s="17">
        <v>0.323657800740145</v>
      </c>
      <c r="I9" s="17">
        <v>0.28633029041264701</v>
      </c>
      <c r="J9" s="17">
        <v>0.19785453780533799</v>
      </c>
      <c r="K9" s="17">
        <v>0.15145233187979401</v>
      </c>
      <c r="L9" s="17">
        <v>0.16929724140163399</v>
      </c>
      <c r="M9" s="17"/>
      <c r="N9" s="17">
        <v>0.26758282985953202</v>
      </c>
      <c r="O9" s="17">
        <v>0.207412937114859</v>
      </c>
      <c r="P9" s="17">
        <v>0.216957415954531</v>
      </c>
      <c r="Q9" s="17">
        <v>0.227432264861432</v>
      </c>
      <c r="R9" s="17"/>
      <c r="S9" s="17">
        <v>0.27335111899981801</v>
      </c>
      <c r="T9" s="17">
        <v>0.25620297518940999</v>
      </c>
      <c r="U9" s="17">
        <v>0.192372756392378</v>
      </c>
      <c r="V9" s="17">
        <v>0.21111484299033401</v>
      </c>
      <c r="W9" s="17">
        <v>0.13498208229952</v>
      </c>
      <c r="X9" s="17">
        <v>0.208640653692442</v>
      </c>
      <c r="Y9" s="17">
        <v>0.16466413258586399</v>
      </c>
      <c r="Z9" s="17">
        <v>0.33343701679836701</v>
      </c>
      <c r="AA9" s="17">
        <v>0.25962283853047202</v>
      </c>
      <c r="AB9" s="17">
        <v>0.20448851068021401</v>
      </c>
      <c r="AC9" s="17">
        <v>0.223200930076421</v>
      </c>
      <c r="AD9" s="17">
        <v>0.37055510381227202</v>
      </c>
      <c r="AE9" s="17"/>
      <c r="AF9" s="17">
        <v>0.33809182960196899</v>
      </c>
      <c r="AG9" s="17">
        <v>0.17176485423417201</v>
      </c>
      <c r="AH9" s="17">
        <v>0.23431982341541599</v>
      </c>
      <c r="AI9" s="17">
        <v>0.186074046137996</v>
      </c>
      <c r="AJ9" s="17">
        <v>0.21936107045103501</v>
      </c>
      <c r="AK9" s="17">
        <v>0.21351119767726601</v>
      </c>
      <c r="AL9" s="17"/>
      <c r="AM9" s="17">
        <v>0.13759030909983699</v>
      </c>
      <c r="AN9" s="17">
        <v>0.217320830689369</v>
      </c>
      <c r="AO9" s="17">
        <v>0.27202793474231701</v>
      </c>
      <c r="AP9" s="17">
        <v>0.36268029569101401</v>
      </c>
      <c r="AQ9" s="17">
        <v>0.538676959069053</v>
      </c>
      <c r="AR9" s="17"/>
      <c r="AS9" s="17">
        <v>0.25500938785329802</v>
      </c>
      <c r="AT9" s="17">
        <v>0.23327139053337401</v>
      </c>
      <c r="AU9" s="17"/>
      <c r="AV9" s="17">
        <v>0.25869626543376201</v>
      </c>
      <c r="AW9" s="17">
        <v>0.24983976897927501</v>
      </c>
      <c r="AX9" s="17"/>
      <c r="AY9" s="17">
        <v>0.26740279517519999</v>
      </c>
      <c r="AZ9" s="17">
        <v>0.23201339933204301</v>
      </c>
      <c r="BA9" s="17">
        <v>0.1233369702884</v>
      </c>
      <c r="BB9" s="17"/>
      <c r="BC9" s="17">
        <v>0.21503500675336701</v>
      </c>
      <c r="BD9" s="17">
        <v>0.28681539996938599</v>
      </c>
      <c r="BE9" s="17">
        <v>0.22069322878426101</v>
      </c>
      <c r="BF9" s="17"/>
      <c r="BG9" s="17">
        <v>0.222352322990373</v>
      </c>
      <c r="BH9" s="17">
        <v>0.23997910704594599</v>
      </c>
      <c r="BI9" s="17"/>
      <c r="BJ9" s="17">
        <v>0.29283483204362298</v>
      </c>
      <c r="BK9" s="17">
        <v>0.21458905571329301</v>
      </c>
      <c r="BL9" s="17"/>
      <c r="BM9" s="17">
        <v>0.268996823102921</v>
      </c>
      <c r="BN9" s="17">
        <v>0.22927473967553599</v>
      </c>
      <c r="BO9" s="17">
        <v>0.24982314934428301</v>
      </c>
      <c r="BP9" s="17">
        <v>0.24399844898113701</v>
      </c>
      <c r="BQ9" s="17">
        <v>0.15859435082332399</v>
      </c>
      <c r="BR9" s="17">
        <v>0.15527981685879</v>
      </c>
      <c r="BS9" s="17">
        <v>0.25862070896996903</v>
      </c>
      <c r="BT9" s="17"/>
      <c r="BU9" s="17">
        <v>0.28175201929899002</v>
      </c>
      <c r="BV9" s="17">
        <v>0.35916055387225998</v>
      </c>
      <c r="BW9" s="17"/>
      <c r="BX9" s="17">
        <v>0.208375569293582</v>
      </c>
      <c r="BY9" s="17">
        <v>0.24682984953804801</v>
      </c>
      <c r="BZ9" s="17">
        <v>0.28080417485137399</v>
      </c>
      <c r="CA9" s="17">
        <v>0.27020823342879302</v>
      </c>
    </row>
    <row r="10" spans="2:79" x14ac:dyDescent="0.3">
      <c r="B10" s="18" t="s">
        <v>293</v>
      </c>
      <c r="C10" s="17">
        <v>0.44862475602836299</v>
      </c>
      <c r="D10" s="17">
        <v>0.44243909744089899</v>
      </c>
      <c r="E10" s="17">
        <v>0.45334915209223497</v>
      </c>
      <c r="F10" s="17"/>
      <c r="G10" s="17">
        <v>0.431451173443895</v>
      </c>
      <c r="H10" s="17">
        <v>0.42123592316422498</v>
      </c>
      <c r="I10" s="17">
        <v>0.52174905179056597</v>
      </c>
      <c r="J10" s="17">
        <v>0.45411149115082</v>
      </c>
      <c r="K10" s="17">
        <v>0.37909407392758598</v>
      </c>
      <c r="L10" s="17">
        <v>0.46414479627195598</v>
      </c>
      <c r="M10" s="17"/>
      <c r="N10" s="17">
        <v>0.49052529845112802</v>
      </c>
      <c r="O10" s="17">
        <v>0.43797264287751603</v>
      </c>
      <c r="P10" s="17">
        <v>0.43892245501656602</v>
      </c>
      <c r="Q10" s="17">
        <v>0.430663525093679</v>
      </c>
      <c r="R10" s="17"/>
      <c r="S10" s="17">
        <v>0.449269667853953</v>
      </c>
      <c r="T10" s="17">
        <v>0.43859773186997197</v>
      </c>
      <c r="U10" s="17">
        <v>0.48270107811883001</v>
      </c>
      <c r="V10" s="17">
        <v>0.45149548451295202</v>
      </c>
      <c r="W10" s="17">
        <v>0.50885723446227404</v>
      </c>
      <c r="X10" s="17">
        <v>0.433135321216297</v>
      </c>
      <c r="Y10" s="17">
        <v>0.50857573798029798</v>
      </c>
      <c r="Z10" s="17">
        <v>0.397243170622747</v>
      </c>
      <c r="AA10" s="17">
        <v>0.43378258577141299</v>
      </c>
      <c r="AB10" s="17">
        <v>0.52743726480112296</v>
      </c>
      <c r="AC10" s="17">
        <v>0.29204191054102602</v>
      </c>
      <c r="AD10" s="17">
        <v>0.35178315447817099</v>
      </c>
      <c r="AE10" s="17"/>
      <c r="AF10" s="17">
        <v>0.41333952381836198</v>
      </c>
      <c r="AG10" s="17">
        <v>0.464962197822062</v>
      </c>
      <c r="AH10" s="17">
        <v>0.43746062388940199</v>
      </c>
      <c r="AI10" s="17">
        <v>0.49262647317985098</v>
      </c>
      <c r="AJ10" s="17">
        <v>0.40499616512458497</v>
      </c>
      <c r="AK10" s="17">
        <v>0.47648448165548202</v>
      </c>
      <c r="AL10" s="17"/>
      <c r="AM10" s="17">
        <v>0.50111961076498102</v>
      </c>
      <c r="AN10" s="17">
        <v>0.40987758360459398</v>
      </c>
      <c r="AO10" s="17">
        <v>0.44061792695257201</v>
      </c>
      <c r="AP10" s="17">
        <v>0.43034934026663002</v>
      </c>
      <c r="AQ10" s="17">
        <v>0.33553447466033298</v>
      </c>
      <c r="AR10" s="17"/>
      <c r="AS10" s="17">
        <v>0.47532419324900399</v>
      </c>
      <c r="AT10" s="17">
        <v>0.38068655719999001</v>
      </c>
      <c r="AU10" s="17"/>
      <c r="AV10" s="17">
        <v>0.45219707941130799</v>
      </c>
      <c r="AW10" s="17">
        <v>0.41934715908485498</v>
      </c>
      <c r="AX10" s="17"/>
      <c r="AY10" s="17">
        <v>0.44735150562401998</v>
      </c>
      <c r="AZ10" s="17">
        <v>0.460302041177098</v>
      </c>
      <c r="BA10" s="17">
        <v>0.37046438944591698</v>
      </c>
      <c r="BB10" s="17"/>
      <c r="BC10" s="17">
        <v>0.45922402536954599</v>
      </c>
      <c r="BD10" s="17">
        <v>0.38238516965154401</v>
      </c>
      <c r="BE10" s="17">
        <v>0.48823863642641202</v>
      </c>
      <c r="BF10" s="17"/>
      <c r="BG10" s="17">
        <v>0.41308505872583201</v>
      </c>
      <c r="BH10" s="17">
        <v>0.46422493647537899</v>
      </c>
      <c r="BI10" s="17"/>
      <c r="BJ10" s="17">
        <v>0.46154543501086998</v>
      </c>
      <c r="BK10" s="17">
        <v>0.44821725203560298</v>
      </c>
      <c r="BL10" s="17"/>
      <c r="BM10" s="17">
        <v>0.47772189928692999</v>
      </c>
      <c r="BN10" s="17">
        <v>0.475103592456597</v>
      </c>
      <c r="BO10" s="17">
        <v>0.39042488685764998</v>
      </c>
      <c r="BP10" s="17">
        <v>0.27765594146606498</v>
      </c>
      <c r="BQ10" s="17">
        <v>0.45783586528786402</v>
      </c>
      <c r="BR10" s="17">
        <v>0.42804581770540201</v>
      </c>
      <c r="BS10" s="17">
        <v>0.41042637103753299</v>
      </c>
      <c r="BT10" s="17"/>
      <c r="BU10" s="17">
        <v>0.39441975907035098</v>
      </c>
      <c r="BV10" s="17">
        <v>0.36806050735359103</v>
      </c>
      <c r="BW10" s="17"/>
      <c r="BX10" s="17">
        <v>0.39023824876406998</v>
      </c>
      <c r="BY10" s="17">
        <v>0.391298982111487</v>
      </c>
      <c r="BZ10" s="17">
        <v>0.50115117807624698</v>
      </c>
      <c r="CA10" s="17">
        <v>0.44672603624246299</v>
      </c>
    </row>
    <row r="11" spans="2:79" x14ac:dyDescent="0.3">
      <c r="B11" s="18" t="s">
        <v>294</v>
      </c>
      <c r="C11" s="17">
        <v>0.216619038571321</v>
      </c>
      <c r="D11" s="17">
        <v>0.23479039000727001</v>
      </c>
      <c r="E11" s="17">
        <v>0.19968986565428101</v>
      </c>
      <c r="F11" s="17"/>
      <c r="G11" s="17">
        <v>0.213067959099565</v>
      </c>
      <c r="H11" s="17">
        <v>0.17829140530006099</v>
      </c>
      <c r="I11" s="17">
        <v>0.104448230865802</v>
      </c>
      <c r="J11" s="17">
        <v>0.238504407255025</v>
      </c>
      <c r="K11" s="17">
        <v>0.29851642504631398</v>
      </c>
      <c r="L11" s="17">
        <v>0.26751009816349802</v>
      </c>
      <c r="M11" s="17"/>
      <c r="N11" s="17">
        <v>0.184699991849339</v>
      </c>
      <c r="O11" s="17">
        <v>0.23286136058351201</v>
      </c>
      <c r="P11" s="17">
        <v>0.223340142307526</v>
      </c>
      <c r="Q11" s="17">
        <v>0.231620404188569</v>
      </c>
      <c r="R11" s="17"/>
      <c r="S11" s="17">
        <v>0.20617251265832201</v>
      </c>
      <c r="T11" s="17">
        <v>0.232642811187833</v>
      </c>
      <c r="U11" s="17">
        <v>0.18377055077205201</v>
      </c>
      <c r="V11" s="17">
        <v>0.25069554461377602</v>
      </c>
      <c r="W11" s="17">
        <v>0.254608847616973</v>
      </c>
      <c r="X11" s="17">
        <v>0.19371895347307899</v>
      </c>
      <c r="Y11" s="17">
        <v>0.24684942638419</v>
      </c>
      <c r="Z11" s="17">
        <v>0.17749060405160999</v>
      </c>
      <c r="AA11" s="17">
        <v>0.203907913763471</v>
      </c>
      <c r="AB11" s="17">
        <v>0.17796098159658699</v>
      </c>
      <c r="AC11" s="17">
        <v>0.26249556044614403</v>
      </c>
      <c r="AD11" s="17">
        <v>0.20870033813838701</v>
      </c>
      <c r="AE11" s="17"/>
      <c r="AF11" s="17">
        <v>0.177327727774578</v>
      </c>
      <c r="AG11" s="17">
        <v>0.23409933052631099</v>
      </c>
      <c r="AH11" s="17">
        <v>0.215102352791154</v>
      </c>
      <c r="AI11" s="17">
        <v>0.231451511282846</v>
      </c>
      <c r="AJ11" s="17">
        <v>0.23491416244185001</v>
      </c>
      <c r="AK11" s="17">
        <v>0.23340055299639101</v>
      </c>
      <c r="AL11" s="17"/>
      <c r="AM11" s="17">
        <v>0.21754024702972499</v>
      </c>
      <c r="AN11" s="17">
        <v>0.25597630308098901</v>
      </c>
      <c r="AO11" s="17">
        <v>0.20881589176939999</v>
      </c>
      <c r="AP11" s="17">
        <v>0.15831053566055101</v>
      </c>
      <c r="AQ11" s="17">
        <v>3.9797589232566197E-2</v>
      </c>
      <c r="AR11" s="17"/>
      <c r="AS11" s="17">
        <v>0.18905830273418001</v>
      </c>
      <c r="AT11" s="17">
        <v>0.24019367326117499</v>
      </c>
      <c r="AU11" s="17"/>
      <c r="AV11" s="17">
        <v>0.20502922162173701</v>
      </c>
      <c r="AW11" s="17">
        <v>0.187616352050785</v>
      </c>
      <c r="AX11" s="17"/>
      <c r="AY11" s="17">
        <v>0.19899322694901</v>
      </c>
      <c r="AZ11" s="17">
        <v>0.21478192534472301</v>
      </c>
      <c r="BA11" s="17">
        <v>0.29157642850793403</v>
      </c>
      <c r="BB11" s="17"/>
      <c r="BC11" s="17">
        <v>0.21418233804041001</v>
      </c>
      <c r="BD11" s="17">
        <v>0.237058562498912</v>
      </c>
      <c r="BE11" s="17">
        <v>0.19638075611190001</v>
      </c>
      <c r="BF11" s="17"/>
      <c r="BG11" s="17">
        <v>0.25511030026639803</v>
      </c>
      <c r="BH11" s="17">
        <v>0.202824782097277</v>
      </c>
      <c r="BI11" s="17"/>
      <c r="BJ11" s="17">
        <v>0.17269040846917899</v>
      </c>
      <c r="BK11" s="17">
        <v>0.22730732502404499</v>
      </c>
      <c r="BL11" s="17"/>
      <c r="BM11" s="17">
        <v>0.18122907861748599</v>
      </c>
      <c r="BN11" s="17">
        <v>0.172990490092088</v>
      </c>
      <c r="BO11" s="17">
        <v>0.22291081047893599</v>
      </c>
      <c r="BP11" s="17">
        <v>0.26971743342677301</v>
      </c>
      <c r="BQ11" s="17">
        <v>0.26794521078697098</v>
      </c>
      <c r="BR11" s="17">
        <v>0.29148824722653799</v>
      </c>
      <c r="BS11" s="17">
        <v>0.24540012057887101</v>
      </c>
      <c r="BT11" s="17"/>
      <c r="BU11" s="17">
        <v>0.28183042282952803</v>
      </c>
      <c r="BV11" s="17">
        <v>0.21547266200519199</v>
      </c>
      <c r="BW11" s="17"/>
      <c r="BX11" s="17">
        <v>0.272064245040258</v>
      </c>
      <c r="BY11" s="17">
        <v>0.21033179456298001</v>
      </c>
      <c r="BZ11" s="17">
        <v>0.160764817082344</v>
      </c>
      <c r="CA11" s="17">
        <v>0.178403110628365</v>
      </c>
    </row>
    <row r="12" spans="2:79" x14ac:dyDescent="0.3">
      <c r="B12" s="18" t="s">
        <v>295</v>
      </c>
      <c r="C12" s="17">
        <v>5.5811351191507E-2</v>
      </c>
      <c r="D12" s="17">
        <v>6.3865089659920202E-2</v>
      </c>
      <c r="E12" s="17">
        <v>4.8051960419484903E-2</v>
      </c>
      <c r="F12" s="17"/>
      <c r="G12" s="17">
        <v>3.3239959476108402E-2</v>
      </c>
      <c r="H12" s="17">
        <v>4.5991188881394501E-2</v>
      </c>
      <c r="I12" s="17">
        <v>5.2486795806671302E-2</v>
      </c>
      <c r="J12" s="17">
        <v>5.61901671282014E-2</v>
      </c>
      <c r="K12" s="17">
        <v>9.2270677013666202E-2</v>
      </c>
      <c r="L12" s="17">
        <v>5.7818931464476697E-2</v>
      </c>
      <c r="M12" s="17"/>
      <c r="N12" s="17">
        <v>3.2733505911281602E-2</v>
      </c>
      <c r="O12" s="17">
        <v>5.9683049141789998E-2</v>
      </c>
      <c r="P12" s="17">
        <v>7.0645057824006097E-2</v>
      </c>
      <c r="Q12" s="17">
        <v>5.6081652009774198E-2</v>
      </c>
      <c r="R12" s="17"/>
      <c r="S12" s="17">
        <v>4.3107974281115603E-2</v>
      </c>
      <c r="T12" s="17">
        <v>5.8456473294798299E-2</v>
      </c>
      <c r="U12" s="17">
        <v>8.7666717167376604E-2</v>
      </c>
      <c r="V12" s="17">
        <v>5.6724381705824597E-2</v>
      </c>
      <c r="W12" s="17">
        <v>7.6275266441464207E-2</v>
      </c>
      <c r="X12" s="17">
        <v>7.2102832145050894E-2</v>
      </c>
      <c r="Y12" s="17">
        <v>3.9023498126973401E-2</v>
      </c>
      <c r="Z12" s="17">
        <v>4.4485054364833902E-2</v>
      </c>
      <c r="AA12" s="17">
        <v>3.9041738432892999E-2</v>
      </c>
      <c r="AB12" s="17">
        <v>3.9697055579235398E-2</v>
      </c>
      <c r="AC12" s="17">
        <v>9.1485042776659101E-2</v>
      </c>
      <c r="AD12" s="17">
        <v>3.4480701785584697E-2</v>
      </c>
      <c r="AE12" s="17"/>
      <c r="AF12" s="17">
        <v>4.5171807506583797E-2</v>
      </c>
      <c r="AG12" s="17">
        <v>8.0896381628580594E-2</v>
      </c>
      <c r="AH12" s="17">
        <v>3.03807705916673E-2</v>
      </c>
      <c r="AI12" s="17">
        <v>5.2223594804215297E-2</v>
      </c>
      <c r="AJ12" s="17">
        <v>5.8645860186694598E-2</v>
      </c>
      <c r="AK12" s="17">
        <v>4.2725002206125302E-2</v>
      </c>
      <c r="AL12" s="17"/>
      <c r="AM12" s="17">
        <v>7.8399772497697501E-2</v>
      </c>
      <c r="AN12" s="17">
        <v>7.7961643600472294E-2</v>
      </c>
      <c r="AO12" s="17">
        <v>4.5989945004081698E-2</v>
      </c>
      <c r="AP12" s="17">
        <v>3.87398134167155E-2</v>
      </c>
      <c r="AQ12" s="17">
        <v>0</v>
      </c>
      <c r="AR12" s="17"/>
      <c r="AS12" s="17">
        <v>5.03127276320137E-2</v>
      </c>
      <c r="AT12" s="17">
        <v>5.6617370327368202E-2</v>
      </c>
      <c r="AU12" s="17"/>
      <c r="AV12" s="17">
        <v>5.2475969408184303E-2</v>
      </c>
      <c r="AW12" s="17">
        <v>6.8732506228374096E-2</v>
      </c>
      <c r="AX12" s="17"/>
      <c r="AY12" s="17">
        <v>3.8048650802719401E-2</v>
      </c>
      <c r="AZ12" s="17">
        <v>5.07743760806285E-2</v>
      </c>
      <c r="BA12" s="17">
        <v>0.142299711669509</v>
      </c>
      <c r="BB12" s="17"/>
      <c r="BC12" s="17">
        <v>4.9593498973365499E-2</v>
      </c>
      <c r="BD12" s="17">
        <v>6.6207132434193294E-2</v>
      </c>
      <c r="BE12" s="17">
        <v>6.3031217157323696E-2</v>
      </c>
      <c r="BF12" s="17"/>
      <c r="BG12" s="17">
        <v>5.2950318093103903E-2</v>
      </c>
      <c r="BH12" s="17">
        <v>5.5797596910620001E-2</v>
      </c>
      <c r="BI12" s="17"/>
      <c r="BJ12" s="17">
        <v>4.8388513096232301E-2</v>
      </c>
      <c r="BK12" s="17">
        <v>5.5741453719149701E-2</v>
      </c>
      <c r="BL12" s="17"/>
      <c r="BM12" s="17">
        <v>4.5421338432980199E-2</v>
      </c>
      <c r="BN12" s="17">
        <v>8.4292867718363404E-2</v>
      </c>
      <c r="BO12" s="17">
        <v>6.4907639135186199E-2</v>
      </c>
      <c r="BP12" s="17">
        <v>8.30415549509603E-2</v>
      </c>
      <c r="BQ12" s="17">
        <v>3.6775539736050397E-2</v>
      </c>
      <c r="BR12" s="17">
        <v>6.1461808192075598E-2</v>
      </c>
      <c r="BS12" s="17">
        <v>2.7018359321846999E-2</v>
      </c>
      <c r="BT12" s="17"/>
      <c r="BU12" s="17">
        <v>2.0671774887596101E-2</v>
      </c>
      <c r="BV12" s="17">
        <v>1.18458005425918E-2</v>
      </c>
      <c r="BW12" s="17"/>
      <c r="BX12" s="17">
        <v>3.2443629919085497E-2</v>
      </c>
      <c r="BY12" s="17">
        <v>9.40082891804912E-2</v>
      </c>
      <c r="BZ12" s="17">
        <v>2.75825057446124E-2</v>
      </c>
      <c r="CA12" s="17">
        <v>6.8058983182645402E-2</v>
      </c>
    </row>
    <row r="13" spans="2:79" x14ac:dyDescent="0.3">
      <c r="B13" s="18" t="s">
        <v>296</v>
      </c>
      <c r="C13" s="17">
        <v>1.3852194778273E-2</v>
      </c>
      <c r="D13" s="17">
        <v>1.56205606496162E-2</v>
      </c>
      <c r="E13" s="17">
        <v>1.21586419595887E-2</v>
      </c>
      <c r="F13" s="17"/>
      <c r="G13" s="17">
        <v>2.1287097849469801E-2</v>
      </c>
      <c r="H13" s="17">
        <v>1.25504742287129E-2</v>
      </c>
      <c r="I13" s="17">
        <v>1.16660592868607E-2</v>
      </c>
      <c r="J13" s="17">
        <v>6.1279551862632401E-3</v>
      </c>
      <c r="K13" s="17">
        <v>2.05465334721978E-2</v>
      </c>
      <c r="L13" s="17">
        <v>1.3165198403650999E-2</v>
      </c>
      <c r="M13" s="17"/>
      <c r="N13" s="17">
        <v>8.1907907229789596E-3</v>
      </c>
      <c r="O13" s="17">
        <v>1.49307934838373E-2</v>
      </c>
      <c r="P13" s="17">
        <v>3.9176743502040302E-3</v>
      </c>
      <c r="Q13" s="17">
        <v>2.7900260400492E-2</v>
      </c>
      <c r="R13" s="17"/>
      <c r="S13" s="17">
        <v>7.5465165849931603E-3</v>
      </c>
      <c r="T13" s="17">
        <v>0</v>
      </c>
      <c r="U13" s="17">
        <v>1.2772094020749801E-2</v>
      </c>
      <c r="V13" s="17">
        <v>9.3730397887927096E-3</v>
      </c>
      <c r="W13" s="17">
        <v>1.23425899621461E-2</v>
      </c>
      <c r="X13" s="17">
        <v>2.24085616087027E-2</v>
      </c>
      <c r="Y13" s="17">
        <v>1.2452284439906199E-2</v>
      </c>
      <c r="Z13" s="17">
        <v>2.5026207275785198E-2</v>
      </c>
      <c r="AA13" s="17">
        <v>2.4332201745572501E-2</v>
      </c>
      <c r="AB13" s="17">
        <v>1.25272148352151E-2</v>
      </c>
      <c r="AC13" s="17">
        <v>4.4662719958688001E-2</v>
      </c>
      <c r="AD13" s="17">
        <v>0</v>
      </c>
      <c r="AE13" s="17"/>
      <c r="AF13" s="17">
        <v>0</v>
      </c>
      <c r="AG13" s="17">
        <v>1.85725203387264E-2</v>
      </c>
      <c r="AH13" s="17">
        <v>3.4561403848963203E-2</v>
      </c>
      <c r="AI13" s="17">
        <v>1.5571904365159201E-2</v>
      </c>
      <c r="AJ13" s="17">
        <v>1.72901824289203E-2</v>
      </c>
      <c r="AK13" s="17">
        <v>0</v>
      </c>
      <c r="AL13" s="17"/>
      <c r="AM13" s="17">
        <v>1.6275285743041899E-2</v>
      </c>
      <c r="AN13" s="17">
        <v>1.19017376798833E-2</v>
      </c>
      <c r="AO13" s="17">
        <v>1.3243887792201099E-2</v>
      </c>
      <c r="AP13" s="17">
        <v>0</v>
      </c>
      <c r="AQ13" s="17">
        <v>4.5079451958068902E-2</v>
      </c>
      <c r="AR13" s="17"/>
      <c r="AS13" s="17">
        <v>7.2502999548972203E-3</v>
      </c>
      <c r="AT13" s="17">
        <v>1.5908652461288701E-2</v>
      </c>
      <c r="AU13" s="17"/>
      <c r="AV13" s="17">
        <v>6.0470844145371202E-3</v>
      </c>
      <c r="AW13" s="17">
        <v>1.25947704332104E-2</v>
      </c>
      <c r="AX13" s="17"/>
      <c r="AY13" s="17">
        <v>1.8694088657907299E-2</v>
      </c>
      <c r="AZ13" s="17">
        <v>8.1773143290525506E-3</v>
      </c>
      <c r="BA13" s="17">
        <v>2.9830314366743001E-2</v>
      </c>
      <c r="BB13" s="17"/>
      <c r="BC13" s="17">
        <v>1.0345917028674399E-2</v>
      </c>
      <c r="BD13" s="17">
        <v>2.3395965656167299E-2</v>
      </c>
      <c r="BE13" s="17">
        <v>1.34350340650294E-2</v>
      </c>
      <c r="BF13" s="17"/>
      <c r="BG13" s="17">
        <v>1.39501214198362E-2</v>
      </c>
      <c r="BH13" s="17">
        <v>1.1016151573987099E-2</v>
      </c>
      <c r="BI13" s="17"/>
      <c r="BJ13" s="17">
        <v>3.8978440600979901E-3</v>
      </c>
      <c r="BK13" s="17">
        <v>1.72728567921046E-2</v>
      </c>
      <c r="BL13" s="17"/>
      <c r="BM13" s="17">
        <v>7.1902474275602497E-3</v>
      </c>
      <c r="BN13" s="17">
        <v>1.3398177827966E-2</v>
      </c>
      <c r="BO13" s="17">
        <v>7.19335141839446E-2</v>
      </c>
      <c r="BP13" s="17">
        <v>1.94820224616385E-2</v>
      </c>
      <c r="BQ13" s="17">
        <v>1.9082271768047099E-2</v>
      </c>
      <c r="BR13" s="17">
        <v>1.7424784420333E-2</v>
      </c>
      <c r="BS13" s="17">
        <v>0</v>
      </c>
      <c r="BT13" s="17"/>
      <c r="BU13" s="17">
        <v>0</v>
      </c>
      <c r="BV13" s="17">
        <v>1.09119958620153E-2</v>
      </c>
      <c r="BW13" s="17"/>
      <c r="BX13" s="17">
        <v>3.2181854131988701E-2</v>
      </c>
      <c r="BY13" s="17">
        <v>2.9036035140397098E-2</v>
      </c>
      <c r="BZ13" s="17">
        <v>7.0300663852506601E-3</v>
      </c>
      <c r="CA13" s="17">
        <v>1.5976916857006099E-2</v>
      </c>
    </row>
    <row r="14" spans="2:79" x14ac:dyDescent="0.3">
      <c r="B14" s="18" t="s">
        <v>101</v>
      </c>
      <c r="C14" s="17">
        <v>3.3387763933552E-2</v>
      </c>
      <c r="D14" s="17">
        <v>2.2663738688732098E-2</v>
      </c>
      <c r="E14" s="17">
        <v>4.44063160244327E-2</v>
      </c>
      <c r="F14" s="17"/>
      <c r="G14" s="17">
        <v>3.1037035619352501E-2</v>
      </c>
      <c r="H14" s="17">
        <v>1.8273207685461701E-2</v>
      </c>
      <c r="I14" s="17">
        <v>2.3319571837452702E-2</v>
      </c>
      <c r="J14" s="17">
        <v>4.7211441474352599E-2</v>
      </c>
      <c r="K14" s="17">
        <v>5.8119958660442797E-2</v>
      </c>
      <c r="L14" s="17">
        <v>2.8063734294784301E-2</v>
      </c>
      <c r="M14" s="17"/>
      <c r="N14" s="17">
        <v>1.626758320574E-2</v>
      </c>
      <c r="O14" s="17">
        <v>4.7139216798485602E-2</v>
      </c>
      <c r="P14" s="17">
        <v>4.6217254547165999E-2</v>
      </c>
      <c r="Q14" s="17">
        <v>2.6301893446053999E-2</v>
      </c>
      <c r="R14" s="17"/>
      <c r="S14" s="17">
        <v>2.0552209621797799E-2</v>
      </c>
      <c r="T14" s="17">
        <v>1.41000084579867E-2</v>
      </c>
      <c r="U14" s="17">
        <v>4.0716803528614197E-2</v>
      </c>
      <c r="V14" s="17">
        <v>2.05967063883205E-2</v>
      </c>
      <c r="W14" s="17">
        <v>1.29339792176225E-2</v>
      </c>
      <c r="X14" s="17">
        <v>6.9993677864428297E-2</v>
      </c>
      <c r="Y14" s="17">
        <v>2.8434920482768002E-2</v>
      </c>
      <c r="Z14" s="17">
        <v>2.2317946886657301E-2</v>
      </c>
      <c r="AA14" s="17">
        <v>3.9312721756177602E-2</v>
      </c>
      <c r="AB14" s="17">
        <v>3.7888972507625698E-2</v>
      </c>
      <c r="AC14" s="17">
        <v>8.6113836201062693E-2</v>
      </c>
      <c r="AD14" s="17">
        <v>3.4480701785584697E-2</v>
      </c>
      <c r="AE14" s="17"/>
      <c r="AF14" s="17">
        <v>2.60691112985076E-2</v>
      </c>
      <c r="AG14" s="17">
        <v>2.9704715450147801E-2</v>
      </c>
      <c r="AH14" s="17">
        <v>4.8175025463396602E-2</v>
      </c>
      <c r="AI14" s="17">
        <v>2.2052470229932099E-2</v>
      </c>
      <c r="AJ14" s="17">
        <v>6.4792559366915095E-2</v>
      </c>
      <c r="AK14" s="17">
        <v>3.3878765464735498E-2</v>
      </c>
      <c r="AL14" s="17"/>
      <c r="AM14" s="17">
        <v>4.9074774864716897E-2</v>
      </c>
      <c r="AN14" s="17">
        <v>2.69619013446919E-2</v>
      </c>
      <c r="AO14" s="17">
        <v>1.9304413739428299E-2</v>
      </c>
      <c r="AP14" s="17">
        <v>9.9200149650886405E-3</v>
      </c>
      <c r="AQ14" s="17">
        <v>4.0911525079979499E-2</v>
      </c>
      <c r="AR14" s="17"/>
      <c r="AS14" s="17">
        <v>2.3045088576607701E-2</v>
      </c>
      <c r="AT14" s="17">
        <v>7.3322356216803497E-2</v>
      </c>
      <c r="AU14" s="17"/>
      <c r="AV14" s="17">
        <v>2.5554379710472499E-2</v>
      </c>
      <c r="AW14" s="17">
        <v>6.1869443223500999E-2</v>
      </c>
      <c r="AX14" s="17"/>
      <c r="AY14" s="17">
        <v>2.9509732791143401E-2</v>
      </c>
      <c r="AZ14" s="17">
        <v>3.3950943736454499E-2</v>
      </c>
      <c r="BA14" s="17">
        <v>4.24921857214983E-2</v>
      </c>
      <c r="BB14" s="17"/>
      <c r="BC14" s="17">
        <v>5.1619213834637002E-2</v>
      </c>
      <c r="BD14" s="17">
        <v>4.1377697897974396E-3</v>
      </c>
      <c r="BE14" s="17">
        <v>1.8221127455074499E-2</v>
      </c>
      <c r="BF14" s="17"/>
      <c r="BG14" s="17">
        <v>4.2551878504456499E-2</v>
      </c>
      <c r="BH14" s="17">
        <v>2.6157425896791701E-2</v>
      </c>
      <c r="BI14" s="17"/>
      <c r="BJ14" s="17">
        <v>2.0642967319997398E-2</v>
      </c>
      <c r="BK14" s="17">
        <v>3.6872056715804499E-2</v>
      </c>
      <c r="BL14" s="17"/>
      <c r="BM14" s="17">
        <v>1.9440613132122701E-2</v>
      </c>
      <c r="BN14" s="17">
        <v>2.4940132229449501E-2</v>
      </c>
      <c r="BO14" s="17">
        <v>0</v>
      </c>
      <c r="BP14" s="17">
        <v>0.10610459871342701</v>
      </c>
      <c r="BQ14" s="17">
        <v>5.9766761597743502E-2</v>
      </c>
      <c r="BR14" s="17">
        <v>4.6299525596861998E-2</v>
      </c>
      <c r="BS14" s="17">
        <v>5.8534440091779799E-2</v>
      </c>
      <c r="BT14" s="17"/>
      <c r="BU14" s="17">
        <v>2.1326023913535299E-2</v>
      </c>
      <c r="BV14" s="17">
        <v>3.4548480364349599E-2</v>
      </c>
      <c r="BW14" s="17"/>
      <c r="BX14" s="17">
        <v>6.4696452851015301E-2</v>
      </c>
      <c r="BY14" s="17">
        <v>2.8495049466597401E-2</v>
      </c>
      <c r="BZ14" s="17">
        <v>2.2667257860172201E-2</v>
      </c>
      <c r="CA14" s="17">
        <v>2.0626719660727402E-2</v>
      </c>
    </row>
    <row r="15" spans="2:79" x14ac:dyDescent="0.3">
      <c r="B15" s="18" t="s">
        <v>297</v>
      </c>
      <c r="C15" s="21">
        <v>0.68032965152534697</v>
      </c>
      <c r="D15" s="21">
        <v>0.66306022099446205</v>
      </c>
      <c r="E15" s="21">
        <v>0.69569321594221301</v>
      </c>
      <c r="F15" s="21"/>
      <c r="G15" s="21">
        <v>0.70136794795550494</v>
      </c>
      <c r="H15" s="21">
        <v>0.74489372390437003</v>
      </c>
      <c r="I15" s="21">
        <v>0.80807934220321298</v>
      </c>
      <c r="J15" s="21">
        <v>0.65196602895615796</v>
      </c>
      <c r="K15" s="21">
        <v>0.530546405807379</v>
      </c>
      <c r="L15" s="21">
        <v>0.63344203767358997</v>
      </c>
      <c r="M15" s="21"/>
      <c r="N15" s="21">
        <v>0.75810812831065999</v>
      </c>
      <c r="O15" s="21">
        <v>0.645385579992375</v>
      </c>
      <c r="P15" s="21">
        <v>0.65587987097109801</v>
      </c>
      <c r="Q15" s="21">
        <v>0.65809578995511098</v>
      </c>
      <c r="R15" s="21"/>
      <c r="S15" s="21">
        <v>0.72262078685377096</v>
      </c>
      <c r="T15" s="21">
        <v>0.69480070705938202</v>
      </c>
      <c r="U15" s="21">
        <v>0.67507383451120795</v>
      </c>
      <c r="V15" s="21">
        <v>0.66261032750328597</v>
      </c>
      <c r="W15" s="21">
        <v>0.64383931676179396</v>
      </c>
      <c r="X15" s="21">
        <v>0.64177597490873906</v>
      </c>
      <c r="Y15" s="21">
        <v>0.67323987056616297</v>
      </c>
      <c r="Z15" s="21">
        <v>0.73068018742111396</v>
      </c>
      <c r="AA15" s="21">
        <v>0.69340542430188501</v>
      </c>
      <c r="AB15" s="21">
        <v>0.73192577548133697</v>
      </c>
      <c r="AC15" s="21">
        <v>0.51524284061744596</v>
      </c>
      <c r="AD15" s="21">
        <v>0.72233825829044296</v>
      </c>
      <c r="AE15" s="21"/>
      <c r="AF15" s="21">
        <v>0.75143135342033096</v>
      </c>
      <c r="AG15" s="21">
        <v>0.63672705205623403</v>
      </c>
      <c r="AH15" s="21">
        <v>0.67178044730481901</v>
      </c>
      <c r="AI15" s="21">
        <v>0.67870051931784703</v>
      </c>
      <c r="AJ15" s="21">
        <v>0.62435723557561995</v>
      </c>
      <c r="AK15" s="21">
        <v>0.68999567933274797</v>
      </c>
      <c r="AL15" s="21"/>
      <c r="AM15" s="21">
        <v>0.63870991986481895</v>
      </c>
      <c r="AN15" s="21">
        <v>0.62719841429396395</v>
      </c>
      <c r="AO15" s="21">
        <v>0.71264586169488897</v>
      </c>
      <c r="AP15" s="21">
        <v>0.79302963595764497</v>
      </c>
      <c r="AQ15" s="21">
        <v>0.87421143372938503</v>
      </c>
      <c r="AR15" s="21"/>
      <c r="AS15" s="21">
        <v>0.73033358110230095</v>
      </c>
      <c r="AT15" s="21">
        <v>0.61395794773336398</v>
      </c>
      <c r="AU15" s="21"/>
      <c r="AV15" s="21">
        <v>0.71089334484506905</v>
      </c>
      <c r="AW15" s="21">
        <v>0.66918692806413005</v>
      </c>
      <c r="AX15" s="21"/>
      <c r="AY15" s="21">
        <v>0.71475430079921998</v>
      </c>
      <c r="AZ15" s="21">
        <v>0.69231544050914096</v>
      </c>
      <c r="BA15" s="21">
        <v>0.49380135973431599</v>
      </c>
      <c r="BB15" s="21"/>
      <c r="BC15" s="21">
        <v>0.67425903212291305</v>
      </c>
      <c r="BD15" s="21">
        <v>0.66920056962093</v>
      </c>
      <c r="BE15" s="21">
        <v>0.70893186521067297</v>
      </c>
      <c r="BF15" s="21"/>
      <c r="BG15" s="21">
        <v>0.63543738171620601</v>
      </c>
      <c r="BH15" s="21">
        <v>0.70420404352132404</v>
      </c>
      <c r="BI15" s="21"/>
      <c r="BJ15" s="21">
        <v>0.75438026705449301</v>
      </c>
      <c r="BK15" s="21">
        <v>0.66280630774889604</v>
      </c>
      <c r="BL15" s="21"/>
      <c r="BM15" s="21">
        <v>0.74671872238985104</v>
      </c>
      <c r="BN15" s="21">
        <v>0.70437833213213297</v>
      </c>
      <c r="BO15" s="21">
        <v>0.64024803620193305</v>
      </c>
      <c r="BP15" s="21">
        <v>0.52165439044720097</v>
      </c>
      <c r="BQ15" s="21">
        <v>0.61643021611118798</v>
      </c>
      <c r="BR15" s="21">
        <v>0.58332563456419095</v>
      </c>
      <c r="BS15" s="21">
        <v>0.66904708000750202</v>
      </c>
      <c r="BT15" s="21"/>
      <c r="BU15" s="21">
        <v>0.67617177836934095</v>
      </c>
      <c r="BV15" s="21">
        <v>0.72722106122585095</v>
      </c>
      <c r="BW15" s="21"/>
      <c r="BX15" s="21">
        <v>0.59861381805765201</v>
      </c>
      <c r="BY15" s="21">
        <v>0.63812883164953504</v>
      </c>
      <c r="BZ15" s="21">
        <v>0.78195535292761997</v>
      </c>
      <c r="CA15" s="21">
        <v>0.71693426967125595</v>
      </c>
    </row>
    <row r="16" spans="2:79" x14ac:dyDescent="0.3">
      <c r="B16" s="18" t="s">
        <v>298</v>
      </c>
      <c r="C16" s="21">
        <v>6.966354596978E-2</v>
      </c>
      <c r="D16" s="21">
        <v>7.9485650309536401E-2</v>
      </c>
      <c r="E16" s="21">
        <v>6.0210602379073601E-2</v>
      </c>
      <c r="F16" s="21"/>
      <c r="G16" s="21">
        <v>5.4527057325578103E-2</v>
      </c>
      <c r="H16" s="21">
        <v>5.8541663110107299E-2</v>
      </c>
      <c r="I16" s="21">
        <v>6.4152855093531996E-2</v>
      </c>
      <c r="J16" s="21">
        <v>6.2318122314464597E-2</v>
      </c>
      <c r="K16" s="21">
        <v>0.112817210485864</v>
      </c>
      <c r="L16" s="21">
        <v>7.0984129868127702E-2</v>
      </c>
      <c r="M16" s="21"/>
      <c r="N16" s="21">
        <v>4.0924296634260497E-2</v>
      </c>
      <c r="O16" s="21">
        <v>7.46138426256273E-2</v>
      </c>
      <c r="P16" s="21">
        <v>7.4562732174210195E-2</v>
      </c>
      <c r="Q16" s="21">
        <v>8.3981912410266202E-2</v>
      </c>
      <c r="R16" s="21"/>
      <c r="S16" s="21">
        <v>5.0654490866108702E-2</v>
      </c>
      <c r="T16" s="21">
        <v>5.8456473294798299E-2</v>
      </c>
      <c r="U16" s="21">
        <v>0.100438811188126</v>
      </c>
      <c r="V16" s="21">
        <v>6.6097421494617295E-2</v>
      </c>
      <c r="W16" s="21">
        <v>8.8617856403610307E-2</v>
      </c>
      <c r="X16" s="21">
        <v>9.4511393753753697E-2</v>
      </c>
      <c r="Y16" s="21">
        <v>5.1475782566879603E-2</v>
      </c>
      <c r="Z16" s="21">
        <v>6.9511261640619104E-2</v>
      </c>
      <c r="AA16" s="21">
        <v>6.3373940178465496E-2</v>
      </c>
      <c r="AB16" s="21">
        <v>5.2224270414450401E-2</v>
      </c>
      <c r="AC16" s="21">
        <v>0.13614776273534701</v>
      </c>
      <c r="AD16" s="21">
        <v>3.4480701785584697E-2</v>
      </c>
      <c r="AE16" s="21"/>
      <c r="AF16" s="21">
        <v>4.5171807506583797E-2</v>
      </c>
      <c r="AG16" s="21">
        <v>9.9468901967306997E-2</v>
      </c>
      <c r="AH16" s="21">
        <v>6.4942174440630496E-2</v>
      </c>
      <c r="AI16" s="21">
        <v>6.7795499169374607E-2</v>
      </c>
      <c r="AJ16" s="21">
        <v>7.5936042615614902E-2</v>
      </c>
      <c r="AK16" s="21">
        <v>4.2725002206125302E-2</v>
      </c>
      <c r="AL16" s="21"/>
      <c r="AM16" s="21">
        <v>9.4675058240739393E-2</v>
      </c>
      <c r="AN16" s="21">
        <v>8.9863381280355703E-2</v>
      </c>
      <c r="AO16" s="21">
        <v>5.9233832796282901E-2</v>
      </c>
      <c r="AP16" s="21">
        <v>3.87398134167155E-2</v>
      </c>
      <c r="AQ16" s="21">
        <v>4.5079451958068902E-2</v>
      </c>
      <c r="AR16" s="21"/>
      <c r="AS16" s="21">
        <v>5.7563027586911002E-2</v>
      </c>
      <c r="AT16" s="21">
        <v>7.2526022788656899E-2</v>
      </c>
      <c r="AU16" s="21"/>
      <c r="AV16" s="21">
        <v>5.8523053822721403E-2</v>
      </c>
      <c r="AW16" s="21">
        <v>8.1327276661584402E-2</v>
      </c>
      <c r="AX16" s="21"/>
      <c r="AY16" s="21">
        <v>5.6742739460626697E-2</v>
      </c>
      <c r="AZ16" s="21">
        <v>5.8951690409681103E-2</v>
      </c>
      <c r="BA16" s="21">
        <v>0.17213002603625199</v>
      </c>
      <c r="BB16" s="21"/>
      <c r="BC16" s="21">
        <v>5.9939416002039898E-2</v>
      </c>
      <c r="BD16" s="21">
        <v>8.9603098090360503E-2</v>
      </c>
      <c r="BE16" s="21">
        <v>7.6466251222353093E-2</v>
      </c>
      <c r="BF16" s="21"/>
      <c r="BG16" s="21">
        <v>6.6900439512940099E-2</v>
      </c>
      <c r="BH16" s="21">
        <v>6.6813748484607194E-2</v>
      </c>
      <c r="BI16" s="21"/>
      <c r="BJ16" s="21">
        <v>5.2286357156330301E-2</v>
      </c>
      <c r="BK16" s="21">
        <v>7.3014310511254399E-2</v>
      </c>
      <c r="BL16" s="21"/>
      <c r="BM16" s="21">
        <v>5.2611585860540502E-2</v>
      </c>
      <c r="BN16" s="21">
        <v>9.7691045546329403E-2</v>
      </c>
      <c r="BO16" s="21">
        <v>0.13684115331913099</v>
      </c>
      <c r="BP16" s="21">
        <v>0.102523577412599</v>
      </c>
      <c r="BQ16" s="21">
        <v>5.58578115040975E-2</v>
      </c>
      <c r="BR16" s="21">
        <v>7.8886592612408699E-2</v>
      </c>
      <c r="BS16" s="21">
        <v>2.7018359321846999E-2</v>
      </c>
      <c r="BT16" s="21"/>
      <c r="BU16" s="21">
        <v>2.0671774887596101E-2</v>
      </c>
      <c r="BV16" s="21">
        <v>2.2757796404607102E-2</v>
      </c>
      <c r="BW16" s="21"/>
      <c r="BX16" s="21">
        <v>6.4625484051074197E-2</v>
      </c>
      <c r="BY16" s="21">
        <v>0.12304432432088799</v>
      </c>
      <c r="BZ16" s="21">
        <v>3.4612572129863101E-2</v>
      </c>
      <c r="CA16" s="21">
        <v>8.4035900039651501E-2</v>
      </c>
    </row>
    <row r="17" spans="2:79" hidden="1" x14ac:dyDescent="0.3">
      <c r="B17" s="18" t="s">
        <v>299</v>
      </c>
      <c r="C17" s="22">
        <v>0.610666105555567</v>
      </c>
      <c r="D17" s="22">
        <v>0.58357457068492502</v>
      </c>
      <c r="E17" s="22">
        <v>0.63548261356313895</v>
      </c>
      <c r="F17" s="22"/>
      <c r="G17" s="22">
        <v>0.646840890629927</v>
      </c>
      <c r="H17" s="22">
        <v>0.68635206079426203</v>
      </c>
      <c r="I17" s="22">
        <v>0.74392648710968101</v>
      </c>
      <c r="J17" s="22">
        <v>0.58964790664169298</v>
      </c>
      <c r="K17" s="22">
        <v>0.41772919532151498</v>
      </c>
      <c r="L17" s="22">
        <v>0.56245790780546301</v>
      </c>
      <c r="M17" s="22"/>
      <c r="N17" s="22">
        <v>0.71718383167639999</v>
      </c>
      <c r="O17" s="22">
        <v>0.57077173736674802</v>
      </c>
      <c r="P17" s="22">
        <v>0.58131713879688696</v>
      </c>
      <c r="Q17" s="22">
        <v>0.574113877544844</v>
      </c>
      <c r="R17" s="22"/>
      <c r="S17" s="22">
        <v>0.671966295987663</v>
      </c>
      <c r="T17" s="22">
        <v>0.63634423376458304</v>
      </c>
      <c r="U17" s="22">
        <v>0.57463502332308103</v>
      </c>
      <c r="V17" s="22">
        <v>0.59651290600866802</v>
      </c>
      <c r="W17" s="22">
        <v>0.55522146035818398</v>
      </c>
      <c r="X17" s="22">
        <v>0.547264581154985</v>
      </c>
      <c r="Y17" s="22">
        <v>0.62176408799928296</v>
      </c>
      <c r="Z17" s="22">
        <v>0.66116892578049502</v>
      </c>
      <c r="AA17" s="22">
        <v>0.63003148412342003</v>
      </c>
      <c r="AB17" s="22">
        <v>0.67970150506688698</v>
      </c>
      <c r="AC17" s="22">
        <v>0.37909507788209901</v>
      </c>
      <c r="AD17" s="22">
        <v>0.68785755650485902</v>
      </c>
      <c r="AE17" s="22"/>
      <c r="AF17" s="22">
        <v>0.70625954591374696</v>
      </c>
      <c r="AG17" s="22">
        <v>0.53725815008892697</v>
      </c>
      <c r="AH17" s="22">
        <v>0.60683827286418801</v>
      </c>
      <c r="AI17" s="22">
        <v>0.61090502014847203</v>
      </c>
      <c r="AJ17" s="22">
        <v>0.54842119296000502</v>
      </c>
      <c r="AK17" s="22">
        <v>0.64727067712662301</v>
      </c>
      <c r="AL17" s="22"/>
      <c r="AM17" s="22">
        <v>0.54403486162407999</v>
      </c>
      <c r="AN17" s="22">
        <v>0.53733503301360797</v>
      </c>
      <c r="AO17" s="22">
        <v>0.65341202889860595</v>
      </c>
      <c r="AP17" s="22">
        <v>0.75428982254092902</v>
      </c>
      <c r="AQ17" s="22">
        <v>0.82913198177131597</v>
      </c>
      <c r="AR17" s="22"/>
      <c r="AS17" s="22">
        <v>0.67277055351538995</v>
      </c>
      <c r="AT17" s="22">
        <v>0.54143192494470704</v>
      </c>
      <c r="AU17" s="22"/>
      <c r="AV17" s="22">
        <v>0.652370291022348</v>
      </c>
      <c r="AW17" s="22">
        <v>0.58785965140254504</v>
      </c>
      <c r="AX17" s="22"/>
      <c r="AY17" s="22">
        <v>0.65801156133859295</v>
      </c>
      <c r="AZ17" s="22">
        <v>0.63336375009946</v>
      </c>
      <c r="BA17" s="22">
        <v>0.321671333698064</v>
      </c>
      <c r="BB17" s="22"/>
      <c r="BC17" s="22">
        <v>0.61431961612087305</v>
      </c>
      <c r="BD17" s="22">
        <v>0.57959747153056895</v>
      </c>
      <c r="BE17" s="22">
        <v>0.63246561398832002</v>
      </c>
      <c r="BF17" s="22"/>
      <c r="BG17" s="22">
        <v>0.568536942203266</v>
      </c>
      <c r="BH17" s="22">
        <v>0.63739029503671696</v>
      </c>
      <c r="BI17" s="22"/>
      <c r="BJ17" s="22">
        <v>0.702093909898163</v>
      </c>
      <c r="BK17" s="22">
        <v>0.58979199723764197</v>
      </c>
      <c r="BL17" s="22"/>
      <c r="BM17" s="22">
        <v>0.694107136529311</v>
      </c>
      <c r="BN17" s="22">
        <v>0.60668728658580395</v>
      </c>
      <c r="BO17" s="22">
        <v>0.503406882882802</v>
      </c>
      <c r="BP17" s="22">
        <v>0.41913081303460298</v>
      </c>
      <c r="BQ17" s="22">
        <v>0.56057240460709001</v>
      </c>
      <c r="BR17" s="22">
        <v>0.50443904195178302</v>
      </c>
      <c r="BS17" s="22">
        <v>0.64202872068565497</v>
      </c>
      <c r="BT17" s="22"/>
      <c r="BU17" s="22">
        <v>0.65550000348174497</v>
      </c>
      <c r="BV17" s="22">
        <v>0.704463264821244</v>
      </c>
      <c r="BW17" s="22"/>
      <c r="BX17" s="22">
        <v>0.53398833400657797</v>
      </c>
      <c r="BY17" s="22">
        <v>0.51508450732864597</v>
      </c>
      <c r="BZ17" s="22">
        <v>0.74734278079775696</v>
      </c>
      <c r="CA17" s="22">
        <v>0.63289836963160495</v>
      </c>
    </row>
    <row r="18" spans="2:79" x14ac:dyDescent="0.3">
      <c r="B18" s="16" t="s">
        <v>333</v>
      </c>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A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474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1029</v>
      </c>
      <c r="D7" s="10">
        <v>490</v>
      </c>
      <c r="E7" s="10">
        <v>537</v>
      </c>
      <c r="F7" s="10"/>
      <c r="G7" s="10">
        <v>112</v>
      </c>
      <c r="H7" s="10">
        <v>182</v>
      </c>
      <c r="I7" s="10">
        <v>178</v>
      </c>
      <c r="J7" s="10">
        <v>186</v>
      </c>
      <c r="K7" s="10">
        <v>151</v>
      </c>
      <c r="L7" s="10">
        <v>220</v>
      </c>
      <c r="M7" s="10"/>
      <c r="N7" s="10">
        <v>275</v>
      </c>
      <c r="O7" s="10">
        <v>276</v>
      </c>
      <c r="P7" s="10">
        <v>223</v>
      </c>
      <c r="Q7" s="10">
        <v>246</v>
      </c>
      <c r="R7" s="10"/>
      <c r="S7" s="10">
        <v>148</v>
      </c>
      <c r="T7" s="10">
        <v>138</v>
      </c>
      <c r="U7" s="10">
        <v>96</v>
      </c>
      <c r="V7" s="10">
        <v>88</v>
      </c>
      <c r="W7" s="10">
        <v>72</v>
      </c>
      <c r="X7" s="10">
        <v>84</v>
      </c>
      <c r="Y7" s="10">
        <v>97</v>
      </c>
      <c r="Z7" s="10">
        <v>48</v>
      </c>
      <c r="AA7" s="10">
        <v>106</v>
      </c>
      <c r="AB7" s="10">
        <v>85</v>
      </c>
      <c r="AC7" s="10">
        <v>48</v>
      </c>
      <c r="AD7" s="10">
        <v>19</v>
      </c>
      <c r="AE7" s="10"/>
      <c r="AF7" s="10">
        <v>235</v>
      </c>
      <c r="AG7" s="10">
        <v>283</v>
      </c>
      <c r="AH7" s="10">
        <v>159</v>
      </c>
      <c r="AI7" s="10">
        <v>189</v>
      </c>
      <c r="AJ7" s="10">
        <v>116</v>
      </c>
      <c r="AK7" s="10">
        <v>47</v>
      </c>
      <c r="AL7" s="10"/>
      <c r="AM7" s="10">
        <v>239</v>
      </c>
      <c r="AN7" s="10">
        <v>240</v>
      </c>
      <c r="AO7" s="10">
        <v>261</v>
      </c>
      <c r="AP7" s="10">
        <v>138</v>
      </c>
      <c r="AQ7" s="10">
        <v>27</v>
      </c>
      <c r="AR7" s="10"/>
      <c r="AS7" s="10">
        <v>666</v>
      </c>
      <c r="AT7" s="10">
        <v>117</v>
      </c>
      <c r="AU7" s="10"/>
      <c r="AV7" s="10">
        <v>674</v>
      </c>
      <c r="AW7" s="10">
        <v>138</v>
      </c>
      <c r="AX7" s="10"/>
      <c r="AY7" s="10">
        <v>281</v>
      </c>
      <c r="AZ7" s="10">
        <v>635</v>
      </c>
      <c r="BA7" s="10">
        <v>102</v>
      </c>
      <c r="BB7" s="10"/>
      <c r="BC7" s="10">
        <v>585</v>
      </c>
      <c r="BD7" s="10">
        <v>222</v>
      </c>
      <c r="BE7" s="10">
        <v>216</v>
      </c>
      <c r="BF7" s="10"/>
      <c r="BG7" s="10">
        <v>296</v>
      </c>
      <c r="BH7" s="10">
        <v>713</v>
      </c>
      <c r="BI7" s="10"/>
      <c r="BJ7" s="10">
        <v>239</v>
      </c>
      <c r="BK7" s="10">
        <v>768</v>
      </c>
      <c r="BL7" s="10"/>
      <c r="BM7" s="10">
        <v>453</v>
      </c>
      <c r="BN7" s="10">
        <v>143</v>
      </c>
      <c r="BO7" s="10">
        <v>51</v>
      </c>
      <c r="BP7" s="10">
        <v>48</v>
      </c>
      <c r="BQ7" s="10">
        <v>37</v>
      </c>
      <c r="BR7" s="10">
        <v>225</v>
      </c>
      <c r="BS7" s="10">
        <v>71</v>
      </c>
      <c r="BT7" s="10"/>
      <c r="BU7" s="10">
        <v>52</v>
      </c>
      <c r="BV7" s="10">
        <v>89</v>
      </c>
      <c r="BW7" s="10"/>
      <c r="BX7" s="10">
        <v>132</v>
      </c>
      <c r="BY7" s="10">
        <v>308</v>
      </c>
      <c r="BZ7" s="10">
        <v>392</v>
      </c>
      <c r="CA7" s="10">
        <v>323</v>
      </c>
    </row>
    <row r="8" spans="2:79" ht="30" customHeight="1" x14ac:dyDescent="0.3">
      <c r="B8" s="11" t="s">
        <v>20</v>
      </c>
      <c r="C8" s="11">
        <v>1023</v>
      </c>
      <c r="D8" s="11">
        <v>496</v>
      </c>
      <c r="E8" s="11">
        <v>525</v>
      </c>
      <c r="F8" s="11"/>
      <c r="G8" s="11">
        <v>135</v>
      </c>
      <c r="H8" s="11">
        <v>179</v>
      </c>
      <c r="I8" s="11">
        <v>175</v>
      </c>
      <c r="J8" s="11">
        <v>177</v>
      </c>
      <c r="K8" s="11">
        <v>147</v>
      </c>
      <c r="L8" s="11">
        <v>210</v>
      </c>
      <c r="M8" s="11"/>
      <c r="N8" s="11">
        <v>282</v>
      </c>
      <c r="O8" s="11">
        <v>269</v>
      </c>
      <c r="P8" s="11">
        <v>213</v>
      </c>
      <c r="Q8" s="11">
        <v>250</v>
      </c>
      <c r="R8" s="11"/>
      <c r="S8" s="11">
        <v>148</v>
      </c>
      <c r="T8" s="11">
        <v>129</v>
      </c>
      <c r="U8" s="11">
        <v>93</v>
      </c>
      <c r="V8" s="11">
        <v>87</v>
      </c>
      <c r="W8" s="11">
        <v>70</v>
      </c>
      <c r="X8" s="11">
        <v>86</v>
      </c>
      <c r="Y8" s="11">
        <v>93</v>
      </c>
      <c r="Z8" s="11">
        <v>42</v>
      </c>
      <c r="AA8" s="11">
        <v>104</v>
      </c>
      <c r="AB8" s="11">
        <v>97</v>
      </c>
      <c r="AC8" s="11">
        <v>52</v>
      </c>
      <c r="AD8" s="11">
        <v>24</v>
      </c>
      <c r="AE8" s="11"/>
      <c r="AF8" s="11">
        <v>238</v>
      </c>
      <c r="AG8" s="11">
        <v>278</v>
      </c>
      <c r="AH8" s="11">
        <v>158</v>
      </c>
      <c r="AI8" s="11">
        <v>187</v>
      </c>
      <c r="AJ8" s="11">
        <v>115</v>
      </c>
      <c r="AK8" s="11">
        <v>46</v>
      </c>
      <c r="AL8" s="11"/>
      <c r="AM8" s="11">
        <v>230</v>
      </c>
      <c r="AN8" s="11">
        <v>244</v>
      </c>
      <c r="AO8" s="11">
        <v>264</v>
      </c>
      <c r="AP8" s="11">
        <v>139</v>
      </c>
      <c r="AQ8" s="11">
        <v>25</v>
      </c>
      <c r="AR8" s="11"/>
      <c r="AS8" s="11">
        <v>667</v>
      </c>
      <c r="AT8" s="11">
        <v>114</v>
      </c>
      <c r="AU8" s="11"/>
      <c r="AV8" s="11">
        <v>667</v>
      </c>
      <c r="AW8" s="11">
        <v>140</v>
      </c>
      <c r="AX8" s="11"/>
      <c r="AY8" s="11">
        <v>285</v>
      </c>
      <c r="AZ8" s="11">
        <v>630</v>
      </c>
      <c r="BA8" s="11">
        <v>98</v>
      </c>
      <c r="BB8" s="11"/>
      <c r="BC8" s="11">
        <v>589</v>
      </c>
      <c r="BD8" s="11">
        <v>216</v>
      </c>
      <c r="BE8" s="11">
        <v>213</v>
      </c>
      <c r="BF8" s="11"/>
      <c r="BG8" s="11">
        <v>291</v>
      </c>
      <c r="BH8" s="11">
        <v>709</v>
      </c>
      <c r="BI8" s="11"/>
      <c r="BJ8" s="11">
        <v>239</v>
      </c>
      <c r="BK8" s="11">
        <v>760</v>
      </c>
      <c r="BL8" s="11"/>
      <c r="BM8" s="11">
        <v>450</v>
      </c>
      <c r="BN8" s="11">
        <v>146</v>
      </c>
      <c r="BO8" s="11">
        <v>53</v>
      </c>
      <c r="BP8" s="11">
        <v>47</v>
      </c>
      <c r="BQ8" s="11">
        <v>44</v>
      </c>
      <c r="BR8" s="11">
        <v>214</v>
      </c>
      <c r="BS8" s="11">
        <v>70</v>
      </c>
      <c r="BT8" s="11"/>
      <c r="BU8" s="11">
        <v>51</v>
      </c>
      <c r="BV8" s="11">
        <v>87</v>
      </c>
      <c r="BW8" s="11"/>
      <c r="BX8" s="11">
        <v>130</v>
      </c>
      <c r="BY8" s="11">
        <v>303</v>
      </c>
      <c r="BZ8" s="11">
        <v>391</v>
      </c>
      <c r="CA8" s="11">
        <v>317</v>
      </c>
    </row>
    <row r="9" spans="2:79" x14ac:dyDescent="0.3">
      <c r="B9" s="18" t="s">
        <v>292</v>
      </c>
      <c r="C9" s="17">
        <v>0.29288773454140798</v>
      </c>
      <c r="D9" s="17">
        <v>0.29080107234274399</v>
      </c>
      <c r="E9" s="17">
        <v>0.29590683220766401</v>
      </c>
      <c r="F9" s="17"/>
      <c r="G9" s="17">
        <v>0.42902630937152297</v>
      </c>
      <c r="H9" s="17">
        <v>0.37026580317758101</v>
      </c>
      <c r="I9" s="17">
        <v>0.30001903341703201</v>
      </c>
      <c r="J9" s="17">
        <v>0.21975667962645201</v>
      </c>
      <c r="K9" s="17">
        <v>0.232709168358815</v>
      </c>
      <c r="L9" s="17">
        <v>0.237540500599427</v>
      </c>
      <c r="M9" s="17"/>
      <c r="N9" s="17">
        <v>0.352751426614071</v>
      </c>
      <c r="O9" s="17">
        <v>0.25435049172136498</v>
      </c>
      <c r="P9" s="17">
        <v>0.29849704379797098</v>
      </c>
      <c r="Q9" s="17">
        <v>0.26532322499639799</v>
      </c>
      <c r="R9" s="17"/>
      <c r="S9" s="17">
        <v>0.34959026235693902</v>
      </c>
      <c r="T9" s="17">
        <v>0.26234049914858798</v>
      </c>
      <c r="U9" s="17">
        <v>0.30003425329160699</v>
      </c>
      <c r="V9" s="17">
        <v>0.277643736124565</v>
      </c>
      <c r="W9" s="17">
        <v>0.247032715264353</v>
      </c>
      <c r="X9" s="17">
        <v>0.30242009375302698</v>
      </c>
      <c r="Y9" s="17">
        <v>0.22650833257471201</v>
      </c>
      <c r="Z9" s="17">
        <v>0.240567696541342</v>
      </c>
      <c r="AA9" s="17">
        <v>0.32517085565545101</v>
      </c>
      <c r="AB9" s="17">
        <v>0.296704023165697</v>
      </c>
      <c r="AC9" s="17">
        <v>0.29157649518153</v>
      </c>
      <c r="AD9" s="17">
        <v>0.431868451660469</v>
      </c>
      <c r="AE9" s="17"/>
      <c r="AF9" s="17">
        <v>0.412285079976071</v>
      </c>
      <c r="AG9" s="17">
        <v>0.265570812443302</v>
      </c>
      <c r="AH9" s="17">
        <v>0.26242368884134698</v>
      </c>
      <c r="AI9" s="17">
        <v>0.24756901956317301</v>
      </c>
      <c r="AJ9" s="17">
        <v>0.19517761770913</v>
      </c>
      <c r="AK9" s="17">
        <v>0.37344267393469299</v>
      </c>
      <c r="AL9" s="17"/>
      <c r="AM9" s="17">
        <v>0.24600803853665701</v>
      </c>
      <c r="AN9" s="17">
        <v>0.23160480024199301</v>
      </c>
      <c r="AO9" s="17">
        <v>0.35739125984732301</v>
      </c>
      <c r="AP9" s="17">
        <v>0.36637934070830602</v>
      </c>
      <c r="AQ9" s="17">
        <v>0.43828418079367298</v>
      </c>
      <c r="AR9" s="17"/>
      <c r="AS9" s="17">
        <v>0.30676392006964298</v>
      </c>
      <c r="AT9" s="17">
        <v>0.33550583790107003</v>
      </c>
      <c r="AU9" s="17"/>
      <c r="AV9" s="17">
        <v>0.28964345741062902</v>
      </c>
      <c r="AW9" s="17">
        <v>0.33996931886216902</v>
      </c>
      <c r="AX9" s="17"/>
      <c r="AY9" s="17">
        <v>0.38123158360422699</v>
      </c>
      <c r="AZ9" s="17">
        <v>0.26926784006754101</v>
      </c>
      <c r="BA9" s="17">
        <v>0.19145259980384599</v>
      </c>
      <c r="BB9" s="17"/>
      <c r="BC9" s="17">
        <v>0.31073051425588799</v>
      </c>
      <c r="BD9" s="17">
        <v>0.258724274162901</v>
      </c>
      <c r="BE9" s="17">
        <v>0.27255549916508698</v>
      </c>
      <c r="BF9" s="17"/>
      <c r="BG9" s="17">
        <v>0.32136967014715401</v>
      </c>
      <c r="BH9" s="17">
        <v>0.28289342052255401</v>
      </c>
      <c r="BI9" s="17"/>
      <c r="BJ9" s="17">
        <v>0.37186751888677599</v>
      </c>
      <c r="BK9" s="17">
        <v>0.26471792828632101</v>
      </c>
      <c r="BL9" s="17"/>
      <c r="BM9" s="17">
        <v>0.31349528690823603</v>
      </c>
      <c r="BN9" s="17">
        <v>0.31765950842512197</v>
      </c>
      <c r="BO9" s="17">
        <v>0.41765506933695701</v>
      </c>
      <c r="BP9" s="17">
        <v>0.405802602900461</v>
      </c>
      <c r="BQ9" s="17">
        <v>0.35568338807579702</v>
      </c>
      <c r="BR9" s="17">
        <v>0.18720108589304299</v>
      </c>
      <c r="BS9" s="17">
        <v>0.22611330040774499</v>
      </c>
      <c r="BT9" s="17"/>
      <c r="BU9" s="17">
        <v>0.40948484142298702</v>
      </c>
      <c r="BV9" s="17">
        <v>0.42362165509305599</v>
      </c>
      <c r="BW9" s="17"/>
      <c r="BX9" s="17">
        <v>0.355789218297479</v>
      </c>
      <c r="BY9" s="17">
        <v>0.304800447003022</v>
      </c>
      <c r="BZ9" s="17">
        <v>0.34051197142458101</v>
      </c>
      <c r="CA9" s="17">
        <v>0.30444776945211599</v>
      </c>
    </row>
    <row r="10" spans="2:79" x14ac:dyDescent="0.3">
      <c r="B10" s="18" t="s">
        <v>293</v>
      </c>
      <c r="C10" s="17">
        <v>0.51656372784967397</v>
      </c>
      <c r="D10" s="17">
        <v>0.50966336417390601</v>
      </c>
      <c r="E10" s="17">
        <v>0.52135966631047403</v>
      </c>
      <c r="F10" s="17"/>
      <c r="G10" s="17">
        <v>0.35874618755177901</v>
      </c>
      <c r="H10" s="17">
        <v>0.49619192773049697</v>
      </c>
      <c r="I10" s="17">
        <v>0.47130272929858502</v>
      </c>
      <c r="J10" s="17">
        <v>0.58125924741972002</v>
      </c>
      <c r="K10" s="17">
        <v>0.61872611377058295</v>
      </c>
      <c r="L10" s="17">
        <v>0.54675635955868096</v>
      </c>
      <c r="M10" s="17"/>
      <c r="N10" s="17">
        <v>0.51743522116468499</v>
      </c>
      <c r="O10" s="17">
        <v>0.55161479241829203</v>
      </c>
      <c r="P10" s="17">
        <v>0.51857710520835298</v>
      </c>
      <c r="Q10" s="17">
        <v>0.47310933483678702</v>
      </c>
      <c r="R10" s="17"/>
      <c r="S10" s="17">
        <v>0.487942617103167</v>
      </c>
      <c r="T10" s="17">
        <v>0.53247915532543899</v>
      </c>
      <c r="U10" s="17">
        <v>0.53547925249999295</v>
      </c>
      <c r="V10" s="17">
        <v>0.503298729228147</v>
      </c>
      <c r="W10" s="17">
        <v>0.57990030067922305</v>
      </c>
      <c r="X10" s="17">
        <v>0.42638935839574599</v>
      </c>
      <c r="Y10" s="17">
        <v>0.51880309508151201</v>
      </c>
      <c r="Z10" s="17">
        <v>0.61728670950297004</v>
      </c>
      <c r="AA10" s="17">
        <v>0.53952887158653695</v>
      </c>
      <c r="AB10" s="17">
        <v>0.45977706483110897</v>
      </c>
      <c r="AC10" s="17">
        <v>0.58466798912403894</v>
      </c>
      <c r="AD10" s="17">
        <v>0.518732260985589</v>
      </c>
      <c r="AE10" s="17"/>
      <c r="AF10" s="17">
        <v>0.44818974077547202</v>
      </c>
      <c r="AG10" s="17">
        <v>0.57628897336563001</v>
      </c>
      <c r="AH10" s="17">
        <v>0.51654664804412098</v>
      </c>
      <c r="AI10" s="17">
        <v>0.49819575804400701</v>
      </c>
      <c r="AJ10" s="17">
        <v>0.55792036864777195</v>
      </c>
      <c r="AK10" s="17">
        <v>0.48044338932914299</v>
      </c>
      <c r="AL10" s="17"/>
      <c r="AM10" s="17">
        <v>0.558316054108148</v>
      </c>
      <c r="AN10" s="17">
        <v>0.53705020032956097</v>
      </c>
      <c r="AO10" s="17">
        <v>0.487246071816825</v>
      </c>
      <c r="AP10" s="17">
        <v>0.51283160853622101</v>
      </c>
      <c r="AQ10" s="17">
        <v>0.36699087399278701</v>
      </c>
      <c r="AR10" s="17"/>
      <c r="AS10" s="17">
        <v>0.52996916181945797</v>
      </c>
      <c r="AT10" s="17">
        <v>0.50004001209295101</v>
      </c>
      <c r="AU10" s="17"/>
      <c r="AV10" s="17">
        <v>0.54010931022495201</v>
      </c>
      <c r="AW10" s="17">
        <v>0.47159872865962299</v>
      </c>
      <c r="AX10" s="17"/>
      <c r="AY10" s="17">
        <v>0.43771231822149798</v>
      </c>
      <c r="AZ10" s="17">
        <v>0.53382281314029101</v>
      </c>
      <c r="BA10" s="17">
        <v>0.627538648223947</v>
      </c>
      <c r="BB10" s="17"/>
      <c r="BC10" s="17">
        <v>0.534245724921388</v>
      </c>
      <c r="BD10" s="17">
        <v>0.48274319811257799</v>
      </c>
      <c r="BE10" s="17">
        <v>0.51110004995096203</v>
      </c>
      <c r="BF10" s="17"/>
      <c r="BG10" s="17">
        <v>0.46095593954942199</v>
      </c>
      <c r="BH10" s="17">
        <v>0.54941161866844801</v>
      </c>
      <c r="BI10" s="17"/>
      <c r="BJ10" s="17">
        <v>0.50102129692856401</v>
      </c>
      <c r="BK10" s="17">
        <v>0.52796645293806299</v>
      </c>
      <c r="BL10" s="17"/>
      <c r="BM10" s="17">
        <v>0.50222533962226501</v>
      </c>
      <c r="BN10" s="17">
        <v>0.52542756360896303</v>
      </c>
      <c r="BO10" s="17">
        <v>0.37043224669552899</v>
      </c>
      <c r="BP10" s="17">
        <v>0.44055240109955501</v>
      </c>
      <c r="BQ10" s="17">
        <v>0.46491660105371801</v>
      </c>
      <c r="BR10" s="17">
        <v>0.59172014949567397</v>
      </c>
      <c r="BS10" s="17">
        <v>0.56074774296763596</v>
      </c>
      <c r="BT10" s="17"/>
      <c r="BU10" s="17">
        <v>0.40652895569851299</v>
      </c>
      <c r="BV10" s="17">
        <v>0.44410914853324002</v>
      </c>
      <c r="BW10" s="17"/>
      <c r="BX10" s="17">
        <v>0.50345272104698602</v>
      </c>
      <c r="BY10" s="17">
        <v>0.49833135435674403</v>
      </c>
      <c r="BZ10" s="17">
        <v>0.51655379906962295</v>
      </c>
      <c r="CA10" s="17">
        <v>0.53738780704919398</v>
      </c>
    </row>
    <row r="11" spans="2:79" x14ac:dyDescent="0.3">
      <c r="B11" s="18" t="s">
        <v>294</v>
      </c>
      <c r="C11" s="17">
        <v>0.12901074318105599</v>
      </c>
      <c r="D11" s="17">
        <v>0.12831391951698901</v>
      </c>
      <c r="E11" s="17">
        <v>0.13013043426262799</v>
      </c>
      <c r="F11" s="17"/>
      <c r="G11" s="17">
        <v>0.133088581787558</v>
      </c>
      <c r="H11" s="17">
        <v>7.3234811585373705E-2</v>
      </c>
      <c r="I11" s="17">
        <v>0.174257057663113</v>
      </c>
      <c r="J11" s="17">
        <v>0.14030417162314701</v>
      </c>
      <c r="K11" s="17">
        <v>8.1796031747316894E-2</v>
      </c>
      <c r="L11" s="17">
        <v>0.15975034119922399</v>
      </c>
      <c r="M11" s="17"/>
      <c r="N11" s="17">
        <v>0.11321942435890101</v>
      </c>
      <c r="O11" s="17">
        <v>0.111375842917546</v>
      </c>
      <c r="P11" s="17">
        <v>0.12963829478896999</v>
      </c>
      <c r="Q11" s="17">
        <v>0.166186842693997</v>
      </c>
      <c r="R11" s="17"/>
      <c r="S11" s="17">
        <v>0.131146552058375</v>
      </c>
      <c r="T11" s="17">
        <v>0.163643266312201</v>
      </c>
      <c r="U11" s="17">
        <v>0.124240872964784</v>
      </c>
      <c r="V11" s="17">
        <v>0.101030838381377</v>
      </c>
      <c r="W11" s="17">
        <v>0.11776324831787501</v>
      </c>
      <c r="X11" s="17">
        <v>9.59272363999744E-2</v>
      </c>
      <c r="Y11" s="17">
        <v>0.167413697989681</v>
      </c>
      <c r="Z11" s="17">
        <v>5.8600667845551201E-2</v>
      </c>
      <c r="AA11" s="17">
        <v>0.126549333884864</v>
      </c>
      <c r="AB11" s="17">
        <v>0.187983464833755</v>
      </c>
      <c r="AC11" s="17">
        <v>0.103525120699375</v>
      </c>
      <c r="AD11" s="17">
        <v>0</v>
      </c>
      <c r="AE11" s="17"/>
      <c r="AF11" s="17">
        <v>9.8971322022930894E-2</v>
      </c>
      <c r="AG11" s="17">
        <v>8.6653816124779903E-2</v>
      </c>
      <c r="AH11" s="17">
        <v>0.163039213264943</v>
      </c>
      <c r="AI11" s="17">
        <v>0.178403007051257</v>
      </c>
      <c r="AJ11" s="17">
        <v>0.183095847409879</v>
      </c>
      <c r="AK11" s="17">
        <v>8.7625929672717706E-2</v>
      </c>
      <c r="AL11" s="17"/>
      <c r="AM11" s="17">
        <v>0.15346621678151501</v>
      </c>
      <c r="AN11" s="17">
        <v>0.16795990237248701</v>
      </c>
      <c r="AO11" s="17">
        <v>9.2136583508309805E-2</v>
      </c>
      <c r="AP11" s="17">
        <v>9.9503949811445599E-2</v>
      </c>
      <c r="AQ11" s="17">
        <v>3.5330144511556603E-2</v>
      </c>
      <c r="AR11" s="17"/>
      <c r="AS11" s="17">
        <v>0.112875527555501</v>
      </c>
      <c r="AT11" s="17">
        <v>8.1938627462044597E-2</v>
      </c>
      <c r="AU11" s="17"/>
      <c r="AV11" s="17">
        <v>0.1197445603659</v>
      </c>
      <c r="AW11" s="17">
        <v>0.13064671964895899</v>
      </c>
      <c r="AX11" s="17"/>
      <c r="AY11" s="17">
        <v>0.12489345167224999</v>
      </c>
      <c r="AZ11" s="17">
        <v>0.13776161795182101</v>
      </c>
      <c r="BA11" s="17">
        <v>8.1186526493203598E-2</v>
      </c>
      <c r="BB11" s="17"/>
      <c r="BC11" s="17">
        <v>0.106527520511254</v>
      </c>
      <c r="BD11" s="17">
        <v>0.180227397923369</v>
      </c>
      <c r="BE11" s="17">
        <v>0.13845620348243501</v>
      </c>
      <c r="BF11" s="17"/>
      <c r="BG11" s="17">
        <v>0.14172625429097799</v>
      </c>
      <c r="BH11" s="17">
        <v>0.121017862206646</v>
      </c>
      <c r="BI11" s="17"/>
      <c r="BJ11" s="17">
        <v>8.2758304240090105E-2</v>
      </c>
      <c r="BK11" s="17">
        <v>0.144934005734697</v>
      </c>
      <c r="BL11" s="17"/>
      <c r="BM11" s="17">
        <v>0.120189418048087</v>
      </c>
      <c r="BN11" s="17">
        <v>0.11104461576275</v>
      </c>
      <c r="BO11" s="17">
        <v>0.13983398985501999</v>
      </c>
      <c r="BP11" s="17">
        <v>9.6699118768841394E-2</v>
      </c>
      <c r="BQ11" s="17">
        <v>0.13679198644280999</v>
      </c>
      <c r="BR11" s="17">
        <v>0.16999477898660301</v>
      </c>
      <c r="BS11" s="17">
        <v>9.5371636182839503E-2</v>
      </c>
      <c r="BT11" s="17"/>
      <c r="BU11" s="17">
        <v>0.148415452307397</v>
      </c>
      <c r="BV11" s="17">
        <v>0.111915463286495</v>
      </c>
      <c r="BW11" s="17"/>
      <c r="BX11" s="17">
        <v>0.104868009254173</v>
      </c>
      <c r="BY11" s="17">
        <v>0.123355955773539</v>
      </c>
      <c r="BZ11" s="17">
        <v>0.10022029196424299</v>
      </c>
      <c r="CA11" s="17">
        <v>0.113007743182413</v>
      </c>
    </row>
    <row r="12" spans="2:79" x14ac:dyDescent="0.3">
      <c r="B12" s="18" t="s">
        <v>295</v>
      </c>
      <c r="C12" s="17">
        <v>3.2031508468449897E-2</v>
      </c>
      <c r="D12" s="17">
        <v>4.3050088119651497E-2</v>
      </c>
      <c r="E12" s="17">
        <v>2.1729573036162499E-2</v>
      </c>
      <c r="F12" s="17"/>
      <c r="G12" s="17">
        <v>5.9315570907314798E-2</v>
      </c>
      <c r="H12" s="17">
        <v>2.18679845316017E-2</v>
      </c>
      <c r="I12" s="17">
        <v>2.7025528356866099E-2</v>
      </c>
      <c r="J12" s="17">
        <v>2.7366456248030999E-2</v>
      </c>
      <c r="K12" s="17">
        <v>3.2689123595432301E-2</v>
      </c>
      <c r="L12" s="17">
        <v>3.0812125684124E-2</v>
      </c>
      <c r="M12" s="17"/>
      <c r="N12" s="17">
        <v>1.06151942149567E-2</v>
      </c>
      <c r="O12" s="17">
        <v>4.5290126377270298E-2</v>
      </c>
      <c r="P12" s="17">
        <v>2.2327031447494299E-2</v>
      </c>
      <c r="Q12" s="17">
        <v>4.7972521027402702E-2</v>
      </c>
      <c r="R12" s="17"/>
      <c r="S12" s="17">
        <v>6.3605401463854797E-3</v>
      </c>
      <c r="T12" s="17">
        <v>3.5902404936171098E-2</v>
      </c>
      <c r="U12" s="17">
        <v>2.0780407007761001E-2</v>
      </c>
      <c r="V12" s="17">
        <v>5.3961331833387499E-2</v>
      </c>
      <c r="W12" s="17">
        <v>3.9957095506162797E-2</v>
      </c>
      <c r="X12" s="17">
        <v>9.2175720810249495E-2</v>
      </c>
      <c r="Y12" s="17">
        <v>3.8627110112393302E-2</v>
      </c>
      <c r="Z12" s="17">
        <v>1.9433597759998901E-2</v>
      </c>
      <c r="AA12" s="17">
        <v>0</v>
      </c>
      <c r="AB12" s="17">
        <v>3.3871952576362503E-2</v>
      </c>
      <c r="AC12" s="17">
        <v>2.0230394995055901E-2</v>
      </c>
      <c r="AD12" s="17">
        <v>4.93992873539418E-2</v>
      </c>
      <c r="AE12" s="17"/>
      <c r="AF12" s="17">
        <v>1.69527068317516E-2</v>
      </c>
      <c r="AG12" s="17">
        <v>3.7143843022259003E-2</v>
      </c>
      <c r="AH12" s="17">
        <v>5.1774362806219103E-2</v>
      </c>
      <c r="AI12" s="17">
        <v>2.0793597457816899E-2</v>
      </c>
      <c r="AJ12" s="17">
        <v>4.7086472257788503E-2</v>
      </c>
      <c r="AK12" s="17">
        <v>1.92717208102594E-2</v>
      </c>
      <c r="AL12" s="17"/>
      <c r="AM12" s="17">
        <v>2.9659098888365199E-2</v>
      </c>
      <c r="AN12" s="17">
        <v>3.1888267944318698E-2</v>
      </c>
      <c r="AO12" s="17">
        <v>2.0495458618290101E-2</v>
      </c>
      <c r="AP12" s="17">
        <v>8.4279180550912592E-3</v>
      </c>
      <c r="AQ12" s="17">
        <v>8.7856853791819997E-2</v>
      </c>
      <c r="AR12" s="17"/>
      <c r="AS12" s="17">
        <v>2.4587616477443099E-2</v>
      </c>
      <c r="AT12" s="17">
        <v>4.2908222939123802E-2</v>
      </c>
      <c r="AU12" s="17"/>
      <c r="AV12" s="17">
        <v>2.2513868369424001E-2</v>
      </c>
      <c r="AW12" s="17">
        <v>3.7588049749525801E-2</v>
      </c>
      <c r="AX12" s="17"/>
      <c r="AY12" s="17">
        <v>3.0058967233966501E-2</v>
      </c>
      <c r="AZ12" s="17">
        <v>3.050692910398E-2</v>
      </c>
      <c r="BA12" s="17">
        <v>5.1361275721501599E-2</v>
      </c>
      <c r="BB12" s="17"/>
      <c r="BC12" s="17">
        <v>2.3916534595025699E-2</v>
      </c>
      <c r="BD12" s="17">
        <v>4.4615787962064002E-2</v>
      </c>
      <c r="BE12" s="17">
        <v>4.2553345623493999E-2</v>
      </c>
      <c r="BF12" s="17"/>
      <c r="BG12" s="17">
        <v>4.7565393999403398E-2</v>
      </c>
      <c r="BH12" s="17">
        <v>2.4033936868976102E-2</v>
      </c>
      <c r="BI12" s="17"/>
      <c r="BJ12" s="17">
        <v>4.0226845769284099E-2</v>
      </c>
      <c r="BK12" s="17">
        <v>2.9097245993473801E-2</v>
      </c>
      <c r="BL12" s="17"/>
      <c r="BM12" s="17">
        <v>3.3619388895673799E-2</v>
      </c>
      <c r="BN12" s="17">
        <v>2.5573560510039901E-2</v>
      </c>
      <c r="BO12" s="17">
        <v>5.2831775037440701E-2</v>
      </c>
      <c r="BP12" s="17">
        <v>0</v>
      </c>
      <c r="BQ12" s="17">
        <v>4.2608024427675403E-2</v>
      </c>
      <c r="BR12" s="17">
        <v>3.04625200542381E-2</v>
      </c>
      <c r="BS12" s="17">
        <v>3.9651968829693698E-2</v>
      </c>
      <c r="BT12" s="17"/>
      <c r="BU12" s="17">
        <v>3.5570750571102497E-2</v>
      </c>
      <c r="BV12" s="17">
        <v>1.0257886454595499E-2</v>
      </c>
      <c r="BW12" s="17"/>
      <c r="BX12" s="17">
        <v>2.89492812489506E-2</v>
      </c>
      <c r="BY12" s="17">
        <v>4.6410920709380001E-2</v>
      </c>
      <c r="BZ12" s="17">
        <v>2.7562362009880999E-2</v>
      </c>
      <c r="CA12" s="17">
        <v>3.02087774333566E-2</v>
      </c>
    </row>
    <row r="13" spans="2:79" x14ac:dyDescent="0.3">
      <c r="B13" s="18" t="s">
        <v>296</v>
      </c>
      <c r="C13" s="17">
        <v>1.0336002902502301E-2</v>
      </c>
      <c r="D13" s="17">
        <v>1.1253884821297201E-2</v>
      </c>
      <c r="E13" s="17">
        <v>9.5052160182286499E-3</v>
      </c>
      <c r="F13" s="17"/>
      <c r="G13" s="17">
        <v>1.3186783591887401E-2</v>
      </c>
      <c r="H13" s="17">
        <v>1.7686384126768599E-2</v>
      </c>
      <c r="I13" s="17">
        <v>5.2150863157597099E-3</v>
      </c>
      <c r="J13" s="17">
        <v>0</v>
      </c>
      <c r="K13" s="17">
        <v>2.0863284236571199E-2</v>
      </c>
      <c r="L13" s="17">
        <v>7.8602056647712106E-3</v>
      </c>
      <c r="M13" s="17"/>
      <c r="N13" s="17">
        <v>2.5765218443445301E-3</v>
      </c>
      <c r="O13" s="17">
        <v>1.3750599367161999E-2</v>
      </c>
      <c r="P13" s="17">
        <v>4.9007855993483803E-3</v>
      </c>
      <c r="Q13" s="17">
        <v>2.0422860291858101E-2</v>
      </c>
      <c r="R13" s="17"/>
      <c r="S13" s="17">
        <v>1.27812061224483E-2</v>
      </c>
      <c r="T13" s="17">
        <v>5.63467427760205E-3</v>
      </c>
      <c r="U13" s="17">
        <v>0</v>
      </c>
      <c r="V13" s="17">
        <v>1.0549919612335999E-2</v>
      </c>
      <c r="W13" s="17">
        <v>0</v>
      </c>
      <c r="X13" s="17">
        <v>4.7586043433792101E-2</v>
      </c>
      <c r="Y13" s="17">
        <v>2.05343675791404E-2</v>
      </c>
      <c r="Z13" s="17">
        <v>0</v>
      </c>
      <c r="AA13" s="17">
        <v>0</v>
      </c>
      <c r="AB13" s="17">
        <v>1.0821592423255999E-2</v>
      </c>
      <c r="AC13" s="17">
        <v>0</v>
      </c>
      <c r="AD13" s="17">
        <v>0</v>
      </c>
      <c r="AE13" s="17"/>
      <c r="AF13" s="17">
        <v>8.2489651349211806E-3</v>
      </c>
      <c r="AG13" s="17">
        <v>7.4930468458315096E-3</v>
      </c>
      <c r="AH13" s="17">
        <v>6.21608704337058E-3</v>
      </c>
      <c r="AI13" s="17">
        <v>1.9968005013126001E-2</v>
      </c>
      <c r="AJ13" s="17">
        <v>0</v>
      </c>
      <c r="AK13" s="17">
        <v>3.9216286253187703E-2</v>
      </c>
      <c r="AL13" s="17"/>
      <c r="AM13" s="17">
        <v>4.49675923689159E-3</v>
      </c>
      <c r="AN13" s="17">
        <v>8.2381599705900997E-3</v>
      </c>
      <c r="AO13" s="17">
        <v>7.1192294633434603E-3</v>
      </c>
      <c r="AP13" s="17">
        <v>0</v>
      </c>
      <c r="AQ13" s="17">
        <v>7.15379469101627E-2</v>
      </c>
      <c r="AR13" s="17"/>
      <c r="AS13" s="17">
        <v>1.0499723381298801E-2</v>
      </c>
      <c r="AT13" s="17">
        <v>8.0534880431308003E-3</v>
      </c>
      <c r="AU13" s="17"/>
      <c r="AV13" s="17">
        <v>1.1515811059857E-2</v>
      </c>
      <c r="AW13" s="17">
        <v>0</v>
      </c>
      <c r="AX13" s="17"/>
      <c r="AY13" s="17">
        <v>6.5513091396977802E-3</v>
      </c>
      <c r="AZ13" s="17">
        <v>1.0791228666410401E-2</v>
      </c>
      <c r="BA13" s="17">
        <v>1.9646839145082699E-2</v>
      </c>
      <c r="BB13" s="17"/>
      <c r="BC13" s="17">
        <v>1.1863154635368999E-2</v>
      </c>
      <c r="BD13" s="17">
        <v>1.2509321941298401E-2</v>
      </c>
      <c r="BE13" s="17">
        <v>4.2023442558158201E-3</v>
      </c>
      <c r="BF13" s="17"/>
      <c r="BG13" s="17">
        <v>3.1632242343878699E-3</v>
      </c>
      <c r="BH13" s="17">
        <v>1.0819410372991899E-2</v>
      </c>
      <c r="BI13" s="17"/>
      <c r="BJ13" s="17">
        <v>0</v>
      </c>
      <c r="BK13" s="17">
        <v>1.13119969034875E-2</v>
      </c>
      <c r="BL13" s="17"/>
      <c r="BM13" s="17">
        <v>1.495967388148E-2</v>
      </c>
      <c r="BN13" s="17">
        <v>1.4327615797569601E-2</v>
      </c>
      <c r="BO13" s="17">
        <v>0</v>
      </c>
      <c r="BP13" s="17">
        <v>0</v>
      </c>
      <c r="BQ13" s="17">
        <v>0</v>
      </c>
      <c r="BR13" s="17">
        <v>8.2376299283672492E-3</v>
      </c>
      <c r="BS13" s="17">
        <v>0</v>
      </c>
      <c r="BT13" s="17"/>
      <c r="BU13" s="17">
        <v>0</v>
      </c>
      <c r="BV13" s="17">
        <v>1.00958466326135E-2</v>
      </c>
      <c r="BW13" s="17"/>
      <c r="BX13" s="17">
        <v>0</v>
      </c>
      <c r="BY13" s="17">
        <v>1.5516940929360901E-2</v>
      </c>
      <c r="BZ13" s="17">
        <v>2.2589486421968801E-3</v>
      </c>
      <c r="CA13" s="17">
        <v>6.6873807310804702E-3</v>
      </c>
    </row>
    <row r="14" spans="2:79" x14ac:dyDescent="0.3">
      <c r="B14" s="18" t="s">
        <v>101</v>
      </c>
      <c r="C14" s="17">
        <v>1.9170283056910101E-2</v>
      </c>
      <c r="D14" s="17">
        <v>1.6917671025410901E-2</v>
      </c>
      <c r="E14" s="17">
        <v>2.1368278164843199E-2</v>
      </c>
      <c r="F14" s="17"/>
      <c r="G14" s="17">
        <v>6.6365667899370802E-3</v>
      </c>
      <c r="H14" s="17">
        <v>2.0753088848177999E-2</v>
      </c>
      <c r="I14" s="17">
        <v>2.2180564948643899E-2</v>
      </c>
      <c r="J14" s="17">
        <v>3.1313445082650403E-2</v>
      </c>
      <c r="K14" s="17">
        <v>1.32162782912815E-2</v>
      </c>
      <c r="L14" s="17">
        <v>1.7280467293773E-2</v>
      </c>
      <c r="M14" s="17"/>
      <c r="N14" s="17">
        <v>3.4022118030417698E-3</v>
      </c>
      <c r="O14" s="17">
        <v>2.3618147198363498E-2</v>
      </c>
      <c r="P14" s="17">
        <v>2.6059739157862801E-2</v>
      </c>
      <c r="Q14" s="17">
        <v>2.6985216153557E-2</v>
      </c>
      <c r="R14" s="17"/>
      <c r="S14" s="17">
        <v>1.21788222126852E-2</v>
      </c>
      <c r="T14" s="17">
        <v>0</v>
      </c>
      <c r="U14" s="17">
        <v>1.9465214235855299E-2</v>
      </c>
      <c r="V14" s="17">
        <v>5.3515444820187497E-2</v>
      </c>
      <c r="W14" s="17">
        <v>1.53466402323869E-2</v>
      </c>
      <c r="X14" s="17">
        <v>3.5501547207210299E-2</v>
      </c>
      <c r="Y14" s="17">
        <v>2.8113396662562198E-2</v>
      </c>
      <c r="Z14" s="17">
        <v>6.41113283501379E-2</v>
      </c>
      <c r="AA14" s="17">
        <v>8.7509388731484092E-3</v>
      </c>
      <c r="AB14" s="17">
        <v>1.08419021698207E-2</v>
      </c>
      <c r="AC14" s="17">
        <v>0</v>
      </c>
      <c r="AD14" s="17">
        <v>0</v>
      </c>
      <c r="AE14" s="17"/>
      <c r="AF14" s="17">
        <v>1.53521852588543E-2</v>
      </c>
      <c r="AG14" s="17">
        <v>2.68495081981973E-2</v>
      </c>
      <c r="AH14" s="17">
        <v>0</v>
      </c>
      <c r="AI14" s="17">
        <v>3.50706128706205E-2</v>
      </c>
      <c r="AJ14" s="17">
        <v>1.6719693975430199E-2</v>
      </c>
      <c r="AK14" s="17">
        <v>0</v>
      </c>
      <c r="AL14" s="17"/>
      <c r="AM14" s="17">
        <v>8.0538324484231098E-3</v>
      </c>
      <c r="AN14" s="17">
        <v>2.3258669141049799E-2</v>
      </c>
      <c r="AO14" s="17">
        <v>3.5611396745909102E-2</v>
      </c>
      <c r="AP14" s="17">
        <v>1.2857182888935999E-2</v>
      </c>
      <c r="AQ14" s="17">
        <v>0</v>
      </c>
      <c r="AR14" s="17"/>
      <c r="AS14" s="17">
        <v>1.53040506966557E-2</v>
      </c>
      <c r="AT14" s="17">
        <v>3.15538115616796E-2</v>
      </c>
      <c r="AU14" s="17"/>
      <c r="AV14" s="17">
        <v>1.6472992569238398E-2</v>
      </c>
      <c r="AW14" s="17">
        <v>2.0197183079723801E-2</v>
      </c>
      <c r="AX14" s="17"/>
      <c r="AY14" s="17">
        <v>1.95523701283601E-2</v>
      </c>
      <c r="AZ14" s="17">
        <v>1.7849571069956601E-2</v>
      </c>
      <c r="BA14" s="17">
        <v>2.88141106124188E-2</v>
      </c>
      <c r="BB14" s="17"/>
      <c r="BC14" s="17">
        <v>1.2716551081075099E-2</v>
      </c>
      <c r="BD14" s="17">
        <v>2.11800198977889E-2</v>
      </c>
      <c r="BE14" s="17">
        <v>3.1132557522205902E-2</v>
      </c>
      <c r="BF14" s="17"/>
      <c r="BG14" s="17">
        <v>2.5219517778655099E-2</v>
      </c>
      <c r="BH14" s="17">
        <v>1.18237513603842E-2</v>
      </c>
      <c r="BI14" s="17"/>
      <c r="BJ14" s="17">
        <v>4.1260341752853502E-3</v>
      </c>
      <c r="BK14" s="17">
        <v>2.19723701439563E-2</v>
      </c>
      <c r="BL14" s="17"/>
      <c r="BM14" s="17">
        <v>1.5510892644257999E-2</v>
      </c>
      <c r="BN14" s="17">
        <v>5.9671358955559499E-3</v>
      </c>
      <c r="BO14" s="17">
        <v>1.9246919075053701E-2</v>
      </c>
      <c r="BP14" s="17">
        <v>5.6945877231142999E-2</v>
      </c>
      <c r="BQ14" s="17">
        <v>0</v>
      </c>
      <c r="BR14" s="17">
        <v>1.23838356420758E-2</v>
      </c>
      <c r="BS14" s="17">
        <v>7.8115351612085798E-2</v>
      </c>
      <c r="BT14" s="17"/>
      <c r="BU14" s="17">
        <v>0</v>
      </c>
      <c r="BV14" s="17">
        <v>0</v>
      </c>
      <c r="BW14" s="17"/>
      <c r="BX14" s="17">
        <v>6.9407701524116603E-3</v>
      </c>
      <c r="BY14" s="17">
        <v>1.15843812279541E-2</v>
      </c>
      <c r="BZ14" s="17">
        <v>1.28926268894754E-2</v>
      </c>
      <c r="CA14" s="17">
        <v>8.2605221518393893E-3</v>
      </c>
    </row>
    <row r="15" spans="2:79" x14ac:dyDescent="0.3">
      <c r="B15" s="18" t="s">
        <v>297</v>
      </c>
      <c r="C15" s="21">
        <v>0.80945146239108201</v>
      </c>
      <c r="D15" s="21">
        <v>0.800464436516651</v>
      </c>
      <c r="E15" s="21">
        <v>0.81726649851813804</v>
      </c>
      <c r="F15" s="21"/>
      <c r="G15" s="21">
        <v>0.78777249692330198</v>
      </c>
      <c r="H15" s="21">
        <v>0.86645773090807798</v>
      </c>
      <c r="I15" s="21">
        <v>0.77132176271561703</v>
      </c>
      <c r="J15" s="21">
        <v>0.80101592704617197</v>
      </c>
      <c r="K15" s="21">
        <v>0.85143528212939801</v>
      </c>
      <c r="L15" s="21">
        <v>0.78429686015810796</v>
      </c>
      <c r="M15" s="21"/>
      <c r="N15" s="21">
        <v>0.87018664777875598</v>
      </c>
      <c r="O15" s="21">
        <v>0.80596528413965796</v>
      </c>
      <c r="P15" s="21">
        <v>0.81707414900632402</v>
      </c>
      <c r="Q15" s="21">
        <v>0.73843255983318601</v>
      </c>
      <c r="R15" s="21"/>
      <c r="S15" s="21">
        <v>0.83753287946010602</v>
      </c>
      <c r="T15" s="21">
        <v>0.79481965447402603</v>
      </c>
      <c r="U15" s="21">
        <v>0.8355135057916</v>
      </c>
      <c r="V15" s="21">
        <v>0.78094246535271195</v>
      </c>
      <c r="W15" s="21">
        <v>0.82693301594357604</v>
      </c>
      <c r="X15" s="21">
        <v>0.72880945214877402</v>
      </c>
      <c r="Y15" s="21">
        <v>0.74531142765622305</v>
      </c>
      <c r="Z15" s="21">
        <v>0.85785440604431196</v>
      </c>
      <c r="AA15" s="21">
        <v>0.86469972724198796</v>
      </c>
      <c r="AB15" s="21">
        <v>0.75648108799680602</v>
      </c>
      <c r="AC15" s="21">
        <v>0.876244484305569</v>
      </c>
      <c r="AD15" s="21">
        <v>0.95060071264605805</v>
      </c>
      <c r="AE15" s="21"/>
      <c r="AF15" s="21">
        <v>0.86047482075154202</v>
      </c>
      <c r="AG15" s="21">
        <v>0.84185978580893195</v>
      </c>
      <c r="AH15" s="21">
        <v>0.77897033688546702</v>
      </c>
      <c r="AI15" s="21">
        <v>0.74576477760717996</v>
      </c>
      <c r="AJ15" s="21">
        <v>0.75309798635690195</v>
      </c>
      <c r="AK15" s="21">
        <v>0.85388606326383498</v>
      </c>
      <c r="AL15" s="21"/>
      <c r="AM15" s="21">
        <v>0.80432409264480498</v>
      </c>
      <c r="AN15" s="21">
        <v>0.768655000571554</v>
      </c>
      <c r="AO15" s="21">
        <v>0.84463733166414801</v>
      </c>
      <c r="AP15" s="21">
        <v>0.87921094924452703</v>
      </c>
      <c r="AQ15" s="21">
        <v>0.805275054786461</v>
      </c>
      <c r="AR15" s="21"/>
      <c r="AS15" s="21">
        <v>0.836733081889101</v>
      </c>
      <c r="AT15" s="21">
        <v>0.83554584999402104</v>
      </c>
      <c r="AU15" s="21"/>
      <c r="AV15" s="21">
        <v>0.82975276763558103</v>
      </c>
      <c r="AW15" s="21">
        <v>0.81156804752179201</v>
      </c>
      <c r="AX15" s="21"/>
      <c r="AY15" s="21">
        <v>0.81894390182572496</v>
      </c>
      <c r="AZ15" s="21">
        <v>0.80309065320783202</v>
      </c>
      <c r="BA15" s="21">
        <v>0.818991248027793</v>
      </c>
      <c r="BB15" s="21"/>
      <c r="BC15" s="21">
        <v>0.84497623917727704</v>
      </c>
      <c r="BD15" s="21">
        <v>0.74146747227548004</v>
      </c>
      <c r="BE15" s="21">
        <v>0.78365554911604995</v>
      </c>
      <c r="BF15" s="21"/>
      <c r="BG15" s="21">
        <v>0.78232560969657605</v>
      </c>
      <c r="BH15" s="21">
        <v>0.83230503919100096</v>
      </c>
      <c r="BI15" s="21"/>
      <c r="BJ15" s="21">
        <v>0.87288881581533995</v>
      </c>
      <c r="BK15" s="21">
        <v>0.792684381224385</v>
      </c>
      <c r="BL15" s="21"/>
      <c r="BM15" s="21">
        <v>0.81572062653050104</v>
      </c>
      <c r="BN15" s="21">
        <v>0.84308707203408495</v>
      </c>
      <c r="BO15" s="21">
        <v>0.78808731603248505</v>
      </c>
      <c r="BP15" s="21">
        <v>0.84635500400001595</v>
      </c>
      <c r="BQ15" s="21">
        <v>0.82059998912951504</v>
      </c>
      <c r="BR15" s="21">
        <v>0.77892123538871605</v>
      </c>
      <c r="BS15" s="21">
        <v>0.78686104337538099</v>
      </c>
      <c r="BT15" s="21"/>
      <c r="BU15" s="21">
        <v>0.81601379712150002</v>
      </c>
      <c r="BV15" s="21">
        <v>0.86773080362629595</v>
      </c>
      <c r="BW15" s="21"/>
      <c r="BX15" s="21">
        <v>0.85924193934446502</v>
      </c>
      <c r="BY15" s="21">
        <v>0.80313180135976603</v>
      </c>
      <c r="BZ15" s="21">
        <v>0.85706577049420396</v>
      </c>
      <c r="CA15" s="21">
        <v>0.84183557650131002</v>
      </c>
    </row>
    <row r="16" spans="2:79" x14ac:dyDescent="0.3">
      <c r="B16" s="18" t="s">
        <v>298</v>
      </c>
      <c r="C16" s="21">
        <v>4.2367511370952203E-2</v>
      </c>
      <c r="D16" s="21">
        <v>5.4303972940948797E-2</v>
      </c>
      <c r="E16" s="21">
        <v>3.1234789054391102E-2</v>
      </c>
      <c r="F16" s="21"/>
      <c r="G16" s="21">
        <v>7.2502354499202198E-2</v>
      </c>
      <c r="H16" s="21">
        <v>3.9554368658370302E-2</v>
      </c>
      <c r="I16" s="21">
        <v>3.2240614672625803E-2</v>
      </c>
      <c r="J16" s="21">
        <v>2.7366456248030999E-2</v>
      </c>
      <c r="K16" s="21">
        <v>5.3552407832003497E-2</v>
      </c>
      <c r="L16" s="21">
        <v>3.8672331348895202E-2</v>
      </c>
      <c r="M16" s="21"/>
      <c r="N16" s="21">
        <v>1.31917160593012E-2</v>
      </c>
      <c r="O16" s="21">
        <v>5.90407257444324E-2</v>
      </c>
      <c r="P16" s="21">
        <v>2.7227817046842701E-2</v>
      </c>
      <c r="Q16" s="21">
        <v>6.8395381319260803E-2</v>
      </c>
      <c r="R16" s="21"/>
      <c r="S16" s="21">
        <v>1.91417462688337E-2</v>
      </c>
      <c r="T16" s="21">
        <v>4.1537079213773101E-2</v>
      </c>
      <c r="U16" s="21">
        <v>2.0780407007761001E-2</v>
      </c>
      <c r="V16" s="21">
        <v>6.4511251445723505E-2</v>
      </c>
      <c r="W16" s="21">
        <v>3.9957095506162797E-2</v>
      </c>
      <c r="X16" s="21">
        <v>0.13976176424404199</v>
      </c>
      <c r="Y16" s="21">
        <v>5.9161477691533702E-2</v>
      </c>
      <c r="Z16" s="21">
        <v>1.9433597759998901E-2</v>
      </c>
      <c r="AA16" s="21">
        <v>0</v>
      </c>
      <c r="AB16" s="21">
        <v>4.4693544999618501E-2</v>
      </c>
      <c r="AC16" s="21">
        <v>2.0230394995055901E-2</v>
      </c>
      <c r="AD16" s="21">
        <v>4.93992873539418E-2</v>
      </c>
      <c r="AE16" s="21"/>
      <c r="AF16" s="21">
        <v>2.5201671966672699E-2</v>
      </c>
      <c r="AG16" s="21">
        <v>4.4636889868090501E-2</v>
      </c>
      <c r="AH16" s="21">
        <v>5.7990449849589697E-2</v>
      </c>
      <c r="AI16" s="21">
        <v>4.0761602470942897E-2</v>
      </c>
      <c r="AJ16" s="21">
        <v>4.7086472257788503E-2</v>
      </c>
      <c r="AK16" s="21">
        <v>5.8488007063446999E-2</v>
      </c>
      <c r="AL16" s="21"/>
      <c r="AM16" s="21">
        <v>3.4155858125256802E-2</v>
      </c>
      <c r="AN16" s="21">
        <v>4.0126427914908801E-2</v>
      </c>
      <c r="AO16" s="21">
        <v>2.7614688081633601E-2</v>
      </c>
      <c r="AP16" s="21">
        <v>8.4279180550912592E-3</v>
      </c>
      <c r="AQ16" s="21">
        <v>0.159394800701983</v>
      </c>
      <c r="AR16" s="21"/>
      <c r="AS16" s="21">
        <v>3.5087339858741899E-2</v>
      </c>
      <c r="AT16" s="21">
        <v>5.0961710982254597E-2</v>
      </c>
      <c r="AU16" s="21"/>
      <c r="AV16" s="21">
        <v>3.4029679429281E-2</v>
      </c>
      <c r="AW16" s="21">
        <v>3.7588049749525801E-2</v>
      </c>
      <c r="AX16" s="21"/>
      <c r="AY16" s="21">
        <v>3.6610276373664298E-2</v>
      </c>
      <c r="AZ16" s="21">
        <v>4.1298157770390399E-2</v>
      </c>
      <c r="BA16" s="21">
        <v>7.1008114866584301E-2</v>
      </c>
      <c r="BB16" s="21"/>
      <c r="BC16" s="21">
        <v>3.5779689230394603E-2</v>
      </c>
      <c r="BD16" s="21">
        <v>5.7125109903362399E-2</v>
      </c>
      <c r="BE16" s="21">
        <v>4.6755689879309802E-2</v>
      </c>
      <c r="BF16" s="21"/>
      <c r="BG16" s="21">
        <v>5.0728618233791302E-2</v>
      </c>
      <c r="BH16" s="21">
        <v>3.4853347241968098E-2</v>
      </c>
      <c r="BI16" s="21"/>
      <c r="BJ16" s="21">
        <v>4.0226845769284099E-2</v>
      </c>
      <c r="BK16" s="21">
        <v>4.0409242896961302E-2</v>
      </c>
      <c r="BL16" s="21"/>
      <c r="BM16" s="21">
        <v>4.8579062777153799E-2</v>
      </c>
      <c r="BN16" s="21">
        <v>3.99011763076094E-2</v>
      </c>
      <c r="BO16" s="21">
        <v>5.2831775037440701E-2</v>
      </c>
      <c r="BP16" s="21">
        <v>0</v>
      </c>
      <c r="BQ16" s="21">
        <v>4.2608024427675403E-2</v>
      </c>
      <c r="BR16" s="21">
        <v>3.8700149982605299E-2</v>
      </c>
      <c r="BS16" s="21">
        <v>3.9651968829693698E-2</v>
      </c>
      <c r="BT16" s="21"/>
      <c r="BU16" s="21">
        <v>3.5570750571102497E-2</v>
      </c>
      <c r="BV16" s="21">
        <v>2.03537330872091E-2</v>
      </c>
      <c r="BW16" s="21"/>
      <c r="BX16" s="21">
        <v>2.89492812489506E-2</v>
      </c>
      <c r="BY16" s="21">
        <v>6.1927861638740901E-2</v>
      </c>
      <c r="BZ16" s="21">
        <v>2.9821310652077899E-2</v>
      </c>
      <c r="CA16" s="21">
        <v>3.6896158164437101E-2</v>
      </c>
    </row>
    <row r="17" spans="2:79" hidden="1" x14ac:dyDescent="0.3">
      <c r="B17" s="18" t="s">
        <v>299</v>
      </c>
      <c r="C17" s="22">
        <v>0.76708395102012905</v>
      </c>
      <c r="D17" s="22">
        <v>0.74616046357570198</v>
      </c>
      <c r="E17" s="22">
        <v>0.78603170946374701</v>
      </c>
      <c r="F17" s="22"/>
      <c r="G17" s="22">
        <v>0.71527014242410003</v>
      </c>
      <c r="H17" s="22">
        <v>0.82690336224970795</v>
      </c>
      <c r="I17" s="22">
        <v>0.73908114804299097</v>
      </c>
      <c r="J17" s="22">
        <v>0.77364947079814095</v>
      </c>
      <c r="K17" s="22">
        <v>0.79788287429739402</v>
      </c>
      <c r="L17" s="22">
        <v>0.74562452880921304</v>
      </c>
      <c r="M17" s="22"/>
      <c r="N17" s="22">
        <v>0.85699493171945396</v>
      </c>
      <c r="O17" s="22">
        <v>0.74692455839522598</v>
      </c>
      <c r="P17" s="22">
        <v>0.78984633195948095</v>
      </c>
      <c r="Q17" s="22">
        <v>0.67003717851392497</v>
      </c>
      <c r="R17" s="22"/>
      <c r="S17" s="22">
        <v>0.81839113319127199</v>
      </c>
      <c r="T17" s="22">
        <v>0.753282575260253</v>
      </c>
      <c r="U17" s="22">
        <v>0.81473309878383904</v>
      </c>
      <c r="V17" s="22">
        <v>0.71643121390698805</v>
      </c>
      <c r="W17" s="22">
        <v>0.78697592043741305</v>
      </c>
      <c r="X17" s="22">
        <v>0.58904768790473205</v>
      </c>
      <c r="Y17" s="22">
        <v>0.68614994996469003</v>
      </c>
      <c r="Z17" s="22">
        <v>0.83842080828431298</v>
      </c>
      <c r="AA17" s="22">
        <v>0.86469972724198796</v>
      </c>
      <c r="AB17" s="22">
        <v>0.71178754299718705</v>
      </c>
      <c r="AC17" s="22">
        <v>0.85601408931051304</v>
      </c>
      <c r="AD17" s="22">
        <v>0.901201425292116</v>
      </c>
      <c r="AE17" s="22"/>
      <c r="AF17" s="22">
        <v>0.83527314878486902</v>
      </c>
      <c r="AG17" s="22">
        <v>0.79722289594084195</v>
      </c>
      <c r="AH17" s="22">
        <v>0.72097988703587801</v>
      </c>
      <c r="AI17" s="22">
        <v>0.705003175136237</v>
      </c>
      <c r="AJ17" s="22">
        <v>0.706011514099113</v>
      </c>
      <c r="AK17" s="22">
        <v>0.79539805620038795</v>
      </c>
      <c r="AL17" s="22"/>
      <c r="AM17" s="22">
        <v>0.77016823451954797</v>
      </c>
      <c r="AN17" s="22">
        <v>0.72852857265664595</v>
      </c>
      <c r="AO17" s="22">
        <v>0.81702264358251397</v>
      </c>
      <c r="AP17" s="22">
        <v>0.87078303118943601</v>
      </c>
      <c r="AQ17" s="22">
        <v>0.64588025408447802</v>
      </c>
      <c r="AR17" s="22"/>
      <c r="AS17" s="22">
        <v>0.80164574203035899</v>
      </c>
      <c r="AT17" s="22">
        <v>0.78458413901176705</v>
      </c>
      <c r="AU17" s="22"/>
      <c r="AV17" s="22">
        <v>0.7957230882063</v>
      </c>
      <c r="AW17" s="22">
        <v>0.773979997772266</v>
      </c>
      <c r="AX17" s="22"/>
      <c r="AY17" s="22">
        <v>0.78233362545206098</v>
      </c>
      <c r="AZ17" s="22">
        <v>0.76179249543744199</v>
      </c>
      <c r="BA17" s="22">
        <v>0.74798313316120901</v>
      </c>
      <c r="BB17" s="22"/>
      <c r="BC17" s="22">
        <v>0.80919654994688195</v>
      </c>
      <c r="BD17" s="22">
        <v>0.68434236237211699</v>
      </c>
      <c r="BE17" s="22">
        <v>0.73689985923673995</v>
      </c>
      <c r="BF17" s="22"/>
      <c r="BG17" s="22">
        <v>0.73159699146278501</v>
      </c>
      <c r="BH17" s="22">
        <v>0.79745169194903298</v>
      </c>
      <c r="BI17" s="22"/>
      <c r="BJ17" s="22">
        <v>0.83266197004605602</v>
      </c>
      <c r="BK17" s="22">
        <v>0.75227513832742399</v>
      </c>
      <c r="BL17" s="22"/>
      <c r="BM17" s="22">
        <v>0.76714156375334697</v>
      </c>
      <c r="BN17" s="22">
        <v>0.80318589572647503</v>
      </c>
      <c r="BO17" s="22">
        <v>0.73525554099504498</v>
      </c>
      <c r="BP17" s="22">
        <v>0.84635500400001595</v>
      </c>
      <c r="BQ17" s="22">
        <v>0.77799196470183996</v>
      </c>
      <c r="BR17" s="22">
        <v>0.74022108540611098</v>
      </c>
      <c r="BS17" s="22">
        <v>0.74720907454568697</v>
      </c>
      <c r="BT17" s="22"/>
      <c r="BU17" s="22">
        <v>0.78044304655039798</v>
      </c>
      <c r="BV17" s="22">
        <v>0.84737707053908695</v>
      </c>
      <c r="BW17" s="22"/>
      <c r="BX17" s="22">
        <v>0.830292658095514</v>
      </c>
      <c r="BY17" s="22">
        <v>0.74120393972102505</v>
      </c>
      <c r="BZ17" s="22">
        <v>0.82724445984212602</v>
      </c>
      <c r="CA17" s="22">
        <v>0.80493941833687299</v>
      </c>
    </row>
    <row r="18" spans="2:79" x14ac:dyDescent="0.3">
      <c r="B18" s="16" t="s">
        <v>333</v>
      </c>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CA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475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1059</v>
      </c>
      <c r="D7" s="10">
        <v>518</v>
      </c>
      <c r="E7" s="10">
        <v>538</v>
      </c>
      <c r="F7" s="10"/>
      <c r="G7" s="10">
        <v>114</v>
      </c>
      <c r="H7" s="10">
        <v>175</v>
      </c>
      <c r="I7" s="10">
        <v>180</v>
      </c>
      <c r="J7" s="10">
        <v>199</v>
      </c>
      <c r="K7" s="10">
        <v>156</v>
      </c>
      <c r="L7" s="10">
        <v>235</v>
      </c>
      <c r="M7" s="10"/>
      <c r="N7" s="10">
        <v>275</v>
      </c>
      <c r="O7" s="10">
        <v>283</v>
      </c>
      <c r="P7" s="10">
        <v>229</v>
      </c>
      <c r="Q7" s="10">
        <v>264</v>
      </c>
      <c r="R7" s="10"/>
      <c r="S7" s="10">
        <v>150</v>
      </c>
      <c r="T7" s="10">
        <v>146</v>
      </c>
      <c r="U7" s="10">
        <v>85</v>
      </c>
      <c r="V7" s="10">
        <v>94</v>
      </c>
      <c r="W7" s="10">
        <v>79</v>
      </c>
      <c r="X7" s="10">
        <v>87</v>
      </c>
      <c r="Y7" s="10">
        <v>84</v>
      </c>
      <c r="Z7" s="10">
        <v>46</v>
      </c>
      <c r="AA7" s="10">
        <v>128</v>
      </c>
      <c r="AB7" s="10">
        <v>86</v>
      </c>
      <c r="AC7" s="10">
        <v>47</v>
      </c>
      <c r="AD7" s="10">
        <v>27</v>
      </c>
      <c r="AE7" s="10"/>
      <c r="AF7" s="10">
        <v>261</v>
      </c>
      <c r="AG7" s="10">
        <v>274</v>
      </c>
      <c r="AH7" s="10">
        <v>137</v>
      </c>
      <c r="AI7" s="10">
        <v>201</v>
      </c>
      <c r="AJ7" s="10">
        <v>120</v>
      </c>
      <c r="AK7" s="10">
        <v>65</v>
      </c>
      <c r="AL7" s="10"/>
      <c r="AM7" s="10">
        <v>266</v>
      </c>
      <c r="AN7" s="10">
        <v>250</v>
      </c>
      <c r="AO7" s="10">
        <v>252</v>
      </c>
      <c r="AP7" s="10">
        <v>122</v>
      </c>
      <c r="AQ7" s="10">
        <v>28</v>
      </c>
      <c r="AR7" s="10"/>
      <c r="AS7" s="10">
        <v>684</v>
      </c>
      <c r="AT7" s="10">
        <v>129</v>
      </c>
      <c r="AU7" s="10"/>
      <c r="AV7" s="10">
        <v>671</v>
      </c>
      <c r="AW7" s="10">
        <v>153</v>
      </c>
      <c r="AX7" s="10"/>
      <c r="AY7" s="10">
        <v>283</v>
      </c>
      <c r="AZ7" s="10">
        <v>656</v>
      </c>
      <c r="BA7" s="10">
        <v>108</v>
      </c>
      <c r="BB7" s="10"/>
      <c r="BC7" s="10">
        <v>584</v>
      </c>
      <c r="BD7" s="10">
        <v>242</v>
      </c>
      <c r="BE7" s="10">
        <v>225</v>
      </c>
      <c r="BF7" s="10"/>
      <c r="BG7" s="10">
        <v>309</v>
      </c>
      <c r="BH7" s="10">
        <v>731</v>
      </c>
      <c r="BI7" s="10"/>
      <c r="BJ7" s="10">
        <v>240</v>
      </c>
      <c r="BK7" s="10">
        <v>809</v>
      </c>
      <c r="BL7" s="10"/>
      <c r="BM7" s="10">
        <v>471</v>
      </c>
      <c r="BN7" s="10">
        <v>163</v>
      </c>
      <c r="BO7" s="10">
        <v>48</v>
      </c>
      <c r="BP7" s="10">
        <v>44</v>
      </c>
      <c r="BQ7" s="10">
        <v>36</v>
      </c>
      <c r="BR7" s="10">
        <v>224</v>
      </c>
      <c r="BS7" s="10">
        <v>72</v>
      </c>
      <c r="BT7" s="10"/>
      <c r="BU7" s="10">
        <v>45</v>
      </c>
      <c r="BV7" s="10">
        <v>81</v>
      </c>
      <c r="BW7" s="10"/>
      <c r="BX7" s="10">
        <v>137</v>
      </c>
      <c r="BY7" s="10">
        <v>317</v>
      </c>
      <c r="BZ7" s="10">
        <v>398</v>
      </c>
      <c r="CA7" s="10">
        <v>333</v>
      </c>
    </row>
    <row r="8" spans="2:79" ht="30" customHeight="1" x14ac:dyDescent="0.3">
      <c r="B8" s="11" t="s">
        <v>20</v>
      </c>
      <c r="C8" s="11">
        <v>1066</v>
      </c>
      <c r="D8" s="11">
        <v>536</v>
      </c>
      <c r="E8" s="11">
        <v>527</v>
      </c>
      <c r="F8" s="11"/>
      <c r="G8" s="11">
        <v>150</v>
      </c>
      <c r="H8" s="11">
        <v>173</v>
      </c>
      <c r="I8" s="11">
        <v>176</v>
      </c>
      <c r="J8" s="11">
        <v>191</v>
      </c>
      <c r="K8" s="11">
        <v>153</v>
      </c>
      <c r="L8" s="11">
        <v>224</v>
      </c>
      <c r="M8" s="11"/>
      <c r="N8" s="11">
        <v>286</v>
      </c>
      <c r="O8" s="11">
        <v>275</v>
      </c>
      <c r="P8" s="11">
        <v>224</v>
      </c>
      <c r="Q8" s="11">
        <v>273</v>
      </c>
      <c r="R8" s="11"/>
      <c r="S8" s="11">
        <v>151</v>
      </c>
      <c r="T8" s="11">
        <v>140</v>
      </c>
      <c r="U8" s="11">
        <v>83</v>
      </c>
      <c r="V8" s="11">
        <v>91</v>
      </c>
      <c r="W8" s="11">
        <v>79</v>
      </c>
      <c r="X8" s="11">
        <v>90</v>
      </c>
      <c r="Y8" s="11">
        <v>80</v>
      </c>
      <c r="Z8" s="11">
        <v>41</v>
      </c>
      <c r="AA8" s="11">
        <v>127</v>
      </c>
      <c r="AB8" s="11">
        <v>97</v>
      </c>
      <c r="AC8" s="11">
        <v>53</v>
      </c>
      <c r="AD8" s="11">
        <v>34</v>
      </c>
      <c r="AE8" s="11"/>
      <c r="AF8" s="11">
        <v>271</v>
      </c>
      <c r="AG8" s="11">
        <v>272</v>
      </c>
      <c r="AH8" s="11">
        <v>137</v>
      </c>
      <c r="AI8" s="11">
        <v>201</v>
      </c>
      <c r="AJ8" s="11">
        <v>120</v>
      </c>
      <c r="AK8" s="11">
        <v>64</v>
      </c>
      <c r="AL8" s="11"/>
      <c r="AM8" s="11">
        <v>259</v>
      </c>
      <c r="AN8" s="11">
        <v>259</v>
      </c>
      <c r="AO8" s="11">
        <v>256</v>
      </c>
      <c r="AP8" s="11">
        <v>123</v>
      </c>
      <c r="AQ8" s="11">
        <v>29</v>
      </c>
      <c r="AR8" s="11"/>
      <c r="AS8" s="11">
        <v>694</v>
      </c>
      <c r="AT8" s="11">
        <v>127</v>
      </c>
      <c r="AU8" s="11"/>
      <c r="AV8" s="11">
        <v>671</v>
      </c>
      <c r="AW8" s="11">
        <v>156</v>
      </c>
      <c r="AX8" s="11"/>
      <c r="AY8" s="11">
        <v>293</v>
      </c>
      <c r="AZ8" s="11">
        <v>656</v>
      </c>
      <c r="BA8" s="11">
        <v>105</v>
      </c>
      <c r="BB8" s="11"/>
      <c r="BC8" s="11">
        <v>593</v>
      </c>
      <c r="BD8" s="11">
        <v>240</v>
      </c>
      <c r="BE8" s="11">
        <v>225</v>
      </c>
      <c r="BF8" s="11"/>
      <c r="BG8" s="11">
        <v>309</v>
      </c>
      <c r="BH8" s="11">
        <v>737</v>
      </c>
      <c r="BI8" s="11"/>
      <c r="BJ8" s="11">
        <v>244</v>
      </c>
      <c r="BK8" s="11">
        <v>810</v>
      </c>
      <c r="BL8" s="11"/>
      <c r="BM8" s="11">
        <v>472</v>
      </c>
      <c r="BN8" s="11">
        <v>170</v>
      </c>
      <c r="BO8" s="11">
        <v>54</v>
      </c>
      <c r="BP8" s="11">
        <v>44</v>
      </c>
      <c r="BQ8" s="11">
        <v>44</v>
      </c>
      <c r="BR8" s="11">
        <v>213</v>
      </c>
      <c r="BS8" s="11">
        <v>69</v>
      </c>
      <c r="BT8" s="11"/>
      <c r="BU8" s="11">
        <v>45</v>
      </c>
      <c r="BV8" s="11">
        <v>81</v>
      </c>
      <c r="BW8" s="11"/>
      <c r="BX8" s="11">
        <v>138</v>
      </c>
      <c r="BY8" s="11">
        <v>316</v>
      </c>
      <c r="BZ8" s="11">
        <v>405</v>
      </c>
      <c r="CA8" s="11">
        <v>333</v>
      </c>
    </row>
    <row r="9" spans="2:79" x14ac:dyDescent="0.3">
      <c r="B9" s="18" t="s">
        <v>292</v>
      </c>
      <c r="C9" s="17">
        <v>0.110725582073461</v>
      </c>
      <c r="D9" s="17">
        <v>0.111608025836335</v>
      </c>
      <c r="E9" s="17">
        <v>0.110484185140638</v>
      </c>
      <c r="F9" s="17"/>
      <c r="G9" s="17">
        <v>0.187861338923029</v>
      </c>
      <c r="H9" s="17">
        <v>0.17237491272323399</v>
      </c>
      <c r="I9" s="17">
        <v>0.12747124714617</v>
      </c>
      <c r="J9" s="17">
        <v>9.2603828742777602E-2</v>
      </c>
      <c r="K9" s="17">
        <v>6.3139985233207893E-2</v>
      </c>
      <c r="L9" s="17">
        <v>4.6274367317891203E-2</v>
      </c>
      <c r="M9" s="17"/>
      <c r="N9" s="17">
        <v>0.117671624084711</v>
      </c>
      <c r="O9" s="17">
        <v>7.0341479334929194E-2</v>
      </c>
      <c r="P9" s="17">
        <v>0.16689885249417699</v>
      </c>
      <c r="Q9" s="17">
        <v>9.7834329318789007E-2</v>
      </c>
      <c r="R9" s="17"/>
      <c r="S9" s="17">
        <v>0.16728908732933401</v>
      </c>
      <c r="T9" s="17">
        <v>0.12922863248449001</v>
      </c>
      <c r="U9" s="17">
        <v>3.3783860673576402E-2</v>
      </c>
      <c r="V9" s="17">
        <v>0.112917852797308</v>
      </c>
      <c r="W9" s="17">
        <v>0.12415458020537</v>
      </c>
      <c r="X9" s="17">
        <v>0.15226028431298899</v>
      </c>
      <c r="Y9" s="17">
        <v>8.9135551878805799E-2</v>
      </c>
      <c r="Z9" s="17">
        <v>4.4489598606519298E-2</v>
      </c>
      <c r="AA9" s="17">
        <v>7.0416717734892803E-2</v>
      </c>
      <c r="AB9" s="17">
        <v>0.101033642099066</v>
      </c>
      <c r="AC9" s="17">
        <v>0.12393998742267</v>
      </c>
      <c r="AD9" s="17">
        <v>0.11060246741505</v>
      </c>
      <c r="AE9" s="17"/>
      <c r="AF9" s="17">
        <v>0.178601819904147</v>
      </c>
      <c r="AG9" s="17">
        <v>8.3268233914975995E-2</v>
      </c>
      <c r="AH9" s="17">
        <v>0.148263376245544</v>
      </c>
      <c r="AI9" s="17">
        <v>6.0412167961371499E-2</v>
      </c>
      <c r="AJ9" s="17">
        <v>5.66281240090412E-2</v>
      </c>
      <c r="AK9" s="17">
        <v>0.119981776203791</v>
      </c>
      <c r="AL9" s="17"/>
      <c r="AM9" s="17">
        <v>7.9749488125390997E-2</v>
      </c>
      <c r="AN9" s="17">
        <v>0.11843332650152801</v>
      </c>
      <c r="AO9" s="17">
        <v>0.10275163229063899</v>
      </c>
      <c r="AP9" s="17">
        <v>0.18507783796277899</v>
      </c>
      <c r="AQ9" s="17">
        <v>8.4129731960695897E-2</v>
      </c>
      <c r="AR9" s="17"/>
      <c r="AS9" s="17">
        <v>0.109126811381559</v>
      </c>
      <c r="AT9" s="17">
        <v>0.111154866304937</v>
      </c>
      <c r="AU9" s="17"/>
      <c r="AV9" s="17">
        <v>0.10927054903985201</v>
      </c>
      <c r="AW9" s="17">
        <v>0.12576158492775699</v>
      </c>
      <c r="AX9" s="17"/>
      <c r="AY9" s="17">
        <v>0.13031213936286801</v>
      </c>
      <c r="AZ9" s="17">
        <v>0.10080833627664</v>
      </c>
      <c r="BA9" s="17">
        <v>0.121288421938826</v>
      </c>
      <c r="BB9" s="17"/>
      <c r="BC9" s="17">
        <v>0.111266599728482</v>
      </c>
      <c r="BD9" s="17">
        <v>9.9479390688465702E-2</v>
      </c>
      <c r="BE9" s="17">
        <v>0.12551811068658</v>
      </c>
      <c r="BF9" s="17"/>
      <c r="BG9" s="17">
        <v>0.11478041012182801</v>
      </c>
      <c r="BH9" s="17">
        <v>0.109530332521659</v>
      </c>
      <c r="BI9" s="17"/>
      <c r="BJ9" s="17">
        <v>0.145303324495061</v>
      </c>
      <c r="BK9" s="17">
        <v>0.10198645357406699</v>
      </c>
      <c r="BL9" s="17"/>
      <c r="BM9" s="17">
        <v>0.13960013604538701</v>
      </c>
      <c r="BN9" s="17">
        <v>0.146276400343721</v>
      </c>
      <c r="BO9" s="17">
        <v>0.105785318509792</v>
      </c>
      <c r="BP9" s="17">
        <v>6.5334551101482397E-2</v>
      </c>
      <c r="BQ9" s="17">
        <v>0.15626044108847101</v>
      </c>
      <c r="BR9" s="17">
        <v>3.9256172002525597E-2</v>
      </c>
      <c r="BS9" s="17">
        <v>5.1637079466927201E-2</v>
      </c>
      <c r="BT9" s="17"/>
      <c r="BU9" s="17">
        <v>0.108329912397025</v>
      </c>
      <c r="BV9" s="17">
        <v>0.22075357103263399</v>
      </c>
      <c r="BW9" s="17"/>
      <c r="BX9" s="17">
        <v>8.5830157794973605E-2</v>
      </c>
      <c r="BY9" s="17">
        <v>0.15910324980879001</v>
      </c>
      <c r="BZ9" s="17">
        <v>0.14119646526436899</v>
      </c>
      <c r="CA9" s="17">
        <v>0.14804134429211399</v>
      </c>
    </row>
    <row r="10" spans="2:79" x14ac:dyDescent="0.3">
      <c r="B10" s="18" t="s">
        <v>293</v>
      </c>
      <c r="C10" s="17">
        <v>0.27075698089109101</v>
      </c>
      <c r="D10" s="17">
        <v>0.280827461345313</v>
      </c>
      <c r="E10" s="17">
        <v>0.26026023998486197</v>
      </c>
      <c r="F10" s="17"/>
      <c r="G10" s="17">
        <v>0.343295154855628</v>
      </c>
      <c r="H10" s="17">
        <v>0.29927369935507497</v>
      </c>
      <c r="I10" s="17">
        <v>0.31985475767679999</v>
      </c>
      <c r="J10" s="17">
        <v>0.25504880603540298</v>
      </c>
      <c r="K10" s="17">
        <v>0.20132753315461899</v>
      </c>
      <c r="L10" s="17">
        <v>0.22234123062453201</v>
      </c>
      <c r="M10" s="17"/>
      <c r="N10" s="17">
        <v>0.26233312149705501</v>
      </c>
      <c r="O10" s="17">
        <v>0.27432426830074702</v>
      </c>
      <c r="P10" s="17">
        <v>0.26459659877300001</v>
      </c>
      <c r="Q10" s="17">
        <v>0.28579822209849698</v>
      </c>
      <c r="R10" s="17"/>
      <c r="S10" s="17">
        <v>0.27951998683738999</v>
      </c>
      <c r="T10" s="17">
        <v>0.263267652897274</v>
      </c>
      <c r="U10" s="17">
        <v>0.38304448195639901</v>
      </c>
      <c r="V10" s="17">
        <v>0.249278340787224</v>
      </c>
      <c r="W10" s="17">
        <v>0.34703519442102398</v>
      </c>
      <c r="X10" s="17">
        <v>0.29949321118531502</v>
      </c>
      <c r="Y10" s="17">
        <v>0.24301976971454001</v>
      </c>
      <c r="Z10" s="17">
        <v>0.340988207073811</v>
      </c>
      <c r="AA10" s="17">
        <v>0.236237023697114</v>
      </c>
      <c r="AB10" s="17">
        <v>0.197546141259239</v>
      </c>
      <c r="AC10" s="17">
        <v>0.22465732532382701</v>
      </c>
      <c r="AD10" s="17">
        <v>0.186253013156743</v>
      </c>
      <c r="AE10" s="17"/>
      <c r="AF10" s="17">
        <v>0.26492124294615299</v>
      </c>
      <c r="AG10" s="17">
        <v>0.27744892999478699</v>
      </c>
      <c r="AH10" s="17">
        <v>0.20989606437848901</v>
      </c>
      <c r="AI10" s="17">
        <v>0.29527004458677603</v>
      </c>
      <c r="AJ10" s="17">
        <v>0.279290350928591</v>
      </c>
      <c r="AK10" s="17">
        <v>0.30923417271332099</v>
      </c>
      <c r="AL10" s="17"/>
      <c r="AM10" s="17">
        <v>0.27042924412763197</v>
      </c>
      <c r="AN10" s="17">
        <v>0.27476586873386399</v>
      </c>
      <c r="AO10" s="17">
        <v>0.24848819565924499</v>
      </c>
      <c r="AP10" s="17">
        <v>0.288026872787568</v>
      </c>
      <c r="AQ10" s="17">
        <v>0.30746291399862502</v>
      </c>
      <c r="AR10" s="17"/>
      <c r="AS10" s="17">
        <v>0.28864894038472699</v>
      </c>
      <c r="AT10" s="17">
        <v>0.17828058366343</v>
      </c>
      <c r="AU10" s="17"/>
      <c r="AV10" s="17">
        <v>0.27361074479801001</v>
      </c>
      <c r="AW10" s="17">
        <v>0.34447342623628902</v>
      </c>
      <c r="AX10" s="17"/>
      <c r="AY10" s="17">
        <v>0.27912763903347199</v>
      </c>
      <c r="AZ10" s="17">
        <v>0.27001496024687699</v>
      </c>
      <c r="BA10" s="17">
        <v>0.25801424859753602</v>
      </c>
      <c r="BB10" s="17"/>
      <c r="BC10" s="17">
        <v>0.27043147501584702</v>
      </c>
      <c r="BD10" s="17">
        <v>0.246756391831669</v>
      </c>
      <c r="BE10" s="17">
        <v>0.286141968631768</v>
      </c>
      <c r="BF10" s="17"/>
      <c r="BG10" s="17">
        <v>0.20741645033151199</v>
      </c>
      <c r="BH10" s="17">
        <v>0.29579413063961202</v>
      </c>
      <c r="BI10" s="17"/>
      <c r="BJ10" s="17">
        <v>0.26897534456209399</v>
      </c>
      <c r="BK10" s="17">
        <v>0.267954606861943</v>
      </c>
      <c r="BL10" s="17"/>
      <c r="BM10" s="17">
        <v>0.27910031120881801</v>
      </c>
      <c r="BN10" s="17">
        <v>0.31243851500945502</v>
      </c>
      <c r="BO10" s="17">
        <v>0.14525015547321299</v>
      </c>
      <c r="BP10" s="17">
        <v>0.241662835226961</v>
      </c>
      <c r="BQ10" s="17">
        <v>0.51148416252366402</v>
      </c>
      <c r="BR10" s="17">
        <v>0.21993721712823</v>
      </c>
      <c r="BS10" s="17">
        <v>0.22204355700509401</v>
      </c>
      <c r="BT10" s="17"/>
      <c r="BU10" s="17">
        <v>0.24504803676901099</v>
      </c>
      <c r="BV10" s="17">
        <v>0.264445542931949</v>
      </c>
      <c r="BW10" s="17"/>
      <c r="BX10" s="17">
        <v>0.26063583605888602</v>
      </c>
      <c r="BY10" s="17">
        <v>0.31796627757868301</v>
      </c>
      <c r="BZ10" s="17">
        <v>0.29186047653140501</v>
      </c>
      <c r="CA10" s="17">
        <v>0.30936088006163798</v>
      </c>
    </row>
    <row r="11" spans="2:79" x14ac:dyDescent="0.3">
      <c r="B11" s="18" t="s">
        <v>294</v>
      </c>
      <c r="C11" s="17">
        <v>0.35377838699652397</v>
      </c>
      <c r="D11" s="17">
        <v>0.36181367381929003</v>
      </c>
      <c r="E11" s="17">
        <v>0.34770532803057003</v>
      </c>
      <c r="F11" s="17"/>
      <c r="G11" s="17">
        <v>0.286915515236706</v>
      </c>
      <c r="H11" s="17">
        <v>0.27280404120771101</v>
      </c>
      <c r="I11" s="17">
        <v>0.302416638677376</v>
      </c>
      <c r="J11" s="17">
        <v>0.33551801013299098</v>
      </c>
      <c r="K11" s="17">
        <v>0.43894115445604498</v>
      </c>
      <c r="L11" s="17">
        <v>0.45903649533517898</v>
      </c>
      <c r="M11" s="17"/>
      <c r="N11" s="17">
        <v>0.30839786498119898</v>
      </c>
      <c r="O11" s="17">
        <v>0.405055426550328</v>
      </c>
      <c r="P11" s="17">
        <v>0.34414486121226701</v>
      </c>
      <c r="Q11" s="17">
        <v>0.35198582254624899</v>
      </c>
      <c r="R11" s="17"/>
      <c r="S11" s="17">
        <v>0.28183852941801601</v>
      </c>
      <c r="T11" s="17">
        <v>0.35205554400385503</v>
      </c>
      <c r="U11" s="17">
        <v>0.37252346127394098</v>
      </c>
      <c r="V11" s="17">
        <v>0.437574320098011</v>
      </c>
      <c r="W11" s="17">
        <v>0.358923303658157</v>
      </c>
      <c r="X11" s="17">
        <v>0.26833089123055998</v>
      </c>
      <c r="Y11" s="17">
        <v>0.38054953688865401</v>
      </c>
      <c r="Z11" s="17">
        <v>0.42066980523754399</v>
      </c>
      <c r="AA11" s="17">
        <v>0.399757026387001</v>
      </c>
      <c r="AB11" s="17">
        <v>0.35130364978419298</v>
      </c>
      <c r="AC11" s="17">
        <v>0.34509249623997701</v>
      </c>
      <c r="AD11" s="17">
        <v>0.32933314079123999</v>
      </c>
      <c r="AE11" s="17"/>
      <c r="AF11" s="17">
        <v>0.27863653762875201</v>
      </c>
      <c r="AG11" s="17">
        <v>0.36008922362725898</v>
      </c>
      <c r="AH11" s="17">
        <v>0.40145033340895903</v>
      </c>
      <c r="AI11" s="17">
        <v>0.40780142359523602</v>
      </c>
      <c r="AJ11" s="17">
        <v>0.35695623720530301</v>
      </c>
      <c r="AK11" s="17">
        <v>0.35765633229095001</v>
      </c>
      <c r="AL11" s="17"/>
      <c r="AM11" s="17">
        <v>0.42880718595733902</v>
      </c>
      <c r="AN11" s="17">
        <v>0.36999547667849297</v>
      </c>
      <c r="AO11" s="17">
        <v>0.31880144681797801</v>
      </c>
      <c r="AP11" s="17">
        <v>0.21287872359965199</v>
      </c>
      <c r="AQ11" s="17">
        <v>0.13081754179784</v>
      </c>
      <c r="AR11" s="17"/>
      <c r="AS11" s="17">
        <v>0.32625353387582001</v>
      </c>
      <c r="AT11" s="17">
        <v>0.481223051535911</v>
      </c>
      <c r="AU11" s="17"/>
      <c r="AV11" s="17">
        <v>0.347830111076948</v>
      </c>
      <c r="AW11" s="17">
        <v>0.296187775431348</v>
      </c>
      <c r="AX11" s="17"/>
      <c r="AY11" s="17">
        <v>0.34150060721266401</v>
      </c>
      <c r="AZ11" s="17">
        <v>0.36097833131679102</v>
      </c>
      <c r="BA11" s="17">
        <v>0.33850553209046702</v>
      </c>
      <c r="BB11" s="17"/>
      <c r="BC11" s="17">
        <v>0.34384198395432602</v>
      </c>
      <c r="BD11" s="17">
        <v>0.41518622884881601</v>
      </c>
      <c r="BE11" s="17">
        <v>0.31587731186114998</v>
      </c>
      <c r="BF11" s="17"/>
      <c r="BG11" s="17">
        <v>0.43897319297021098</v>
      </c>
      <c r="BH11" s="17">
        <v>0.31974605956157098</v>
      </c>
      <c r="BI11" s="17"/>
      <c r="BJ11" s="17">
        <v>0.28769610256120598</v>
      </c>
      <c r="BK11" s="17">
        <v>0.37135048159705902</v>
      </c>
      <c r="BL11" s="17"/>
      <c r="BM11" s="17">
        <v>0.32777946884734099</v>
      </c>
      <c r="BN11" s="17">
        <v>0.29414400800220702</v>
      </c>
      <c r="BO11" s="17">
        <v>0.266018741774249</v>
      </c>
      <c r="BP11" s="17">
        <v>0.38311171025384699</v>
      </c>
      <c r="BQ11" s="17">
        <v>0.248352592498985</v>
      </c>
      <c r="BR11" s="17">
        <v>0.47840859696146698</v>
      </c>
      <c r="BS11" s="17">
        <v>0.41425798809098202</v>
      </c>
      <c r="BT11" s="17"/>
      <c r="BU11" s="17">
        <v>0.40670709768929703</v>
      </c>
      <c r="BV11" s="17">
        <v>0.32031318479183202</v>
      </c>
      <c r="BW11" s="17"/>
      <c r="BX11" s="17">
        <v>0.354956597875344</v>
      </c>
      <c r="BY11" s="17">
        <v>0.35332893519220998</v>
      </c>
      <c r="BZ11" s="17">
        <v>0.28889264497932798</v>
      </c>
      <c r="CA11" s="17">
        <v>0.340188835390133</v>
      </c>
    </row>
    <row r="12" spans="2:79" x14ac:dyDescent="0.3">
      <c r="B12" s="18" t="s">
        <v>295</v>
      </c>
      <c r="C12" s="17">
        <v>0.16819773609283001</v>
      </c>
      <c r="D12" s="17">
        <v>0.152695911069502</v>
      </c>
      <c r="E12" s="17">
        <v>0.182830189736539</v>
      </c>
      <c r="F12" s="17"/>
      <c r="G12" s="17">
        <v>0.100000416997789</v>
      </c>
      <c r="H12" s="17">
        <v>0.19270407038292101</v>
      </c>
      <c r="I12" s="17">
        <v>0.16588617322336099</v>
      </c>
      <c r="J12" s="17">
        <v>0.20272336453255599</v>
      </c>
      <c r="K12" s="17">
        <v>0.177526578309153</v>
      </c>
      <c r="L12" s="17">
        <v>0.16078336403346599</v>
      </c>
      <c r="M12" s="17"/>
      <c r="N12" s="17">
        <v>0.20680176839783701</v>
      </c>
      <c r="O12" s="17">
        <v>0.161808474567744</v>
      </c>
      <c r="P12" s="17">
        <v>0.11936097719114901</v>
      </c>
      <c r="Q12" s="17">
        <v>0.17246026374058199</v>
      </c>
      <c r="R12" s="17"/>
      <c r="S12" s="17">
        <v>0.155284080480843</v>
      </c>
      <c r="T12" s="17">
        <v>0.14032326061863501</v>
      </c>
      <c r="U12" s="17">
        <v>0.129940720996539</v>
      </c>
      <c r="V12" s="17">
        <v>0.117256621803593</v>
      </c>
      <c r="W12" s="17">
        <v>7.5072126914321802E-2</v>
      </c>
      <c r="X12" s="17">
        <v>0.20422688045294499</v>
      </c>
      <c r="Y12" s="17">
        <v>0.133724481584101</v>
      </c>
      <c r="Z12" s="17">
        <v>0.107246702234985</v>
      </c>
      <c r="AA12" s="17">
        <v>0.225560976617733</v>
      </c>
      <c r="AB12" s="17">
        <v>0.25233852927660799</v>
      </c>
      <c r="AC12" s="17">
        <v>0.202657176511192</v>
      </c>
      <c r="AD12" s="17">
        <v>0.336923190117348</v>
      </c>
      <c r="AE12" s="17"/>
      <c r="AF12" s="17">
        <v>0.19657502966080601</v>
      </c>
      <c r="AG12" s="17">
        <v>0.16639257613150699</v>
      </c>
      <c r="AH12" s="17">
        <v>0.16514515581681799</v>
      </c>
      <c r="AI12" s="17">
        <v>0.14601392230000301</v>
      </c>
      <c r="AJ12" s="17">
        <v>0.17506941071973001</v>
      </c>
      <c r="AK12" s="17">
        <v>0.121290469479614</v>
      </c>
      <c r="AL12" s="17"/>
      <c r="AM12" s="17">
        <v>0.12533736445152999</v>
      </c>
      <c r="AN12" s="17">
        <v>0.13487398446144</v>
      </c>
      <c r="AO12" s="17">
        <v>0.23065424725817099</v>
      </c>
      <c r="AP12" s="17">
        <v>0.188601636769126</v>
      </c>
      <c r="AQ12" s="17">
        <v>0.4417907027961</v>
      </c>
      <c r="AR12" s="17"/>
      <c r="AS12" s="17">
        <v>0.18910958991458801</v>
      </c>
      <c r="AT12" s="17">
        <v>0.111514405711861</v>
      </c>
      <c r="AU12" s="17"/>
      <c r="AV12" s="17">
        <v>0.182970552603447</v>
      </c>
      <c r="AW12" s="17">
        <v>0.13287313668815101</v>
      </c>
      <c r="AX12" s="17"/>
      <c r="AY12" s="17">
        <v>0.13287236156010501</v>
      </c>
      <c r="AZ12" s="17">
        <v>0.18443882683590501</v>
      </c>
      <c r="BA12" s="17">
        <v>0.17680998281306101</v>
      </c>
      <c r="BB12" s="17"/>
      <c r="BC12" s="17">
        <v>0.16424069288023799</v>
      </c>
      <c r="BD12" s="17">
        <v>0.156464224219305</v>
      </c>
      <c r="BE12" s="17">
        <v>0.19754234928766801</v>
      </c>
      <c r="BF12" s="17"/>
      <c r="BG12" s="17">
        <v>0.130409832660563</v>
      </c>
      <c r="BH12" s="17">
        <v>0.185854424622871</v>
      </c>
      <c r="BI12" s="17"/>
      <c r="BJ12" s="17">
        <v>0.204103842219686</v>
      </c>
      <c r="BK12" s="17">
        <v>0.15992447621404501</v>
      </c>
      <c r="BL12" s="17"/>
      <c r="BM12" s="17">
        <v>0.19033319006223201</v>
      </c>
      <c r="BN12" s="17">
        <v>0.14597659698743601</v>
      </c>
      <c r="BO12" s="17">
        <v>0.310149487707645</v>
      </c>
      <c r="BP12" s="17">
        <v>0.183323777295191</v>
      </c>
      <c r="BQ12" s="17">
        <v>0</v>
      </c>
      <c r="BR12" s="17">
        <v>0.13549515224508099</v>
      </c>
      <c r="BS12" s="17">
        <v>0.16150125679931299</v>
      </c>
      <c r="BT12" s="17"/>
      <c r="BU12" s="17">
        <v>0.19707997716895201</v>
      </c>
      <c r="BV12" s="17">
        <v>0.122453991642357</v>
      </c>
      <c r="BW12" s="17"/>
      <c r="BX12" s="17">
        <v>0.17597470726669101</v>
      </c>
      <c r="BY12" s="17">
        <v>9.2049584118198705E-2</v>
      </c>
      <c r="BZ12" s="17">
        <v>0.208537477960649</v>
      </c>
      <c r="CA12" s="17">
        <v>0.124509727936656</v>
      </c>
    </row>
    <row r="13" spans="2:79" x14ac:dyDescent="0.3">
      <c r="B13" s="18" t="s">
        <v>296</v>
      </c>
      <c r="C13" s="17">
        <v>4.0298405207302303E-2</v>
      </c>
      <c r="D13" s="17">
        <v>4.5454355204168802E-2</v>
      </c>
      <c r="E13" s="17">
        <v>3.3359347416678398E-2</v>
      </c>
      <c r="F13" s="17"/>
      <c r="G13" s="17">
        <v>6.9546850132797794E-2</v>
      </c>
      <c r="H13" s="17">
        <v>1.7782250575384798E-2</v>
      </c>
      <c r="I13" s="17">
        <v>3.9345774018790601E-2</v>
      </c>
      <c r="J13" s="17">
        <v>4.87476409173822E-2</v>
      </c>
      <c r="K13" s="17">
        <v>3.6053394193641897E-2</v>
      </c>
      <c r="L13" s="17">
        <v>3.4578403741163999E-2</v>
      </c>
      <c r="M13" s="17"/>
      <c r="N13" s="17">
        <v>6.2781959576917706E-2</v>
      </c>
      <c r="O13" s="17">
        <v>1.7220081638673501E-2</v>
      </c>
      <c r="P13" s="17">
        <v>4.7816020894537702E-2</v>
      </c>
      <c r="Q13" s="17">
        <v>3.4971446977060699E-2</v>
      </c>
      <c r="R13" s="17"/>
      <c r="S13" s="17">
        <v>5.3553316542774697E-2</v>
      </c>
      <c r="T13" s="17">
        <v>4.2156546328234498E-2</v>
      </c>
      <c r="U13" s="17">
        <v>3.5379192340045502E-2</v>
      </c>
      <c r="V13" s="17">
        <v>5.2054544215898599E-2</v>
      </c>
      <c r="W13" s="17">
        <v>3.5144687086424799E-2</v>
      </c>
      <c r="X13" s="17">
        <v>3.2486766500765797E-2</v>
      </c>
      <c r="Y13" s="17">
        <v>6.1046661258455599E-2</v>
      </c>
      <c r="Z13" s="17">
        <v>6.5182732502835003E-2</v>
      </c>
      <c r="AA13" s="17">
        <v>2.9799610191118601E-2</v>
      </c>
      <c r="AB13" s="17">
        <v>3.1248445879357298E-2</v>
      </c>
      <c r="AC13" s="17">
        <v>2.3054271450191E-2</v>
      </c>
      <c r="AD13" s="17">
        <v>0</v>
      </c>
      <c r="AE13" s="17"/>
      <c r="AF13" s="17">
        <v>3.80001169107076E-2</v>
      </c>
      <c r="AG13" s="17">
        <v>3.3940156348192599E-2</v>
      </c>
      <c r="AH13" s="17">
        <v>3.3263656008818601E-2</v>
      </c>
      <c r="AI13" s="17">
        <v>3.9278308059654599E-2</v>
      </c>
      <c r="AJ13" s="17">
        <v>5.9658108137869002E-2</v>
      </c>
      <c r="AK13" s="17">
        <v>5.9918547344826399E-2</v>
      </c>
      <c r="AL13" s="17"/>
      <c r="AM13" s="17">
        <v>2.0218267558823898E-2</v>
      </c>
      <c r="AN13" s="17">
        <v>4.6456234639359099E-2</v>
      </c>
      <c r="AO13" s="17">
        <v>5.2101792887500498E-2</v>
      </c>
      <c r="AP13" s="17">
        <v>7.6340842536892606E-2</v>
      </c>
      <c r="AQ13" s="17">
        <v>0</v>
      </c>
      <c r="AR13" s="17"/>
      <c r="AS13" s="17">
        <v>3.8808780286621401E-2</v>
      </c>
      <c r="AT13" s="17">
        <v>5.0946677630265301E-2</v>
      </c>
      <c r="AU13" s="17"/>
      <c r="AV13" s="17">
        <v>3.3119788613063202E-2</v>
      </c>
      <c r="AW13" s="17">
        <v>5.1782194605199901E-2</v>
      </c>
      <c r="AX13" s="17"/>
      <c r="AY13" s="17">
        <v>6.0750908532026603E-2</v>
      </c>
      <c r="AZ13" s="17">
        <v>2.86087749715595E-2</v>
      </c>
      <c r="BA13" s="17">
        <v>5.0765206086626602E-2</v>
      </c>
      <c r="BB13" s="17"/>
      <c r="BC13" s="17">
        <v>3.4745059640905802E-2</v>
      </c>
      <c r="BD13" s="17">
        <v>5.1170584731503502E-2</v>
      </c>
      <c r="BE13" s="17">
        <v>4.0168923835190599E-2</v>
      </c>
      <c r="BF13" s="17"/>
      <c r="BG13" s="17">
        <v>5.76383178839582E-2</v>
      </c>
      <c r="BH13" s="17">
        <v>3.1608156245415499E-2</v>
      </c>
      <c r="BI13" s="17"/>
      <c r="BJ13" s="17">
        <v>5.9318326379843203E-2</v>
      </c>
      <c r="BK13" s="17">
        <v>3.51809381563849E-2</v>
      </c>
      <c r="BL13" s="17"/>
      <c r="BM13" s="17">
        <v>3.2550462450594002E-2</v>
      </c>
      <c r="BN13" s="17">
        <v>3.9013117914114902E-2</v>
      </c>
      <c r="BO13" s="17">
        <v>0.113780736846397</v>
      </c>
      <c r="BP13" s="17">
        <v>2.1121062309608401E-2</v>
      </c>
      <c r="BQ13" s="17">
        <v>2.0697895431383201E-2</v>
      </c>
      <c r="BR13" s="17">
        <v>4.4141263611067801E-2</v>
      </c>
      <c r="BS13" s="17">
        <v>5.2654276960348002E-2</v>
      </c>
      <c r="BT13" s="17"/>
      <c r="BU13" s="17">
        <v>0</v>
      </c>
      <c r="BV13" s="17">
        <v>4.8349588274413699E-2</v>
      </c>
      <c r="BW13" s="17"/>
      <c r="BX13" s="17">
        <v>5.9237087946957798E-2</v>
      </c>
      <c r="BY13" s="17">
        <v>3.7205735090265701E-2</v>
      </c>
      <c r="BZ13" s="17">
        <v>3.8260060175311403E-2</v>
      </c>
      <c r="CA13" s="17">
        <v>3.5571858667921001E-2</v>
      </c>
    </row>
    <row r="14" spans="2:79" x14ac:dyDescent="0.3">
      <c r="B14" s="18" t="s">
        <v>101</v>
      </c>
      <c r="C14" s="17">
        <v>5.6242908738792598E-2</v>
      </c>
      <c r="D14" s="17">
        <v>4.7600572725390797E-2</v>
      </c>
      <c r="E14" s="17">
        <v>6.5360709690712407E-2</v>
      </c>
      <c r="F14" s="17"/>
      <c r="G14" s="17">
        <v>1.2380723854051E-2</v>
      </c>
      <c r="H14" s="17">
        <v>4.5061025755674701E-2</v>
      </c>
      <c r="I14" s="17">
        <v>4.5025409257501897E-2</v>
      </c>
      <c r="J14" s="17">
        <v>6.5358349638890104E-2</v>
      </c>
      <c r="K14" s="17">
        <v>8.3011354653333494E-2</v>
      </c>
      <c r="L14" s="17">
        <v>7.6986138947767499E-2</v>
      </c>
      <c r="M14" s="17"/>
      <c r="N14" s="17">
        <v>4.2013661462280798E-2</v>
      </c>
      <c r="O14" s="17">
        <v>7.1250269607578506E-2</v>
      </c>
      <c r="P14" s="17">
        <v>5.71826894348701E-2</v>
      </c>
      <c r="Q14" s="17">
        <v>5.69499153188225E-2</v>
      </c>
      <c r="R14" s="17"/>
      <c r="S14" s="17">
        <v>6.2514999391641901E-2</v>
      </c>
      <c r="T14" s="17">
        <v>7.2968363667511402E-2</v>
      </c>
      <c r="U14" s="17">
        <v>4.5328282759498698E-2</v>
      </c>
      <c r="V14" s="17">
        <v>3.0918320297965301E-2</v>
      </c>
      <c r="W14" s="17">
        <v>5.9670107714701902E-2</v>
      </c>
      <c r="X14" s="17">
        <v>4.3201966317426503E-2</v>
      </c>
      <c r="Y14" s="17">
        <v>9.25239986754441E-2</v>
      </c>
      <c r="Z14" s="17">
        <v>2.1422954344305401E-2</v>
      </c>
      <c r="AA14" s="17">
        <v>3.8228645372140199E-2</v>
      </c>
      <c r="AB14" s="17">
        <v>6.6529591701537202E-2</v>
      </c>
      <c r="AC14" s="17">
        <v>8.0598743052142804E-2</v>
      </c>
      <c r="AD14" s="17">
        <v>3.6888188519618698E-2</v>
      </c>
      <c r="AE14" s="17"/>
      <c r="AF14" s="17">
        <v>4.32652529494345E-2</v>
      </c>
      <c r="AG14" s="17">
        <v>7.8860879983279106E-2</v>
      </c>
      <c r="AH14" s="17">
        <v>4.1981414141371E-2</v>
      </c>
      <c r="AI14" s="17">
        <v>5.1224133496958799E-2</v>
      </c>
      <c r="AJ14" s="17">
        <v>7.2397768999465997E-2</v>
      </c>
      <c r="AK14" s="17">
        <v>3.1918701967497798E-2</v>
      </c>
      <c r="AL14" s="17"/>
      <c r="AM14" s="17">
        <v>7.5458449779285605E-2</v>
      </c>
      <c r="AN14" s="17">
        <v>5.5475108985315602E-2</v>
      </c>
      <c r="AO14" s="17">
        <v>4.7202685086467001E-2</v>
      </c>
      <c r="AP14" s="17">
        <v>4.90740863439822E-2</v>
      </c>
      <c r="AQ14" s="17">
        <v>3.5799109446739003E-2</v>
      </c>
      <c r="AR14" s="17"/>
      <c r="AS14" s="17">
        <v>4.8052344156685599E-2</v>
      </c>
      <c r="AT14" s="17">
        <v>6.6880415153594594E-2</v>
      </c>
      <c r="AU14" s="17"/>
      <c r="AV14" s="17">
        <v>5.3198253868680101E-2</v>
      </c>
      <c r="AW14" s="17">
        <v>4.8921882111254401E-2</v>
      </c>
      <c r="AX14" s="17"/>
      <c r="AY14" s="17">
        <v>5.5436344298864397E-2</v>
      </c>
      <c r="AZ14" s="17">
        <v>5.51507703522277E-2</v>
      </c>
      <c r="BA14" s="17">
        <v>5.4616608473484103E-2</v>
      </c>
      <c r="BB14" s="17"/>
      <c r="BC14" s="17">
        <v>7.5474188780200693E-2</v>
      </c>
      <c r="BD14" s="17">
        <v>3.0943179680241101E-2</v>
      </c>
      <c r="BE14" s="17">
        <v>3.4751335697642799E-2</v>
      </c>
      <c r="BF14" s="17"/>
      <c r="BG14" s="17">
        <v>5.0781796031928499E-2</v>
      </c>
      <c r="BH14" s="17">
        <v>5.7466896408870698E-2</v>
      </c>
      <c r="BI14" s="17"/>
      <c r="BJ14" s="17">
        <v>3.4603059782110202E-2</v>
      </c>
      <c r="BK14" s="17">
        <v>6.3603043596501305E-2</v>
      </c>
      <c r="BL14" s="17"/>
      <c r="BM14" s="17">
        <v>3.0636431385627501E-2</v>
      </c>
      <c r="BN14" s="17">
        <v>6.2151361743066402E-2</v>
      </c>
      <c r="BO14" s="17">
        <v>5.9015559688703E-2</v>
      </c>
      <c r="BP14" s="17">
        <v>0.105446063812909</v>
      </c>
      <c r="BQ14" s="17">
        <v>6.3204908457496295E-2</v>
      </c>
      <c r="BR14" s="17">
        <v>8.2761598051629706E-2</v>
      </c>
      <c r="BS14" s="17">
        <v>9.7905841677335903E-2</v>
      </c>
      <c r="BT14" s="17"/>
      <c r="BU14" s="17">
        <v>4.2834975975713903E-2</v>
      </c>
      <c r="BV14" s="17">
        <v>2.3684121326814099E-2</v>
      </c>
      <c r="BW14" s="17"/>
      <c r="BX14" s="17">
        <v>6.3365613057148204E-2</v>
      </c>
      <c r="BY14" s="17">
        <v>4.0346218211851699E-2</v>
      </c>
      <c r="BZ14" s="17">
        <v>3.12528750889376E-2</v>
      </c>
      <c r="CA14" s="17">
        <v>4.2327353651538301E-2</v>
      </c>
    </row>
    <row r="15" spans="2:79" x14ac:dyDescent="0.3">
      <c r="B15" s="18" t="s">
        <v>297</v>
      </c>
      <c r="C15" s="21">
        <v>0.38148256296455202</v>
      </c>
      <c r="D15" s="21">
        <v>0.392435487181648</v>
      </c>
      <c r="E15" s="21">
        <v>0.37074442512549999</v>
      </c>
      <c r="F15" s="21"/>
      <c r="G15" s="21">
        <v>0.53115649377865604</v>
      </c>
      <c r="H15" s="21">
        <v>0.47164861207830899</v>
      </c>
      <c r="I15" s="21">
        <v>0.44732600482297002</v>
      </c>
      <c r="J15" s="21">
        <v>0.34765263477818098</v>
      </c>
      <c r="K15" s="21">
        <v>0.26446751838782701</v>
      </c>
      <c r="L15" s="21">
        <v>0.26861559794242301</v>
      </c>
      <c r="M15" s="21"/>
      <c r="N15" s="21">
        <v>0.380004745581766</v>
      </c>
      <c r="O15" s="21">
        <v>0.34466574763567698</v>
      </c>
      <c r="P15" s="21">
        <v>0.43149545126717698</v>
      </c>
      <c r="Q15" s="21">
        <v>0.38363255141728603</v>
      </c>
      <c r="R15" s="21"/>
      <c r="S15" s="21">
        <v>0.446809074166724</v>
      </c>
      <c r="T15" s="21">
        <v>0.39249628538176401</v>
      </c>
      <c r="U15" s="21">
        <v>0.41682834262997598</v>
      </c>
      <c r="V15" s="21">
        <v>0.36219619358453198</v>
      </c>
      <c r="W15" s="21">
        <v>0.471189774626394</v>
      </c>
      <c r="X15" s="21">
        <v>0.45175349549830301</v>
      </c>
      <c r="Y15" s="21">
        <v>0.33215532159334499</v>
      </c>
      <c r="Z15" s="21">
        <v>0.38547780568033102</v>
      </c>
      <c r="AA15" s="21">
        <v>0.30665374143200702</v>
      </c>
      <c r="AB15" s="21">
        <v>0.29857978335830498</v>
      </c>
      <c r="AC15" s="21">
        <v>0.34859731274649802</v>
      </c>
      <c r="AD15" s="21">
        <v>0.29685548057179301</v>
      </c>
      <c r="AE15" s="21"/>
      <c r="AF15" s="21">
        <v>0.44352306285030002</v>
      </c>
      <c r="AG15" s="21">
        <v>0.36071716390976299</v>
      </c>
      <c r="AH15" s="21">
        <v>0.35815944062403399</v>
      </c>
      <c r="AI15" s="21">
        <v>0.35568221254814703</v>
      </c>
      <c r="AJ15" s="21">
        <v>0.33591847493763199</v>
      </c>
      <c r="AK15" s="21">
        <v>0.42921594891711201</v>
      </c>
      <c r="AL15" s="21"/>
      <c r="AM15" s="21">
        <v>0.35017873225302198</v>
      </c>
      <c r="AN15" s="21">
        <v>0.39319919523539199</v>
      </c>
      <c r="AO15" s="21">
        <v>0.35123982794988401</v>
      </c>
      <c r="AP15" s="21">
        <v>0.47310471075034699</v>
      </c>
      <c r="AQ15" s="21">
        <v>0.39159264595932097</v>
      </c>
      <c r="AR15" s="21"/>
      <c r="AS15" s="21">
        <v>0.39777575176628499</v>
      </c>
      <c r="AT15" s="21">
        <v>0.28943544996836701</v>
      </c>
      <c r="AU15" s="21"/>
      <c r="AV15" s="21">
        <v>0.38288129383786201</v>
      </c>
      <c r="AW15" s="21">
        <v>0.47023501116404698</v>
      </c>
      <c r="AX15" s="21"/>
      <c r="AY15" s="21">
        <v>0.40943977839633899</v>
      </c>
      <c r="AZ15" s="21">
        <v>0.37082329652351698</v>
      </c>
      <c r="BA15" s="21">
        <v>0.37930267053636102</v>
      </c>
      <c r="BB15" s="21"/>
      <c r="BC15" s="21">
        <v>0.38169807474432899</v>
      </c>
      <c r="BD15" s="21">
        <v>0.34623578252013398</v>
      </c>
      <c r="BE15" s="21">
        <v>0.41166007931834803</v>
      </c>
      <c r="BF15" s="21"/>
      <c r="BG15" s="21">
        <v>0.32219686045334001</v>
      </c>
      <c r="BH15" s="21">
        <v>0.40532446316127202</v>
      </c>
      <c r="BI15" s="21"/>
      <c r="BJ15" s="21">
        <v>0.41427866905715499</v>
      </c>
      <c r="BK15" s="21">
        <v>0.36994106043600999</v>
      </c>
      <c r="BL15" s="21"/>
      <c r="BM15" s="21">
        <v>0.41870044725420502</v>
      </c>
      <c r="BN15" s="21">
        <v>0.45871491535317499</v>
      </c>
      <c r="BO15" s="21">
        <v>0.25103547398300502</v>
      </c>
      <c r="BP15" s="21">
        <v>0.30699738632844398</v>
      </c>
      <c r="BQ15" s="21">
        <v>0.66774460361213495</v>
      </c>
      <c r="BR15" s="21">
        <v>0.25919338913075501</v>
      </c>
      <c r="BS15" s="21">
        <v>0.27368063647202201</v>
      </c>
      <c r="BT15" s="21"/>
      <c r="BU15" s="21">
        <v>0.35337794916603599</v>
      </c>
      <c r="BV15" s="21">
        <v>0.48519911396458298</v>
      </c>
      <c r="BW15" s="21"/>
      <c r="BX15" s="21">
        <v>0.34646599385386001</v>
      </c>
      <c r="BY15" s="21">
        <v>0.47706952738747399</v>
      </c>
      <c r="BZ15" s="21">
        <v>0.43305694179577398</v>
      </c>
      <c r="CA15" s="21">
        <v>0.457402224353752</v>
      </c>
    </row>
    <row r="16" spans="2:79" x14ac:dyDescent="0.3">
      <c r="B16" s="18" t="s">
        <v>298</v>
      </c>
      <c r="C16" s="21">
        <v>0.208496141300132</v>
      </c>
      <c r="D16" s="21">
        <v>0.19815026627367099</v>
      </c>
      <c r="E16" s="21">
        <v>0.21618953715321701</v>
      </c>
      <c r="F16" s="21"/>
      <c r="G16" s="21">
        <v>0.16954726713058599</v>
      </c>
      <c r="H16" s="21">
        <v>0.210486320958305</v>
      </c>
      <c r="I16" s="21">
        <v>0.20523194724215199</v>
      </c>
      <c r="J16" s="21">
        <v>0.251471005449938</v>
      </c>
      <c r="K16" s="21">
        <v>0.21357997250279501</v>
      </c>
      <c r="L16" s="21">
        <v>0.19536176777462999</v>
      </c>
      <c r="M16" s="21"/>
      <c r="N16" s="21">
        <v>0.26958372797475399</v>
      </c>
      <c r="O16" s="21">
        <v>0.179028556206417</v>
      </c>
      <c r="P16" s="21">
        <v>0.16717699808568701</v>
      </c>
      <c r="Q16" s="21">
        <v>0.20743171071764299</v>
      </c>
      <c r="R16" s="21"/>
      <c r="S16" s="21">
        <v>0.208837397023618</v>
      </c>
      <c r="T16" s="21">
        <v>0.18247980694686899</v>
      </c>
      <c r="U16" s="21">
        <v>0.165319913336584</v>
      </c>
      <c r="V16" s="21">
        <v>0.169311166019492</v>
      </c>
      <c r="W16" s="21">
        <v>0.110216814000747</v>
      </c>
      <c r="X16" s="21">
        <v>0.236713646953711</v>
      </c>
      <c r="Y16" s="21">
        <v>0.194771142842557</v>
      </c>
      <c r="Z16" s="21">
        <v>0.17242943473781999</v>
      </c>
      <c r="AA16" s="21">
        <v>0.25536058680885099</v>
      </c>
      <c r="AB16" s="21">
        <v>0.28358697515596498</v>
      </c>
      <c r="AC16" s="21">
        <v>0.22571144796138301</v>
      </c>
      <c r="AD16" s="21">
        <v>0.336923190117348</v>
      </c>
      <c r="AE16" s="21"/>
      <c r="AF16" s="21">
        <v>0.23457514657151299</v>
      </c>
      <c r="AG16" s="21">
        <v>0.20033273247969999</v>
      </c>
      <c r="AH16" s="21">
        <v>0.19840881182563699</v>
      </c>
      <c r="AI16" s="21">
        <v>0.185292230359658</v>
      </c>
      <c r="AJ16" s="21">
        <v>0.23472751885759899</v>
      </c>
      <c r="AK16" s="21">
        <v>0.18120901682444099</v>
      </c>
      <c r="AL16" s="21"/>
      <c r="AM16" s="21">
        <v>0.14555563201035299</v>
      </c>
      <c r="AN16" s="21">
        <v>0.18133021910079899</v>
      </c>
      <c r="AO16" s="21">
        <v>0.28275604014567102</v>
      </c>
      <c r="AP16" s="21">
        <v>0.264942479306019</v>
      </c>
      <c r="AQ16" s="21">
        <v>0.4417907027961</v>
      </c>
      <c r="AR16" s="21"/>
      <c r="AS16" s="21">
        <v>0.22791837020121</v>
      </c>
      <c r="AT16" s="21">
        <v>0.162461083342126</v>
      </c>
      <c r="AU16" s="21"/>
      <c r="AV16" s="21">
        <v>0.21609034121651</v>
      </c>
      <c r="AW16" s="21">
        <v>0.18465533129335099</v>
      </c>
      <c r="AX16" s="21"/>
      <c r="AY16" s="21">
        <v>0.19362327009213201</v>
      </c>
      <c r="AZ16" s="21">
        <v>0.21304760180746399</v>
      </c>
      <c r="BA16" s="21">
        <v>0.227575188899688</v>
      </c>
      <c r="BB16" s="21"/>
      <c r="BC16" s="21">
        <v>0.198985752521144</v>
      </c>
      <c r="BD16" s="21">
        <v>0.20763480895080899</v>
      </c>
      <c r="BE16" s="21">
        <v>0.237711273122859</v>
      </c>
      <c r="BF16" s="21"/>
      <c r="BG16" s="21">
        <v>0.18804815054452101</v>
      </c>
      <c r="BH16" s="21">
        <v>0.21746258086828699</v>
      </c>
      <c r="BI16" s="21"/>
      <c r="BJ16" s="21">
        <v>0.26342216859952899</v>
      </c>
      <c r="BK16" s="21">
        <v>0.195105414370429</v>
      </c>
      <c r="BL16" s="21"/>
      <c r="BM16" s="21">
        <v>0.22288365251282599</v>
      </c>
      <c r="BN16" s="21">
        <v>0.184989714901551</v>
      </c>
      <c r="BO16" s="21">
        <v>0.423930224554043</v>
      </c>
      <c r="BP16" s="21">
        <v>0.2044448396048</v>
      </c>
      <c r="BQ16" s="21">
        <v>2.0697895431383201E-2</v>
      </c>
      <c r="BR16" s="21">
        <v>0.17963641585614901</v>
      </c>
      <c r="BS16" s="21">
        <v>0.21415553375966101</v>
      </c>
      <c r="BT16" s="21"/>
      <c r="BU16" s="21">
        <v>0.19707997716895201</v>
      </c>
      <c r="BV16" s="21">
        <v>0.170803579916771</v>
      </c>
      <c r="BW16" s="21"/>
      <c r="BX16" s="21">
        <v>0.23521179521364899</v>
      </c>
      <c r="BY16" s="21">
        <v>0.129255319208464</v>
      </c>
      <c r="BZ16" s="21">
        <v>0.246797538135961</v>
      </c>
      <c r="CA16" s="21">
        <v>0.160081586604577</v>
      </c>
    </row>
    <row r="17" spans="2:79" hidden="1" x14ac:dyDescent="0.3">
      <c r="B17" s="18" t="s">
        <v>299</v>
      </c>
      <c r="C17" s="22">
        <v>0.17298642166441999</v>
      </c>
      <c r="D17" s="22">
        <v>0.19428522090797801</v>
      </c>
      <c r="E17" s="22">
        <v>0.15455488797228301</v>
      </c>
      <c r="F17" s="22"/>
      <c r="G17" s="22">
        <v>0.36160922664806999</v>
      </c>
      <c r="H17" s="22">
        <v>0.261162291120003</v>
      </c>
      <c r="I17" s="22">
        <v>0.24209405758081801</v>
      </c>
      <c r="J17" s="22">
        <v>9.6181629328242396E-2</v>
      </c>
      <c r="K17" s="22">
        <v>5.0887545885032699E-2</v>
      </c>
      <c r="L17" s="22">
        <v>7.3253830167792702E-2</v>
      </c>
      <c r="M17" s="22"/>
      <c r="N17" s="22">
        <v>0.11042101760701201</v>
      </c>
      <c r="O17" s="22">
        <v>0.16563719142926001</v>
      </c>
      <c r="P17" s="22">
        <v>0.26431845318149</v>
      </c>
      <c r="Q17" s="22">
        <v>0.17620084069964401</v>
      </c>
      <c r="R17" s="22"/>
      <c r="S17" s="22">
        <v>0.23797167714310599</v>
      </c>
      <c r="T17" s="22">
        <v>0.21001647843489399</v>
      </c>
      <c r="U17" s="22">
        <v>0.25150842929339201</v>
      </c>
      <c r="V17" s="22">
        <v>0.19288502756504</v>
      </c>
      <c r="W17" s="22">
        <v>0.36097296062564799</v>
      </c>
      <c r="X17" s="22">
        <v>0.21503984854459299</v>
      </c>
      <c r="Y17" s="22">
        <v>0.13738417875078901</v>
      </c>
      <c r="Z17" s="22">
        <v>0.21304837094251</v>
      </c>
      <c r="AA17" s="22">
        <v>5.1293154623155701E-2</v>
      </c>
      <c r="AB17" s="22">
        <v>1.49928082023397E-2</v>
      </c>
      <c r="AC17" s="22">
        <v>0.122885864785115</v>
      </c>
      <c r="AD17" s="22">
        <v>-4.0067709545554803E-2</v>
      </c>
      <c r="AE17" s="22"/>
      <c r="AF17" s="22">
        <v>0.20894791627878601</v>
      </c>
      <c r="AG17" s="22">
        <v>0.16038443143006301</v>
      </c>
      <c r="AH17" s="22">
        <v>0.15975062879839699</v>
      </c>
      <c r="AI17" s="22">
        <v>0.17038998218849</v>
      </c>
      <c r="AJ17" s="22">
        <v>0.10119095608003401</v>
      </c>
      <c r="AK17" s="22">
        <v>0.248006932092671</v>
      </c>
      <c r="AL17" s="22"/>
      <c r="AM17" s="22">
        <v>0.204623100242669</v>
      </c>
      <c r="AN17" s="22">
        <v>0.21186897613459299</v>
      </c>
      <c r="AO17" s="22">
        <v>6.8483787804212701E-2</v>
      </c>
      <c r="AP17" s="22">
        <v>0.20816223144432799</v>
      </c>
      <c r="AQ17" s="22">
        <v>-5.0198056836779102E-2</v>
      </c>
      <c r="AR17" s="22"/>
      <c r="AS17" s="22">
        <v>0.16985738156507499</v>
      </c>
      <c r="AT17" s="22">
        <v>0.12697436662624101</v>
      </c>
      <c r="AU17" s="22"/>
      <c r="AV17" s="22">
        <v>0.16679095262135199</v>
      </c>
      <c r="AW17" s="22">
        <v>0.28557967987069599</v>
      </c>
      <c r="AX17" s="22"/>
      <c r="AY17" s="22">
        <v>0.21581650830420701</v>
      </c>
      <c r="AZ17" s="22">
        <v>0.15777569471605199</v>
      </c>
      <c r="BA17" s="22">
        <v>0.15172748163667399</v>
      </c>
      <c r="BB17" s="22"/>
      <c r="BC17" s="22">
        <v>0.18271232222318501</v>
      </c>
      <c r="BD17" s="22">
        <v>0.13860097356932599</v>
      </c>
      <c r="BE17" s="22">
        <v>0.173948806195489</v>
      </c>
      <c r="BF17" s="22"/>
      <c r="BG17" s="22">
        <v>0.134148709908818</v>
      </c>
      <c r="BH17" s="22">
        <v>0.18786188229298501</v>
      </c>
      <c r="BI17" s="22"/>
      <c r="BJ17" s="22">
        <v>0.150856500457626</v>
      </c>
      <c r="BK17" s="22">
        <v>0.17483564606558</v>
      </c>
      <c r="BL17" s="22"/>
      <c r="BM17" s="22">
        <v>0.195816794741378</v>
      </c>
      <c r="BN17" s="22">
        <v>0.27372520045162402</v>
      </c>
      <c r="BO17" s="22">
        <v>-0.17289475057103801</v>
      </c>
      <c r="BP17" s="22">
        <v>0.102552546723644</v>
      </c>
      <c r="BQ17" s="22">
        <v>0.64704670818075205</v>
      </c>
      <c r="BR17" s="22">
        <v>7.9556973274606702E-2</v>
      </c>
      <c r="BS17" s="22">
        <v>5.9525102712360403E-2</v>
      </c>
      <c r="BT17" s="22"/>
      <c r="BU17" s="22">
        <v>0.15629797199708401</v>
      </c>
      <c r="BV17" s="22">
        <v>0.31439553404781201</v>
      </c>
      <c r="BW17" s="22"/>
      <c r="BX17" s="22">
        <v>0.11125419864021099</v>
      </c>
      <c r="BY17" s="22">
        <v>0.34781420817900899</v>
      </c>
      <c r="BZ17" s="22">
        <v>0.186259403659813</v>
      </c>
      <c r="CA17" s="22">
        <v>0.297320637749175</v>
      </c>
    </row>
    <row r="18" spans="2:79" x14ac:dyDescent="0.3">
      <c r="B18" s="16" t="s">
        <v>333</v>
      </c>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CA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476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951</v>
      </c>
      <c r="D7" s="10">
        <v>449</v>
      </c>
      <c r="E7" s="10">
        <v>500</v>
      </c>
      <c r="F7" s="10"/>
      <c r="G7" s="10">
        <v>113</v>
      </c>
      <c r="H7" s="10">
        <v>171</v>
      </c>
      <c r="I7" s="10">
        <v>170</v>
      </c>
      <c r="J7" s="10">
        <v>156</v>
      </c>
      <c r="K7" s="10">
        <v>133</v>
      </c>
      <c r="L7" s="10">
        <v>208</v>
      </c>
      <c r="M7" s="10"/>
      <c r="N7" s="10">
        <v>245</v>
      </c>
      <c r="O7" s="10">
        <v>252</v>
      </c>
      <c r="P7" s="10">
        <v>226</v>
      </c>
      <c r="Q7" s="10">
        <v>222</v>
      </c>
      <c r="R7" s="10"/>
      <c r="S7" s="10">
        <v>131</v>
      </c>
      <c r="T7" s="10">
        <v>128</v>
      </c>
      <c r="U7" s="10">
        <v>80</v>
      </c>
      <c r="V7" s="10">
        <v>92</v>
      </c>
      <c r="W7" s="10">
        <v>66</v>
      </c>
      <c r="X7" s="10">
        <v>87</v>
      </c>
      <c r="Y7" s="10">
        <v>85</v>
      </c>
      <c r="Z7" s="10">
        <v>44</v>
      </c>
      <c r="AA7" s="10">
        <v>99</v>
      </c>
      <c r="AB7" s="10">
        <v>75</v>
      </c>
      <c r="AC7" s="10">
        <v>44</v>
      </c>
      <c r="AD7" s="10">
        <v>20</v>
      </c>
      <c r="AE7" s="10"/>
      <c r="AF7" s="10">
        <v>214</v>
      </c>
      <c r="AG7" s="10">
        <v>283</v>
      </c>
      <c r="AH7" s="10">
        <v>140</v>
      </c>
      <c r="AI7" s="10">
        <v>170</v>
      </c>
      <c r="AJ7" s="10">
        <v>100</v>
      </c>
      <c r="AK7" s="10">
        <v>44</v>
      </c>
      <c r="AL7" s="10"/>
      <c r="AM7" s="10">
        <v>219</v>
      </c>
      <c r="AN7" s="10">
        <v>223</v>
      </c>
      <c r="AO7" s="10">
        <v>250</v>
      </c>
      <c r="AP7" s="10">
        <v>123</v>
      </c>
      <c r="AQ7" s="10">
        <v>21</v>
      </c>
      <c r="AR7" s="10"/>
      <c r="AS7" s="10">
        <v>611</v>
      </c>
      <c r="AT7" s="10">
        <v>106</v>
      </c>
      <c r="AU7" s="10"/>
      <c r="AV7" s="10">
        <v>615</v>
      </c>
      <c r="AW7" s="10">
        <v>127</v>
      </c>
      <c r="AX7" s="10"/>
      <c r="AY7" s="10">
        <v>252</v>
      </c>
      <c r="AZ7" s="10">
        <v>604</v>
      </c>
      <c r="BA7" s="10">
        <v>90</v>
      </c>
      <c r="BB7" s="10"/>
      <c r="BC7" s="10">
        <v>540</v>
      </c>
      <c r="BD7" s="10">
        <v>204</v>
      </c>
      <c r="BE7" s="10">
        <v>202</v>
      </c>
      <c r="BF7" s="10"/>
      <c r="BG7" s="10">
        <v>274</v>
      </c>
      <c r="BH7" s="10">
        <v>656</v>
      </c>
      <c r="BI7" s="10"/>
      <c r="BJ7" s="10">
        <v>228</v>
      </c>
      <c r="BK7" s="10">
        <v>697</v>
      </c>
      <c r="BL7" s="10"/>
      <c r="BM7" s="10">
        <v>406</v>
      </c>
      <c r="BN7" s="10">
        <v>129</v>
      </c>
      <c r="BO7" s="10">
        <v>46</v>
      </c>
      <c r="BP7" s="10">
        <v>51</v>
      </c>
      <c r="BQ7" s="10">
        <v>42</v>
      </c>
      <c r="BR7" s="10">
        <v>210</v>
      </c>
      <c r="BS7" s="10">
        <v>67</v>
      </c>
      <c r="BT7" s="10"/>
      <c r="BU7" s="10">
        <v>51</v>
      </c>
      <c r="BV7" s="10">
        <v>83</v>
      </c>
      <c r="BW7" s="10"/>
      <c r="BX7" s="10">
        <v>115</v>
      </c>
      <c r="BY7" s="10">
        <v>297</v>
      </c>
      <c r="BZ7" s="10">
        <v>365</v>
      </c>
      <c r="CA7" s="10">
        <v>282</v>
      </c>
    </row>
    <row r="8" spans="2:79" ht="30" customHeight="1" x14ac:dyDescent="0.3">
      <c r="B8" s="11" t="s">
        <v>20</v>
      </c>
      <c r="C8" s="11">
        <v>944</v>
      </c>
      <c r="D8" s="11">
        <v>454</v>
      </c>
      <c r="E8" s="11">
        <v>488</v>
      </c>
      <c r="F8" s="11"/>
      <c r="G8" s="11">
        <v>130</v>
      </c>
      <c r="H8" s="11">
        <v>169</v>
      </c>
      <c r="I8" s="11">
        <v>166</v>
      </c>
      <c r="J8" s="11">
        <v>150</v>
      </c>
      <c r="K8" s="11">
        <v>130</v>
      </c>
      <c r="L8" s="11">
        <v>198</v>
      </c>
      <c r="M8" s="11"/>
      <c r="N8" s="11">
        <v>253</v>
      </c>
      <c r="O8" s="11">
        <v>244</v>
      </c>
      <c r="P8" s="11">
        <v>215</v>
      </c>
      <c r="Q8" s="11">
        <v>226</v>
      </c>
      <c r="R8" s="11"/>
      <c r="S8" s="11">
        <v>130</v>
      </c>
      <c r="T8" s="11">
        <v>121</v>
      </c>
      <c r="U8" s="11">
        <v>78</v>
      </c>
      <c r="V8" s="11">
        <v>90</v>
      </c>
      <c r="W8" s="11">
        <v>62</v>
      </c>
      <c r="X8" s="11">
        <v>91</v>
      </c>
      <c r="Y8" s="11">
        <v>81</v>
      </c>
      <c r="Z8" s="11">
        <v>39</v>
      </c>
      <c r="AA8" s="11">
        <v>94</v>
      </c>
      <c r="AB8" s="11">
        <v>84</v>
      </c>
      <c r="AC8" s="11">
        <v>48</v>
      </c>
      <c r="AD8" s="11">
        <v>26</v>
      </c>
      <c r="AE8" s="11"/>
      <c r="AF8" s="11">
        <v>220</v>
      </c>
      <c r="AG8" s="11">
        <v>280</v>
      </c>
      <c r="AH8" s="11">
        <v>137</v>
      </c>
      <c r="AI8" s="11">
        <v>166</v>
      </c>
      <c r="AJ8" s="11">
        <v>97</v>
      </c>
      <c r="AK8" s="11">
        <v>44</v>
      </c>
      <c r="AL8" s="11"/>
      <c r="AM8" s="11">
        <v>213</v>
      </c>
      <c r="AN8" s="11">
        <v>224</v>
      </c>
      <c r="AO8" s="11">
        <v>252</v>
      </c>
      <c r="AP8" s="11">
        <v>122</v>
      </c>
      <c r="AQ8" s="11">
        <v>20</v>
      </c>
      <c r="AR8" s="11"/>
      <c r="AS8" s="11">
        <v>612</v>
      </c>
      <c r="AT8" s="11">
        <v>103</v>
      </c>
      <c r="AU8" s="11"/>
      <c r="AV8" s="11">
        <v>608</v>
      </c>
      <c r="AW8" s="11">
        <v>127</v>
      </c>
      <c r="AX8" s="11"/>
      <c r="AY8" s="11">
        <v>251</v>
      </c>
      <c r="AZ8" s="11">
        <v>601</v>
      </c>
      <c r="BA8" s="11">
        <v>86</v>
      </c>
      <c r="BB8" s="11"/>
      <c r="BC8" s="11">
        <v>542</v>
      </c>
      <c r="BD8" s="11">
        <v>197</v>
      </c>
      <c r="BE8" s="11">
        <v>200</v>
      </c>
      <c r="BF8" s="11"/>
      <c r="BG8" s="11">
        <v>269</v>
      </c>
      <c r="BH8" s="11">
        <v>652</v>
      </c>
      <c r="BI8" s="11"/>
      <c r="BJ8" s="11">
        <v>227</v>
      </c>
      <c r="BK8" s="11">
        <v>688</v>
      </c>
      <c r="BL8" s="11"/>
      <c r="BM8" s="11">
        <v>405</v>
      </c>
      <c r="BN8" s="11">
        <v>132</v>
      </c>
      <c r="BO8" s="11">
        <v>44</v>
      </c>
      <c r="BP8" s="11">
        <v>49</v>
      </c>
      <c r="BQ8" s="11">
        <v>48</v>
      </c>
      <c r="BR8" s="11">
        <v>200</v>
      </c>
      <c r="BS8" s="11">
        <v>66</v>
      </c>
      <c r="BT8" s="11"/>
      <c r="BU8" s="11">
        <v>49</v>
      </c>
      <c r="BV8" s="11">
        <v>84</v>
      </c>
      <c r="BW8" s="11"/>
      <c r="BX8" s="11">
        <v>114</v>
      </c>
      <c r="BY8" s="11">
        <v>291</v>
      </c>
      <c r="BZ8" s="11">
        <v>364</v>
      </c>
      <c r="CA8" s="11">
        <v>277</v>
      </c>
    </row>
    <row r="9" spans="2:79" x14ac:dyDescent="0.3">
      <c r="B9" s="18" t="s">
        <v>292</v>
      </c>
      <c r="C9" s="17">
        <v>0.101387397978195</v>
      </c>
      <c r="D9" s="17">
        <v>0.109977837877493</v>
      </c>
      <c r="E9" s="17">
        <v>9.1911872807888498E-2</v>
      </c>
      <c r="F9" s="17"/>
      <c r="G9" s="17">
        <v>0.132053044892537</v>
      </c>
      <c r="H9" s="17">
        <v>0.15938968190970801</v>
      </c>
      <c r="I9" s="17">
        <v>0.14095920425294001</v>
      </c>
      <c r="J9" s="17">
        <v>6.8849564348155104E-2</v>
      </c>
      <c r="K9" s="17">
        <v>5.0784714274758398E-2</v>
      </c>
      <c r="L9" s="17">
        <v>5.6488672887068901E-2</v>
      </c>
      <c r="M9" s="17"/>
      <c r="N9" s="17">
        <v>0.107284857294491</v>
      </c>
      <c r="O9" s="17">
        <v>0.12623867298986399</v>
      </c>
      <c r="P9" s="17">
        <v>5.5445645961833698E-2</v>
      </c>
      <c r="Q9" s="17">
        <v>0.110693533031444</v>
      </c>
      <c r="R9" s="17"/>
      <c r="S9" s="17">
        <v>0.120735008948159</v>
      </c>
      <c r="T9" s="17">
        <v>5.2773083022423603E-2</v>
      </c>
      <c r="U9" s="17">
        <v>7.2595805444315195E-2</v>
      </c>
      <c r="V9" s="17">
        <v>0.124325914427855</v>
      </c>
      <c r="W9" s="17">
        <v>8.9577983124009206E-2</v>
      </c>
      <c r="X9" s="17">
        <v>0.156968641593212</v>
      </c>
      <c r="Y9" s="17">
        <v>7.1036529076598798E-2</v>
      </c>
      <c r="Z9" s="17">
        <v>0.111360723482283</v>
      </c>
      <c r="AA9" s="17">
        <v>0.110884886844037</v>
      </c>
      <c r="AB9" s="17">
        <v>6.5772794798349105E-2</v>
      </c>
      <c r="AC9" s="17">
        <v>0.160132077795828</v>
      </c>
      <c r="AD9" s="17">
        <v>0.12350422056169801</v>
      </c>
      <c r="AE9" s="17"/>
      <c r="AF9" s="17">
        <v>0.15632961340950799</v>
      </c>
      <c r="AG9" s="17">
        <v>8.0519071168283302E-2</v>
      </c>
      <c r="AH9" s="17">
        <v>8.6125847524340202E-2</v>
      </c>
      <c r="AI9" s="17">
        <v>9.5293343026129004E-2</v>
      </c>
      <c r="AJ9" s="17">
        <v>9.3705423821328904E-2</v>
      </c>
      <c r="AK9" s="17">
        <v>4.6940607929369597E-2</v>
      </c>
      <c r="AL9" s="17"/>
      <c r="AM9" s="17">
        <v>6.8452749012650096E-2</v>
      </c>
      <c r="AN9" s="17">
        <v>4.2553386084289199E-2</v>
      </c>
      <c r="AO9" s="17">
        <v>0.140649137564518</v>
      </c>
      <c r="AP9" s="17">
        <v>0.16735398342319099</v>
      </c>
      <c r="AQ9" s="17">
        <v>0.25987864875191402</v>
      </c>
      <c r="AR9" s="17"/>
      <c r="AS9" s="17">
        <v>0.106088572274862</v>
      </c>
      <c r="AT9" s="17">
        <v>0.113387424691722</v>
      </c>
      <c r="AU9" s="17"/>
      <c r="AV9" s="17">
        <v>0.104889159716023</v>
      </c>
      <c r="AW9" s="17">
        <v>0.14094771697323999</v>
      </c>
      <c r="AX9" s="17"/>
      <c r="AY9" s="17">
        <v>0.106842535870116</v>
      </c>
      <c r="AZ9" s="17">
        <v>0.10080531032162</v>
      </c>
      <c r="BA9" s="17">
        <v>9.5441349928896899E-2</v>
      </c>
      <c r="BB9" s="17"/>
      <c r="BC9" s="17">
        <v>9.0375117785415807E-2</v>
      </c>
      <c r="BD9" s="17">
        <v>0.107299902027593</v>
      </c>
      <c r="BE9" s="17">
        <v>0.127855805002724</v>
      </c>
      <c r="BF9" s="17"/>
      <c r="BG9" s="17">
        <v>8.1711692897962498E-2</v>
      </c>
      <c r="BH9" s="17">
        <v>0.111628571989734</v>
      </c>
      <c r="BI9" s="17"/>
      <c r="BJ9" s="17">
        <v>0.114577793778276</v>
      </c>
      <c r="BK9" s="17">
        <v>9.7469350244827196E-2</v>
      </c>
      <c r="BL9" s="17"/>
      <c r="BM9" s="17">
        <v>0.13694035913564201</v>
      </c>
      <c r="BN9" s="17">
        <v>9.2952724599035197E-2</v>
      </c>
      <c r="BO9" s="17">
        <v>6.5186639946654107E-2</v>
      </c>
      <c r="BP9" s="17">
        <v>0.115951197656555</v>
      </c>
      <c r="BQ9" s="17">
        <v>5.57448995412929E-2</v>
      </c>
      <c r="BR9" s="17">
        <v>5.5884543626588498E-2</v>
      </c>
      <c r="BS9" s="17">
        <v>8.4045116201733702E-2</v>
      </c>
      <c r="BT9" s="17"/>
      <c r="BU9" s="17">
        <v>0.14023117908055899</v>
      </c>
      <c r="BV9" s="17">
        <v>0.22741553464675901</v>
      </c>
      <c r="BW9" s="17"/>
      <c r="BX9" s="17">
        <v>7.7346564061411105E-2</v>
      </c>
      <c r="BY9" s="17">
        <v>0.156275440132047</v>
      </c>
      <c r="BZ9" s="17">
        <v>0.14059058966270299</v>
      </c>
      <c r="CA9" s="17">
        <v>0.101504844260452</v>
      </c>
    </row>
    <row r="10" spans="2:79" x14ac:dyDescent="0.3">
      <c r="B10" s="18" t="s">
        <v>293</v>
      </c>
      <c r="C10" s="17">
        <v>0.25921355523352102</v>
      </c>
      <c r="D10" s="17">
        <v>0.26411868399656702</v>
      </c>
      <c r="E10" s="17">
        <v>0.25564427159546899</v>
      </c>
      <c r="F10" s="17"/>
      <c r="G10" s="17">
        <v>0.31135113631650901</v>
      </c>
      <c r="H10" s="17">
        <v>0.33956458562123898</v>
      </c>
      <c r="I10" s="17">
        <v>0.26855127756381802</v>
      </c>
      <c r="J10" s="17">
        <v>0.24873103716475101</v>
      </c>
      <c r="K10" s="17">
        <v>0.23450661247419499</v>
      </c>
      <c r="L10" s="17">
        <v>0.17270597815127001</v>
      </c>
      <c r="M10" s="17"/>
      <c r="N10" s="17">
        <v>0.24781712504761999</v>
      </c>
      <c r="O10" s="17">
        <v>0.25841940884328701</v>
      </c>
      <c r="P10" s="17">
        <v>0.33583487013699198</v>
      </c>
      <c r="Q10" s="17">
        <v>0.20295845856238301</v>
      </c>
      <c r="R10" s="17"/>
      <c r="S10" s="17">
        <v>0.30045123303332</v>
      </c>
      <c r="T10" s="17">
        <v>0.21298690106031701</v>
      </c>
      <c r="U10" s="17">
        <v>0.28812271704415898</v>
      </c>
      <c r="V10" s="17">
        <v>0.31993315614374801</v>
      </c>
      <c r="W10" s="17">
        <v>0.22537980669639299</v>
      </c>
      <c r="X10" s="17">
        <v>0.20198050038997301</v>
      </c>
      <c r="Y10" s="17">
        <v>0.305528992281273</v>
      </c>
      <c r="Z10" s="17">
        <v>0.26156634154205</v>
      </c>
      <c r="AA10" s="17">
        <v>0.21308543303590799</v>
      </c>
      <c r="AB10" s="17">
        <v>0.25607197768019302</v>
      </c>
      <c r="AC10" s="17">
        <v>0.22901769453263199</v>
      </c>
      <c r="AD10" s="17">
        <v>0.33765407264112302</v>
      </c>
      <c r="AE10" s="17"/>
      <c r="AF10" s="17">
        <v>0.340038792709078</v>
      </c>
      <c r="AG10" s="17">
        <v>0.23461751842574699</v>
      </c>
      <c r="AH10" s="17">
        <v>0.285205569776805</v>
      </c>
      <c r="AI10" s="17">
        <v>0.208304522410793</v>
      </c>
      <c r="AJ10" s="17">
        <v>0.197715082337687</v>
      </c>
      <c r="AK10" s="17">
        <v>0.257311417896261</v>
      </c>
      <c r="AL10" s="17"/>
      <c r="AM10" s="17">
        <v>0.23832449258393401</v>
      </c>
      <c r="AN10" s="17">
        <v>0.269668904130276</v>
      </c>
      <c r="AO10" s="17">
        <v>0.27723930043443201</v>
      </c>
      <c r="AP10" s="17">
        <v>0.27885982901958201</v>
      </c>
      <c r="AQ10" s="17">
        <v>0.17649103103052799</v>
      </c>
      <c r="AR10" s="17"/>
      <c r="AS10" s="17">
        <v>0.281942992255036</v>
      </c>
      <c r="AT10" s="17">
        <v>0.236791730281317</v>
      </c>
      <c r="AU10" s="17"/>
      <c r="AV10" s="17">
        <v>0.27594766888358702</v>
      </c>
      <c r="AW10" s="17">
        <v>0.22048153976477899</v>
      </c>
      <c r="AX10" s="17"/>
      <c r="AY10" s="17">
        <v>0.228687968812846</v>
      </c>
      <c r="AZ10" s="17">
        <v>0.27427649070673099</v>
      </c>
      <c r="BA10" s="17">
        <v>0.257942624842179</v>
      </c>
      <c r="BB10" s="17"/>
      <c r="BC10" s="17">
        <v>0.24897252273489001</v>
      </c>
      <c r="BD10" s="17">
        <v>0.216401155848191</v>
      </c>
      <c r="BE10" s="17">
        <v>0.32031461808780198</v>
      </c>
      <c r="BF10" s="17"/>
      <c r="BG10" s="17">
        <v>0.23539327510795599</v>
      </c>
      <c r="BH10" s="17">
        <v>0.26545763430427499</v>
      </c>
      <c r="BI10" s="17"/>
      <c r="BJ10" s="17">
        <v>0.29978127068914201</v>
      </c>
      <c r="BK10" s="17">
        <v>0.24398112400422001</v>
      </c>
      <c r="BL10" s="17"/>
      <c r="BM10" s="17">
        <v>0.302066563470969</v>
      </c>
      <c r="BN10" s="17">
        <v>0.281428282681987</v>
      </c>
      <c r="BO10" s="17">
        <v>0.24882419768379399</v>
      </c>
      <c r="BP10" s="17">
        <v>0.17088686873734801</v>
      </c>
      <c r="BQ10" s="17">
        <v>0.29810008102371499</v>
      </c>
      <c r="BR10" s="17">
        <v>0.17644481435249099</v>
      </c>
      <c r="BS10" s="17">
        <v>0.24670503371571301</v>
      </c>
      <c r="BT10" s="17"/>
      <c r="BU10" s="17">
        <v>0.249613289662899</v>
      </c>
      <c r="BV10" s="17">
        <v>0.27223986103224501</v>
      </c>
      <c r="BW10" s="17"/>
      <c r="BX10" s="17">
        <v>0.22972552506448199</v>
      </c>
      <c r="BY10" s="17">
        <v>0.28065910305929997</v>
      </c>
      <c r="BZ10" s="17">
        <v>0.26115304069623502</v>
      </c>
      <c r="CA10" s="17">
        <v>0.29913355560133598</v>
      </c>
    </row>
    <row r="11" spans="2:79" x14ac:dyDescent="0.3">
      <c r="B11" s="18" t="s">
        <v>294</v>
      </c>
      <c r="C11" s="17">
        <v>0.356869181066436</v>
      </c>
      <c r="D11" s="17">
        <v>0.36207004987604002</v>
      </c>
      <c r="E11" s="17">
        <v>0.35142095303710602</v>
      </c>
      <c r="F11" s="17"/>
      <c r="G11" s="17">
        <v>0.32369144467916799</v>
      </c>
      <c r="H11" s="17">
        <v>0.24751972461052199</v>
      </c>
      <c r="I11" s="17">
        <v>0.30967826739986398</v>
      </c>
      <c r="J11" s="17">
        <v>0.38698978983953902</v>
      </c>
      <c r="K11" s="17">
        <v>0.42798392411685598</v>
      </c>
      <c r="L11" s="17">
        <v>0.44193085723013897</v>
      </c>
      <c r="M11" s="17"/>
      <c r="N11" s="17">
        <v>0.33159552397119302</v>
      </c>
      <c r="O11" s="17">
        <v>0.34366896396258501</v>
      </c>
      <c r="P11" s="17">
        <v>0.365988428309722</v>
      </c>
      <c r="Q11" s="17">
        <v>0.38940908268841301</v>
      </c>
      <c r="R11" s="17"/>
      <c r="S11" s="17">
        <v>0.34498271614824599</v>
      </c>
      <c r="T11" s="17">
        <v>0.44848544841094701</v>
      </c>
      <c r="U11" s="17">
        <v>0.31516776819022901</v>
      </c>
      <c r="V11" s="17">
        <v>0.29942218550612199</v>
      </c>
      <c r="W11" s="17">
        <v>0.33978652661275</v>
      </c>
      <c r="X11" s="17">
        <v>0.41695690985997202</v>
      </c>
      <c r="Y11" s="17">
        <v>0.385680948408408</v>
      </c>
      <c r="Z11" s="17">
        <v>0.35349238627509499</v>
      </c>
      <c r="AA11" s="17">
        <v>0.39872010019085402</v>
      </c>
      <c r="AB11" s="17">
        <v>0.223170555292866</v>
      </c>
      <c r="AC11" s="17">
        <v>0.36010735300386398</v>
      </c>
      <c r="AD11" s="17">
        <v>0.33335579537493398</v>
      </c>
      <c r="AE11" s="17"/>
      <c r="AF11" s="17">
        <v>0.255229162462218</v>
      </c>
      <c r="AG11" s="17">
        <v>0.38317496208803598</v>
      </c>
      <c r="AH11" s="17">
        <v>0.37077283633768099</v>
      </c>
      <c r="AI11" s="17">
        <v>0.417812351278389</v>
      </c>
      <c r="AJ11" s="17">
        <v>0.40466411576360101</v>
      </c>
      <c r="AK11" s="17">
        <v>0.31952701080596901</v>
      </c>
      <c r="AL11" s="17"/>
      <c r="AM11" s="17">
        <v>0.43101587629829402</v>
      </c>
      <c r="AN11" s="17">
        <v>0.43346709616034901</v>
      </c>
      <c r="AO11" s="17">
        <v>0.26797287558800997</v>
      </c>
      <c r="AP11" s="17">
        <v>0.26898074050797099</v>
      </c>
      <c r="AQ11" s="17">
        <v>0.24036150952218499</v>
      </c>
      <c r="AR11" s="17"/>
      <c r="AS11" s="17">
        <v>0.32744632794807599</v>
      </c>
      <c r="AT11" s="17">
        <v>0.34091568496616398</v>
      </c>
      <c r="AU11" s="17"/>
      <c r="AV11" s="17">
        <v>0.33750280008933098</v>
      </c>
      <c r="AW11" s="17">
        <v>0.30472517449565401</v>
      </c>
      <c r="AX11" s="17"/>
      <c r="AY11" s="17">
        <v>0.32648383519479601</v>
      </c>
      <c r="AZ11" s="17">
        <v>0.357013757845349</v>
      </c>
      <c r="BA11" s="17">
        <v>0.452930385556858</v>
      </c>
      <c r="BB11" s="17"/>
      <c r="BC11" s="17">
        <v>0.352381993980874</v>
      </c>
      <c r="BD11" s="17">
        <v>0.41235137018220303</v>
      </c>
      <c r="BE11" s="17">
        <v>0.31374713529318998</v>
      </c>
      <c r="BF11" s="17"/>
      <c r="BG11" s="17">
        <v>0.37200725826638498</v>
      </c>
      <c r="BH11" s="17">
        <v>0.35552590096882097</v>
      </c>
      <c r="BI11" s="17"/>
      <c r="BJ11" s="17">
        <v>0.34921673318999502</v>
      </c>
      <c r="BK11" s="17">
        <v>0.35783877320811802</v>
      </c>
      <c r="BL11" s="17"/>
      <c r="BM11" s="17">
        <v>0.29005278497290099</v>
      </c>
      <c r="BN11" s="17">
        <v>0.34709749250976302</v>
      </c>
      <c r="BO11" s="17">
        <v>0.40570379311767801</v>
      </c>
      <c r="BP11" s="17">
        <v>0.39506473012304799</v>
      </c>
      <c r="BQ11" s="17">
        <v>0.39705006183079999</v>
      </c>
      <c r="BR11" s="17">
        <v>0.44605645952728901</v>
      </c>
      <c r="BS11" s="17">
        <v>0.42681358593563401</v>
      </c>
      <c r="BT11" s="17"/>
      <c r="BU11" s="17">
        <v>0.29316987758901097</v>
      </c>
      <c r="BV11" s="17">
        <v>0.28984704320721699</v>
      </c>
      <c r="BW11" s="17"/>
      <c r="BX11" s="17">
        <v>0.35238640346644701</v>
      </c>
      <c r="BY11" s="17">
        <v>0.33546343583097599</v>
      </c>
      <c r="BZ11" s="17">
        <v>0.32292294871771998</v>
      </c>
      <c r="CA11" s="17">
        <v>0.36661544115537498</v>
      </c>
    </row>
    <row r="12" spans="2:79" x14ac:dyDescent="0.3">
      <c r="B12" s="18" t="s">
        <v>295</v>
      </c>
      <c r="C12" s="17">
        <v>0.18903968151328801</v>
      </c>
      <c r="D12" s="17">
        <v>0.180512000179715</v>
      </c>
      <c r="E12" s="17">
        <v>0.19770610374619699</v>
      </c>
      <c r="F12" s="17"/>
      <c r="G12" s="17">
        <v>0.16557892001800001</v>
      </c>
      <c r="H12" s="17">
        <v>0.184130273182394</v>
      </c>
      <c r="I12" s="17">
        <v>0.20642066373510801</v>
      </c>
      <c r="J12" s="17">
        <v>0.181128411526503</v>
      </c>
      <c r="K12" s="17">
        <v>0.183311360360534</v>
      </c>
      <c r="L12" s="17">
        <v>0.20388222555923299</v>
      </c>
      <c r="M12" s="17"/>
      <c r="N12" s="17">
        <v>0.21723965665940101</v>
      </c>
      <c r="O12" s="17">
        <v>0.19668646968379599</v>
      </c>
      <c r="P12" s="17">
        <v>0.147310773090333</v>
      </c>
      <c r="Q12" s="17">
        <v>0.18566038619853201</v>
      </c>
      <c r="R12" s="17"/>
      <c r="S12" s="17">
        <v>0.16544935686232001</v>
      </c>
      <c r="T12" s="17">
        <v>0.18059278104902399</v>
      </c>
      <c r="U12" s="17">
        <v>0.20504859097562</v>
      </c>
      <c r="V12" s="17">
        <v>0.19152908817151401</v>
      </c>
      <c r="W12" s="17">
        <v>0.28547604381753999</v>
      </c>
      <c r="X12" s="17">
        <v>0.114514574616868</v>
      </c>
      <c r="Y12" s="17">
        <v>0.16735119365206699</v>
      </c>
      <c r="Z12" s="17">
        <v>0.154132313207373</v>
      </c>
      <c r="AA12" s="17">
        <v>0.15978453188858699</v>
      </c>
      <c r="AB12" s="17">
        <v>0.31265593313310402</v>
      </c>
      <c r="AC12" s="17">
        <v>0.15802009488642499</v>
      </c>
      <c r="AD12" s="17">
        <v>0.20548591142224501</v>
      </c>
      <c r="AE12" s="17"/>
      <c r="AF12" s="17">
        <v>0.17669767399168099</v>
      </c>
      <c r="AG12" s="17">
        <v>0.19704249008500699</v>
      </c>
      <c r="AH12" s="17">
        <v>0.15361368937181</v>
      </c>
      <c r="AI12" s="17">
        <v>0.210727362315282</v>
      </c>
      <c r="AJ12" s="17">
        <v>0.18476028897327301</v>
      </c>
      <c r="AK12" s="17">
        <v>0.238455494624083</v>
      </c>
      <c r="AL12" s="17"/>
      <c r="AM12" s="17">
        <v>0.17023009912082299</v>
      </c>
      <c r="AN12" s="17">
        <v>0.16687280685221101</v>
      </c>
      <c r="AO12" s="17">
        <v>0.21238523714135499</v>
      </c>
      <c r="AP12" s="17">
        <v>0.234040637288364</v>
      </c>
      <c r="AQ12" s="17">
        <v>0.17616122925328101</v>
      </c>
      <c r="AR12" s="17"/>
      <c r="AS12" s="17">
        <v>0.20336495624221301</v>
      </c>
      <c r="AT12" s="17">
        <v>0.20779944014766399</v>
      </c>
      <c r="AU12" s="17"/>
      <c r="AV12" s="17">
        <v>0.19035277025185601</v>
      </c>
      <c r="AW12" s="17">
        <v>0.21131049938473601</v>
      </c>
      <c r="AX12" s="17"/>
      <c r="AY12" s="17">
        <v>0.20544273202979799</v>
      </c>
      <c r="AZ12" s="17">
        <v>0.186774000671839</v>
      </c>
      <c r="BA12" s="17">
        <v>0.13247103191475601</v>
      </c>
      <c r="BB12" s="17"/>
      <c r="BC12" s="17">
        <v>0.19892112823480701</v>
      </c>
      <c r="BD12" s="17">
        <v>0.186276698565008</v>
      </c>
      <c r="BE12" s="17">
        <v>0.16964372524738999</v>
      </c>
      <c r="BF12" s="17"/>
      <c r="BG12" s="17">
        <v>0.18945322128070399</v>
      </c>
      <c r="BH12" s="17">
        <v>0.192836686739699</v>
      </c>
      <c r="BI12" s="17"/>
      <c r="BJ12" s="17">
        <v>0.15907281033290299</v>
      </c>
      <c r="BK12" s="17">
        <v>0.20114945826417999</v>
      </c>
      <c r="BL12" s="17"/>
      <c r="BM12" s="17">
        <v>0.18114602750948799</v>
      </c>
      <c r="BN12" s="17">
        <v>0.215662310706799</v>
      </c>
      <c r="BO12" s="17">
        <v>0.172586735011176</v>
      </c>
      <c r="BP12" s="17">
        <v>0.20310007908893299</v>
      </c>
      <c r="BQ12" s="17">
        <v>0.169024366165759</v>
      </c>
      <c r="BR12" s="17">
        <v>0.208237389928946</v>
      </c>
      <c r="BS12" s="17">
        <v>0.141048030974289</v>
      </c>
      <c r="BT12" s="17"/>
      <c r="BU12" s="17">
        <v>0.23811609120449101</v>
      </c>
      <c r="BV12" s="17">
        <v>0.14270651628810499</v>
      </c>
      <c r="BW12" s="17"/>
      <c r="BX12" s="17">
        <v>0.20429833528492999</v>
      </c>
      <c r="BY12" s="17">
        <v>0.15378652462435699</v>
      </c>
      <c r="BZ12" s="17">
        <v>0.206434179561654</v>
      </c>
      <c r="CA12" s="17">
        <v>0.15760741330992301</v>
      </c>
    </row>
    <row r="13" spans="2:79" x14ac:dyDescent="0.3">
      <c r="B13" s="18" t="s">
        <v>296</v>
      </c>
      <c r="C13" s="17">
        <v>3.4537140623434201E-2</v>
      </c>
      <c r="D13" s="17">
        <v>3.2653801038939903E-2</v>
      </c>
      <c r="E13" s="17">
        <v>3.6423372540982803E-2</v>
      </c>
      <c r="F13" s="17"/>
      <c r="G13" s="17">
        <v>1.5982250484050199E-2</v>
      </c>
      <c r="H13" s="17">
        <v>4.6731849236404902E-2</v>
      </c>
      <c r="I13" s="17">
        <v>3.4316211432665E-2</v>
      </c>
      <c r="J13" s="17">
        <v>3.8932163462481503E-2</v>
      </c>
      <c r="K13" s="17">
        <v>3.0615006280829801E-2</v>
      </c>
      <c r="L13" s="17">
        <v>3.5796723678230898E-2</v>
      </c>
      <c r="M13" s="17"/>
      <c r="N13" s="17">
        <v>3.9571096820535397E-2</v>
      </c>
      <c r="O13" s="17">
        <v>2.7786791085108401E-2</v>
      </c>
      <c r="P13" s="17">
        <v>3.1665230107172697E-2</v>
      </c>
      <c r="Q13" s="17">
        <v>3.98674299108812E-2</v>
      </c>
      <c r="R13" s="17"/>
      <c r="S13" s="17">
        <v>3.1183000643641899E-2</v>
      </c>
      <c r="T13" s="17">
        <v>3.6430070523422203E-2</v>
      </c>
      <c r="U13" s="17">
        <v>7.3437797690575193E-2</v>
      </c>
      <c r="V13" s="17">
        <v>1.03690501740755E-2</v>
      </c>
      <c r="W13" s="17">
        <v>2.7597638342777599E-2</v>
      </c>
      <c r="X13" s="17">
        <v>3.5275293063370003E-2</v>
      </c>
      <c r="Y13" s="17">
        <v>1.26186846706058E-2</v>
      </c>
      <c r="Z13" s="17">
        <v>2.4290612760577601E-2</v>
      </c>
      <c r="AA13" s="17">
        <v>3.0457371412544999E-2</v>
      </c>
      <c r="AB13" s="17">
        <v>7.8804507926152997E-2</v>
      </c>
      <c r="AC13" s="17">
        <v>2.2655544754257999E-2</v>
      </c>
      <c r="AD13" s="17">
        <v>0</v>
      </c>
      <c r="AE13" s="17"/>
      <c r="AF13" s="17">
        <v>3.2288652322909402E-2</v>
      </c>
      <c r="AG13" s="17">
        <v>3.9730135423126797E-2</v>
      </c>
      <c r="AH13" s="17">
        <v>4.1530558977600697E-2</v>
      </c>
      <c r="AI13" s="17">
        <v>1.6842786029443099E-2</v>
      </c>
      <c r="AJ13" s="17">
        <v>2.8854021477699499E-2</v>
      </c>
      <c r="AK13" s="17">
        <v>7.0040627559412205E-2</v>
      </c>
      <c r="AL13" s="17"/>
      <c r="AM13" s="17">
        <v>3.71028009856922E-2</v>
      </c>
      <c r="AN13" s="17">
        <v>1.6913046624145101E-2</v>
      </c>
      <c r="AO13" s="17">
        <v>4.8007760088963403E-2</v>
      </c>
      <c r="AP13" s="17">
        <v>3.4309437422294801E-2</v>
      </c>
      <c r="AQ13" s="17">
        <v>3.8850872781869702E-2</v>
      </c>
      <c r="AR13" s="17"/>
      <c r="AS13" s="17">
        <v>3.73563298897217E-2</v>
      </c>
      <c r="AT13" s="17">
        <v>1.9061607028117E-2</v>
      </c>
      <c r="AU13" s="17"/>
      <c r="AV13" s="17">
        <v>3.7802581543833202E-2</v>
      </c>
      <c r="AW13" s="17">
        <v>3.1089865613514199E-2</v>
      </c>
      <c r="AX13" s="17"/>
      <c r="AY13" s="17">
        <v>5.0037140064303903E-2</v>
      </c>
      <c r="AZ13" s="17">
        <v>2.46758899040386E-2</v>
      </c>
      <c r="BA13" s="17">
        <v>4.9884371493089399E-2</v>
      </c>
      <c r="BB13" s="17"/>
      <c r="BC13" s="17">
        <v>3.6491463605681E-2</v>
      </c>
      <c r="BD13" s="17">
        <v>3.5220794190833397E-2</v>
      </c>
      <c r="BE13" s="17">
        <v>2.9418924296439299E-2</v>
      </c>
      <c r="BF13" s="17"/>
      <c r="BG13" s="17">
        <v>4.09477056486608E-2</v>
      </c>
      <c r="BH13" s="17">
        <v>3.1472890847270597E-2</v>
      </c>
      <c r="BI13" s="17"/>
      <c r="BJ13" s="17">
        <v>3.4186863413730603E-2</v>
      </c>
      <c r="BK13" s="17">
        <v>3.4516456004359097E-2</v>
      </c>
      <c r="BL13" s="17"/>
      <c r="BM13" s="17">
        <v>3.8645412328973498E-2</v>
      </c>
      <c r="BN13" s="17">
        <v>2.3771127174400698E-2</v>
      </c>
      <c r="BO13" s="17">
        <v>2.0822896880652302E-2</v>
      </c>
      <c r="BP13" s="17">
        <v>1.8205837671399501E-2</v>
      </c>
      <c r="BQ13" s="17">
        <v>1.8976331296861802E-2</v>
      </c>
      <c r="BR13" s="17">
        <v>3.5445504918467097E-2</v>
      </c>
      <c r="BS13" s="17">
        <v>6.0566341312102701E-2</v>
      </c>
      <c r="BT13" s="17"/>
      <c r="BU13" s="17">
        <v>2.1684703050616299E-2</v>
      </c>
      <c r="BV13" s="17">
        <v>4.5955369789905401E-2</v>
      </c>
      <c r="BW13" s="17"/>
      <c r="BX13" s="17">
        <v>3.4873899181294903E-2</v>
      </c>
      <c r="BY13" s="17">
        <v>3.2328915729986703E-2</v>
      </c>
      <c r="BZ13" s="17">
        <v>4.3094069813519098E-2</v>
      </c>
      <c r="CA13" s="17">
        <v>2.7871980465368498E-2</v>
      </c>
    </row>
    <row r="14" spans="2:79" x14ac:dyDescent="0.3">
      <c r="B14" s="18" t="s">
        <v>101</v>
      </c>
      <c r="C14" s="17">
        <v>5.8953043585126E-2</v>
      </c>
      <c r="D14" s="17">
        <v>5.0667627031244798E-2</v>
      </c>
      <c r="E14" s="17">
        <v>6.6893426272357295E-2</v>
      </c>
      <c r="F14" s="17"/>
      <c r="G14" s="17">
        <v>5.1343203609736099E-2</v>
      </c>
      <c r="H14" s="17">
        <v>2.2663885439732301E-2</v>
      </c>
      <c r="I14" s="17">
        <v>4.0074375615605E-2</v>
      </c>
      <c r="J14" s="17">
        <v>7.53690336585707E-2</v>
      </c>
      <c r="K14" s="17">
        <v>7.2798382492827093E-2</v>
      </c>
      <c r="L14" s="17">
        <v>8.9195542494058297E-2</v>
      </c>
      <c r="M14" s="17"/>
      <c r="N14" s="17">
        <v>5.6491740206759497E-2</v>
      </c>
      <c r="O14" s="17">
        <v>4.7199693435359999E-2</v>
      </c>
      <c r="P14" s="17">
        <v>6.3755052393947104E-2</v>
      </c>
      <c r="Q14" s="17">
        <v>7.1411109608347595E-2</v>
      </c>
      <c r="R14" s="17"/>
      <c r="S14" s="17">
        <v>3.7198684364313402E-2</v>
      </c>
      <c r="T14" s="17">
        <v>6.8731715933866594E-2</v>
      </c>
      <c r="U14" s="17">
        <v>4.5627320655101597E-2</v>
      </c>
      <c r="V14" s="17">
        <v>5.4420605576685002E-2</v>
      </c>
      <c r="W14" s="17">
        <v>3.2182001406530499E-2</v>
      </c>
      <c r="X14" s="17">
        <v>7.4304080476604306E-2</v>
      </c>
      <c r="Y14" s="17">
        <v>5.7783651911047701E-2</v>
      </c>
      <c r="Z14" s="17">
        <v>9.5157622732621197E-2</v>
      </c>
      <c r="AA14" s="17">
        <v>8.7067676628068302E-2</v>
      </c>
      <c r="AB14" s="17">
        <v>6.3524231169334394E-2</v>
      </c>
      <c r="AC14" s="17">
        <v>7.0067235026992206E-2</v>
      </c>
      <c r="AD14" s="17">
        <v>0</v>
      </c>
      <c r="AE14" s="17"/>
      <c r="AF14" s="17">
        <v>3.9416105104605498E-2</v>
      </c>
      <c r="AG14" s="17">
        <v>6.4915822809799795E-2</v>
      </c>
      <c r="AH14" s="17">
        <v>6.2751498011764203E-2</v>
      </c>
      <c r="AI14" s="17">
        <v>5.1019634939964698E-2</v>
      </c>
      <c r="AJ14" s="17">
        <v>9.0301067626410506E-2</v>
      </c>
      <c r="AK14" s="17">
        <v>6.7724841184905502E-2</v>
      </c>
      <c r="AL14" s="17"/>
      <c r="AM14" s="17">
        <v>5.4873981998606297E-2</v>
      </c>
      <c r="AN14" s="17">
        <v>7.0524760148730395E-2</v>
      </c>
      <c r="AO14" s="17">
        <v>5.3745689182720602E-2</v>
      </c>
      <c r="AP14" s="17">
        <v>1.6455372338596699E-2</v>
      </c>
      <c r="AQ14" s="17">
        <v>0.108256708660222</v>
      </c>
      <c r="AR14" s="17"/>
      <c r="AS14" s="17">
        <v>4.38008213900914E-2</v>
      </c>
      <c r="AT14" s="17">
        <v>8.2044112885016396E-2</v>
      </c>
      <c r="AU14" s="17"/>
      <c r="AV14" s="17">
        <v>5.3505019515370199E-2</v>
      </c>
      <c r="AW14" s="17">
        <v>9.1445203768077105E-2</v>
      </c>
      <c r="AX14" s="17"/>
      <c r="AY14" s="17">
        <v>8.2505788028139501E-2</v>
      </c>
      <c r="AZ14" s="17">
        <v>5.6454550550421798E-2</v>
      </c>
      <c r="BA14" s="17">
        <v>1.13302362642213E-2</v>
      </c>
      <c r="BB14" s="17"/>
      <c r="BC14" s="17">
        <v>7.2857773658332001E-2</v>
      </c>
      <c r="BD14" s="17">
        <v>4.2450079186171399E-2</v>
      </c>
      <c r="BE14" s="17">
        <v>3.9019792072455199E-2</v>
      </c>
      <c r="BF14" s="17"/>
      <c r="BG14" s="17">
        <v>8.0486846798331596E-2</v>
      </c>
      <c r="BH14" s="17">
        <v>4.3078315150201198E-2</v>
      </c>
      <c r="BI14" s="17"/>
      <c r="BJ14" s="17">
        <v>4.31645285959531E-2</v>
      </c>
      <c r="BK14" s="17">
        <v>6.5044838274295594E-2</v>
      </c>
      <c r="BL14" s="17"/>
      <c r="BM14" s="17">
        <v>5.1148852582027497E-2</v>
      </c>
      <c r="BN14" s="17">
        <v>3.9088062328014497E-2</v>
      </c>
      <c r="BO14" s="17">
        <v>8.6875737360046501E-2</v>
      </c>
      <c r="BP14" s="17">
        <v>9.6791286722716793E-2</v>
      </c>
      <c r="BQ14" s="17">
        <v>6.1104260141570402E-2</v>
      </c>
      <c r="BR14" s="17">
        <v>7.7931287646219094E-2</v>
      </c>
      <c r="BS14" s="17">
        <v>4.0821891860527197E-2</v>
      </c>
      <c r="BT14" s="17"/>
      <c r="BU14" s="17">
        <v>5.7184859412424002E-2</v>
      </c>
      <c r="BV14" s="17">
        <v>2.1835675035768599E-2</v>
      </c>
      <c r="BW14" s="17"/>
      <c r="BX14" s="17">
        <v>0.101369272941435</v>
      </c>
      <c r="BY14" s="17">
        <v>4.14865806233327E-2</v>
      </c>
      <c r="BZ14" s="17">
        <v>2.5805171548169099E-2</v>
      </c>
      <c r="CA14" s="17">
        <v>4.7266765207546101E-2</v>
      </c>
    </row>
    <row r="15" spans="2:79" x14ac:dyDescent="0.3">
      <c r="B15" s="18" t="s">
        <v>297</v>
      </c>
      <c r="C15" s="21">
        <v>0.36060095321171598</v>
      </c>
      <c r="D15" s="21">
        <v>0.37409652187406001</v>
      </c>
      <c r="E15" s="21">
        <v>0.34755614440335802</v>
      </c>
      <c r="F15" s="21"/>
      <c r="G15" s="21">
        <v>0.44340418120904601</v>
      </c>
      <c r="H15" s="21">
        <v>0.49895426753094702</v>
      </c>
      <c r="I15" s="21">
        <v>0.40951048181675798</v>
      </c>
      <c r="J15" s="21">
        <v>0.31758060151290601</v>
      </c>
      <c r="K15" s="21">
        <v>0.28529132674895402</v>
      </c>
      <c r="L15" s="21">
        <v>0.229194651038338</v>
      </c>
      <c r="M15" s="21"/>
      <c r="N15" s="21">
        <v>0.35510198234211099</v>
      </c>
      <c r="O15" s="21">
        <v>0.38465808183315098</v>
      </c>
      <c r="P15" s="21">
        <v>0.39128051609882603</v>
      </c>
      <c r="Q15" s="21">
        <v>0.31365199159382701</v>
      </c>
      <c r="R15" s="21"/>
      <c r="S15" s="21">
        <v>0.42118624198147803</v>
      </c>
      <c r="T15" s="21">
        <v>0.26575998408274099</v>
      </c>
      <c r="U15" s="21">
        <v>0.36071852248847402</v>
      </c>
      <c r="V15" s="21">
        <v>0.44425907057160302</v>
      </c>
      <c r="W15" s="21">
        <v>0.31495778982040201</v>
      </c>
      <c r="X15" s="21">
        <v>0.358949141983186</v>
      </c>
      <c r="Y15" s="21">
        <v>0.37656552135787102</v>
      </c>
      <c r="Z15" s="21">
        <v>0.37292706502433298</v>
      </c>
      <c r="AA15" s="21">
        <v>0.32397031987994601</v>
      </c>
      <c r="AB15" s="21">
        <v>0.32184477247854199</v>
      </c>
      <c r="AC15" s="21">
        <v>0.38914977232846099</v>
      </c>
      <c r="AD15" s="21">
        <v>0.46115829320282098</v>
      </c>
      <c r="AE15" s="21"/>
      <c r="AF15" s="21">
        <v>0.49636840611858601</v>
      </c>
      <c r="AG15" s="21">
        <v>0.31513658959403101</v>
      </c>
      <c r="AH15" s="21">
        <v>0.37133141730114499</v>
      </c>
      <c r="AI15" s="21">
        <v>0.30359786543692202</v>
      </c>
      <c r="AJ15" s="21">
        <v>0.29142050615901599</v>
      </c>
      <c r="AK15" s="21">
        <v>0.30425202582563099</v>
      </c>
      <c r="AL15" s="21"/>
      <c r="AM15" s="21">
        <v>0.30677724159658498</v>
      </c>
      <c r="AN15" s="21">
        <v>0.31222229021456499</v>
      </c>
      <c r="AO15" s="21">
        <v>0.41788843799895098</v>
      </c>
      <c r="AP15" s="21">
        <v>0.44621381244277297</v>
      </c>
      <c r="AQ15" s="21">
        <v>0.43636967978244301</v>
      </c>
      <c r="AR15" s="21"/>
      <c r="AS15" s="21">
        <v>0.38803156452989801</v>
      </c>
      <c r="AT15" s="21">
        <v>0.35017915497303898</v>
      </c>
      <c r="AU15" s="21"/>
      <c r="AV15" s="21">
        <v>0.38083682859960899</v>
      </c>
      <c r="AW15" s="21">
        <v>0.36142925673801901</v>
      </c>
      <c r="AX15" s="21"/>
      <c r="AY15" s="21">
        <v>0.33553050468296203</v>
      </c>
      <c r="AZ15" s="21">
        <v>0.37508180102835098</v>
      </c>
      <c r="BA15" s="21">
        <v>0.35338397477107603</v>
      </c>
      <c r="BB15" s="21"/>
      <c r="BC15" s="21">
        <v>0.33934764052030603</v>
      </c>
      <c r="BD15" s="21">
        <v>0.32370105787578402</v>
      </c>
      <c r="BE15" s="21">
        <v>0.44817042309052602</v>
      </c>
      <c r="BF15" s="21"/>
      <c r="BG15" s="21">
        <v>0.31710496800591798</v>
      </c>
      <c r="BH15" s="21">
        <v>0.37708620629400902</v>
      </c>
      <c r="BI15" s="21"/>
      <c r="BJ15" s="21">
        <v>0.41435906446741799</v>
      </c>
      <c r="BK15" s="21">
        <v>0.34145047424904701</v>
      </c>
      <c r="BL15" s="21"/>
      <c r="BM15" s="21">
        <v>0.43900692260661101</v>
      </c>
      <c r="BN15" s="21">
        <v>0.37438100728102203</v>
      </c>
      <c r="BO15" s="21">
        <v>0.31401083763044801</v>
      </c>
      <c r="BP15" s="21">
        <v>0.28683806639390302</v>
      </c>
      <c r="BQ15" s="21">
        <v>0.35384498056500802</v>
      </c>
      <c r="BR15" s="21">
        <v>0.232329357979079</v>
      </c>
      <c r="BS15" s="21">
        <v>0.330750149917447</v>
      </c>
      <c r="BT15" s="21"/>
      <c r="BU15" s="21">
        <v>0.38984446874345702</v>
      </c>
      <c r="BV15" s="21">
        <v>0.49965539567900402</v>
      </c>
      <c r="BW15" s="21"/>
      <c r="BX15" s="21">
        <v>0.30707208912589301</v>
      </c>
      <c r="BY15" s="21">
        <v>0.436934543191347</v>
      </c>
      <c r="BZ15" s="21">
        <v>0.40174363035893801</v>
      </c>
      <c r="CA15" s="21">
        <v>0.40063839986178701</v>
      </c>
    </row>
    <row r="16" spans="2:79" x14ac:dyDescent="0.3">
      <c r="B16" s="18" t="s">
        <v>298</v>
      </c>
      <c r="C16" s="21">
        <v>0.223576822136723</v>
      </c>
      <c r="D16" s="21">
        <v>0.213165801218655</v>
      </c>
      <c r="E16" s="21">
        <v>0.23412947628718001</v>
      </c>
      <c r="F16" s="21"/>
      <c r="G16" s="21">
        <v>0.18156117050205001</v>
      </c>
      <c r="H16" s="21">
        <v>0.230862122418799</v>
      </c>
      <c r="I16" s="21">
        <v>0.24073687516777301</v>
      </c>
      <c r="J16" s="21">
        <v>0.22006057498898501</v>
      </c>
      <c r="K16" s="21">
        <v>0.213926366641363</v>
      </c>
      <c r="L16" s="21">
        <v>0.239678949237464</v>
      </c>
      <c r="M16" s="21"/>
      <c r="N16" s="21">
        <v>0.25681075347993598</v>
      </c>
      <c r="O16" s="21">
        <v>0.224473260768905</v>
      </c>
      <c r="P16" s="21">
        <v>0.17897600319750501</v>
      </c>
      <c r="Q16" s="21">
        <v>0.225527816109413</v>
      </c>
      <c r="R16" s="21"/>
      <c r="S16" s="21">
        <v>0.196632357505962</v>
      </c>
      <c r="T16" s="21">
        <v>0.217022851572446</v>
      </c>
      <c r="U16" s="21">
        <v>0.27848638866619502</v>
      </c>
      <c r="V16" s="21">
        <v>0.20189813834558901</v>
      </c>
      <c r="W16" s="21">
        <v>0.313073682160317</v>
      </c>
      <c r="X16" s="21">
        <v>0.149789867680238</v>
      </c>
      <c r="Y16" s="21">
        <v>0.179969878322673</v>
      </c>
      <c r="Z16" s="21">
        <v>0.17842292596795001</v>
      </c>
      <c r="AA16" s="21">
        <v>0.190241903301132</v>
      </c>
      <c r="AB16" s="21">
        <v>0.39146044105925698</v>
      </c>
      <c r="AC16" s="21">
        <v>0.18067563964068301</v>
      </c>
      <c r="AD16" s="21">
        <v>0.20548591142224501</v>
      </c>
      <c r="AE16" s="21"/>
      <c r="AF16" s="21">
        <v>0.20898632631459099</v>
      </c>
      <c r="AG16" s="21">
        <v>0.23677262550813399</v>
      </c>
      <c r="AH16" s="21">
        <v>0.19514424834940999</v>
      </c>
      <c r="AI16" s="21">
        <v>0.227570148344725</v>
      </c>
      <c r="AJ16" s="21">
        <v>0.21361431045097201</v>
      </c>
      <c r="AK16" s="21">
        <v>0.30849612218349498</v>
      </c>
      <c r="AL16" s="21"/>
      <c r="AM16" s="21">
        <v>0.20733290010651501</v>
      </c>
      <c r="AN16" s="21">
        <v>0.18378585347635601</v>
      </c>
      <c r="AO16" s="21">
        <v>0.260392997230319</v>
      </c>
      <c r="AP16" s="21">
        <v>0.26835007471065903</v>
      </c>
      <c r="AQ16" s="21">
        <v>0.215012102035151</v>
      </c>
      <c r="AR16" s="21"/>
      <c r="AS16" s="21">
        <v>0.240721286131934</v>
      </c>
      <c r="AT16" s="21">
        <v>0.22686104717578101</v>
      </c>
      <c r="AU16" s="21"/>
      <c r="AV16" s="21">
        <v>0.22815535179568899</v>
      </c>
      <c r="AW16" s="21">
        <v>0.24240036499824999</v>
      </c>
      <c r="AX16" s="21"/>
      <c r="AY16" s="21">
        <v>0.255479872094102</v>
      </c>
      <c r="AZ16" s="21">
        <v>0.21144989057587801</v>
      </c>
      <c r="BA16" s="21">
        <v>0.18235540340784501</v>
      </c>
      <c r="BB16" s="21"/>
      <c r="BC16" s="21">
        <v>0.23541259184048799</v>
      </c>
      <c r="BD16" s="21">
        <v>0.22149749275584099</v>
      </c>
      <c r="BE16" s="21">
        <v>0.19906264954382899</v>
      </c>
      <c r="BF16" s="21"/>
      <c r="BG16" s="21">
        <v>0.23040092692936501</v>
      </c>
      <c r="BH16" s="21">
        <v>0.22430957758696901</v>
      </c>
      <c r="BI16" s="21"/>
      <c r="BJ16" s="21">
        <v>0.193259673746634</v>
      </c>
      <c r="BK16" s="21">
        <v>0.23566591426854</v>
      </c>
      <c r="BL16" s="21"/>
      <c r="BM16" s="21">
        <v>0.219791439838461</v>
      </c>
      <c r="BN16" s="21">
        <v>0.2394334378812</v>
      </c>
      <c r="BO16" s="21">
        <v>0.193409631891828</v>
      </c>
      <c r="BP16" s="21">
        <v>0.22130591676033301</v>
      </c>
      <c r="BQ16" s="21">
        <v>0.18800069746262099</v>
      </c>
      <c r="BR16" s="21">
        <v>0.24368289484741301</v>
      </c>
      <c r="BS16" s="21">
        <v>0.20161437228639201</v>
      </c>
      <c r="BT16" s="21"/>
      <c r="BU16" s="21">
        <v>0.25980079425510699</v>
      </c>
      <c r="BV16" s="21">
        <v>0.18866188607800999</v>
      </c>
      <c r="BW16" s="21"/>
      <c r="BX16" s="21">
        <v>0.23917223446622499</v>
      </c>
      <c r="BY16" s="21">
        <v>0.18611544035434399</v>
      </c>
      <c r="BZ16" s="21">
        <v>0.24952824937517301</v>
      </c>
      <c r="CA16" s="21">
        <v>0.18547939377529099</v>
      </c>
    </row>
    <row r="17" spans="2:79" hidden="1" x14ac:dyDescent="0.3">
      <c r="B17" s="18" t="s">
        <v>299</v>
      </c>
      <c r="C17" s="22">
        <v>0.13702413107499301</v>
      </c>
      <c r="D17" s="22">
        <v>0.16093072065540501</v>
      </c>
      <c r="E17" s="22">
        <v>0.11342666811617801</v>
      </c>
      <c r="F17" s="22"/>
      <c r="G17" s="22">
        <v>0.261843010706996</v>
      </c>
      <c r="H17" s="22">
        <v>0.26809214511214802</v>
      </c>
      <c r="I17" s="22">
        <v>0.168773606648986</v>
      </c>
      <c r="J17" s="22">
        <v>9.7520026523921097E-2</v>
      </c>
      <c r="K17" s="22">
        <v>7.1364960107590206E-2</v>
      </c>
      <c r="L17" s="22">
        <v>-1.0484298199125599E-2</v>
      </c>
      <c r="M17" s="22"/>
      <c r="N17" s="22">
        <v>9.8291228862175201E-2</v>
      </c>
      <c r="O17" s="22">
        <v>0.160184821064246</v>
      </c>
      <c r="P17" s="22">
        <v>0.21230451290131999</v>
      </c>
      <c r="Q17" s="22">
        <v>8.8124175484413605E-2</v>
      </c>
      <c r="R17" s="22"/>
      <c r="S17" s="22">
        <v>0.224553884475516</v>
      </c>
      <c r="T17" s="22">
        <v>4.8737132510294802E-2</v>
      </c>
      <c r="U17" s="22">
        <v>8.2232133822279493E-2</v>
      </c>
      <c r="V17" s="22">
        <v>0.24236093222601399</v>
      </c>
      <c r="W17" s="22">
        <v>1.88410766008473E-3</v>
      </c>
      <c r="X17" s="22">
        <v>0.20915927430294801</v>
      </c>
      <c r="Y17" s="22">
        <v>0.196595643035199</v>
      </c>
      <c r="Z17" s="22">
        <v>0.194504139056383</v>
      </c>
      <c r="AA17" s="22">
        <v>0.13372841657881299</v>
      </c>
      <c r="AB17" s="22">
        <v>-6.9615668580714801E-2</v>
      </c>
      <c r="AC17" s="22">
        <v>0.20847413268777801</v>
      </c>
      <c r="AD17" s="22">
        <v>0.255672381780576</v>
      </c>
      <c r="AE17" s="22"/>
      <c r="AF17" s="22">
        <v>0.28738207980399599</v>
      </c>
      <c r="AG17" s="22">
        <v>7.8363964085896701E-2</v>
      </c>
      <c r="AH17" s="22">
        <v>0.176187168951734</v>
      </c>
      <c r="AI17" s="22">
        <v>7.60277170921968E-2</v>
      </c>
      <c r="AJ17" s="22">
        <v>7.7806195708043493E-2</v>
      </c>
      <c r="AK17" s="22">
        <v>-4.2440963578642696E-3</v>
      </c>
      <c r="AL17" s="22"/>
      <c r="AM17" s="22">
        <v>9.9444341490069393E-2</v>
      </c>
      <c r="AN17" s="22">
        <v>0.12843643673820901</v>
      </c>
      <c r="AO17" s="22">
        <v>0.15749544076863201</v>
      </c>
      <c r="AP17" s="22">
        <v>0.177863737732115</v>
      </c>
      <c r="AQ17" s="22">
        <v>0.22135757774729201</v>
      </c>
      <c r="AR17" s="22"/>
      <c r="AS17" s="22">
        <v>0.14731027839796401</v>
      </c>
      <c r="AT17" s="22">
        <v>0.12331810779725701</v>
      </c>
      <c r="AU17" s="22"/>
      <c r="AV17" s="22">
        <v>0.152681476803921</v>
      </c>
      <c r="AW17" s="22">
        <v>0.11902889173976799</v>
      </c>
      <c r="AX17" s="22"/>
      <c r="AY17" s="22">
        <v>8.0050632588860499E-2</v>
      </c>
      <c r="AZ17" s="22">
        <v>0.163631910452473</v>
      </c>
      <c r="BA17" s="22">
        <v>0.17102857136323099</v>
      </c>
      <c r="BB17" s="22"/>
      <c r="BC17" s="22">
        <v>0.103935048679818</v>
      </c>
      <c r="BD17" s="22">
        <v>0.102203565119943</v>
      </c>
      <c r="BE17" s="22">
        <v>0.249107773546697</v>
      </c>
      <c r="BF17" s="22"/>
      <c r="BG17" s="22">
        <v>8.6704041076553107E-2</v>
      </c>
      <c r="BH17" s="22">
        <v>0.15277662870703901</v>
      </c>
      <c r="BI17" s="22"/>
      <c r="BJ17" s="22">
        <v>0.22109939072078399</v>
      </c>
      <c r="BK17" s="22">
        <v>0.10578455998050799</v>
      </c>
      <c r="BL17" s="22"/>
      <c r="BM17" s="22">
        <v>0.21921548276815001</v>
      </c>
      <c r="BN17" s="22">
        <v>0.134947569399822</v>
      </c>
      <c r="BO17" s="22">
        <v>0.12060120573862</v>
      </c>
      <c r="BP17" s="22">
        <v>6.5532149633570499E-2</v>
      </c>
      <c r="BQ17" s="22">
        <v>0.165844283102387</v>
      </c>
      <c r="BR17" s="22">
        <v>-1.1353536868334201E-2</v>
      </c>
      <c r="BS17" s="22">
        <v>0.12913577763105499</v>
      </c>
      <c r="BT17" s="22"/>
      <c r="BU17" s="22">
        <v>0.13004367448835</v>
      </c>
      <c r="BV17" s="22">
        <v>0.31099350960099398</v>
      </c>
      <c r="BW17" s="22"/>
      <c r="BX17" s="22">
        <v>6.7899854659667802E-2</v>
      </c>
      <c r="BY17" s="22">
        <v>0.25081910283700298</v>
      </c>
      <c r="BZ17" s="22">
        <v>0.152215380983765</v>
      </c>
      <c r="CA17" s="22">
        <v>0.21515900608649599</v>
      </c>
    </row>
    <row r="18" spans="2:79" x14ac:dyDescent="0.3">
      <c r="B18" s="16" t="s">
        <v>333</v>
      </c>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479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529</v>
      </c>
      <c r="D7" s="10">
        <v>253</v>
      </c>
      <c r="E7" s="10">
        <v>274</v>
      </c>
      <c r="F7" s="10"/>
      <c r="G7" s="10">
        <v>69</v>
      </c>
      <c r="H7" s="10">
        <v>83</v>
      </c>
      <c r="I7" s="10">
        <v>89</v>
      </c>
      <c r="J7" s="10">
        <v>101</v>
      </c>
      <c r="K7" s="10">
        <v>75</v>
      </c>
      <c r="L7" s="10">
        <v>112</v>
      </c>
      <c r="M7" s="10"/>
      <c r="N7" s="10">
        <v>131</v>
      </c>
      <c r="O7" s="10">
        <v>139</v>
      </c>
      <c r="P7" s="10">
        <v>139</v>
      </c>
      <c r="Q7" s="10">
        <v>118</v>
      </c>
      <c r="R7" s="10"/>
      <c r="S7" s="10">
        <v>91</v>
      </c>
      <c r="T7" s="10">
        <v>60</v>
      </c>
      <c r="U7" s="10">
        <v>45</v>
      </c>
      <c r="V7" s="10">
        <v>49</v>
      </c>
      <c r="W7" s="10">
        <v>33</v>
      </c>
      <c r="X7" s="10">
        <v>45</v>
      </c>
      <c r="Y7" s="10">
        <v>47</v>
      </c>
      <c r="Z7" s="10">
        <v>22</v>
      </c>
      <c r="AA7" s="10">
        <v>52</v>
      </c>
      <c r="AB7" s="10">
        <v>37</v>
      </c>
      <c r="AC7" s="10">
        <v>30</v>
      </c>
      <c r="AD7" s="10">
        <v>18</v>
      </c>
      <c r="AE7" s="10"/>
      <c r="AF7" s="10">
        <v>115</v>
      </c>
      <c r="AG7" s="10">
        <v>140</v>
      </c>
      <c r="AH7" s="10">
        <v>82</v>
      </c>
      <c r="AI7" s="10">
        <v>109</v>
      </c>
      <c r="AJ7" s="10">
        <v>53</v>
      </c>
      <c r="AK7" s="10">
        <v>30</v>
      </c>
      <c r="AL7" s="10"/>
      <c r="AM7" s="10">
        <v>124</v>
      </c>
      <c r="AN7" s="10">
        <v>134</v>
      </c>
      <c r="AO7" s="10">
        <v>124</v>
      </c>
      <c r="AP7" s="10">
        <v>68</v>
      </c>
      <c r="AQ7" s="10">
        <v>7</v>
      </c>
      <c r="AR7" s="10"/>
      <c r="AS7" s="10">
        <v>341</v>
      </c>
      <c r="AT7" s="10">
        <v>61</v>
      </c>
      <c r="AU7" s="10"/>
      <c r="AV7" s="10">
        <v>326</v>
      </c>
      <c r="AW7" s="10">
        <v>73</v>
      </c>
      <c r="AX7" s="10"/>
      <c r="AY7" s="10">
        <v>144</v>
      </c>
      <c r="AZ7" s="10">
        <v>329</v>
      </c>
      <c r="BA7" s="10">
        <v>54</v>
      </c>
      <c r="BB7" s="10"/>
      <c r="BC7" s="10">
        <v>290</v>
      </c>
      <c r="BD7" s="10">
        <v>118</v>
      </c>
      <c r="BE7" s="10">
        <v>116</v>
      </c>
      <c r="BF7" s="10"/>
      <c r="BG7" s="10">
        <v>151</v>
      </c>
      <c r="BH7" s="10">
        <v>367</v>
      </c>
      <c r="BI7" s="10"/>
      <c r="BJ7" s="10">
        <v>107</v>
      </c>
      <c r="BK7" s="10">
        <v>414</v>
      </c>
      <c r="BL7" s="10"/>
      <c r="BM7" s="10">
        <v>232</v>
      </c>
      <c r="BN7" s="10">
        <v>84</v>
      </c>
      <c r="BO7" s="10">
        <v>25</v>
      </c>
      <c r="BP7" s="10">
        <v>29</v>
      </c>
      <c r="BQ7" s="10">
        <v>18</v>
      </c>
      <c r="BR7" s="10">
        <v>106</v>
      </c>
      <c r="BS7" s="10">
        <v>34</v>
      </c>
      <c r="BT7" s="10"/>
      <c r="BU7" s="10">
        <v>23</v>
      </c>
      <c r="BV7" s="10">
        <v>36</v>
      </c>
      <c r="BW7" s="10"/>
      <c r="BX7" s="10">
        <v>61</v>
      </c>
      <c r="BY7" s="10">
        <v>166</v>
      </c>
      <c r="BZ7" s="10">
        <v>203</v>
      </c>
      <c r="CA7" s="10">
        <v>154</v>
      </c>
    </row>
    <row r="8" spans="2:79" ht="30" customHeight="1" x14ac:dyDescent="0.3">
      <c r="B8" s="11" t="s">
        <v>20</v>
      </c>
      <c r="C8" s="11">
        <v>535</v>
      </c>
      <c r="D8" s="11">
        <v>266</v>
      </c>
      <c r="E8" s="11">
        <v>267</v>
      </c>
      <c r="F8" s="11"/>
      <c r="G8" s="11">
        <v>87</v>
      </c>
      <c r="H8" s="11">
        <v>82</v>
      </c>
      <c r="I8" s="11">
        <v>87</v>
      </c>
      <c r="J8" s="11">
        <v>99</v>
      </c>
      <c r="K8" s="11">
        <v>75</v>
      </c>
      <c r="L8" s="11">
        <v>106</v>
      </c>
      <c r="M8" s="11"/>
      <c r="N8" s="11">
        <v>142</v>
      </c>
      <c r="O8" s="11">
        <v>135</v>
      </c>
      <c r="P8" s="11">
        <v>136</v>
      </c>
      <c r="Q8" s="11">
        <v>122</v>
      </c>
      <c r="R8" s="11"/>
      <c r="S8" s="11">
        <v>92</v>
      </c>
      <c r="T8" s="11">
        <v>56</v>
      </c>
      <c r="U8" s="11">
        <v>45</v>
      </c>
      <c r="V8" s="11">
        <v>48</v>
      </c>
      <c r="W8" s="11">
        <v>35</v>
      </c>
      <c r="X8" s="11">
        <v>47</v>
      </c>
      <c r="Y8" s="11">
        <v>43</v>
      </c>
      <c r="Z8" s="11">
        <v>19</v>
      </c>
      <c r="AA8" s="11">
        <v>52</v>
      </c>
      <c r="AB8" s="11">
        <v>42</v>
      </c>
      <c r="AC8" s="11">
        <v>33</v>
      </c>
      <c r="AD8" s="11">
        <v>23</v>
      </c>
      <c r="AE8" s="11"/>
      <c r="AF8" s="11">
        <v>118</v>
      </c>
      <c r="AG8" s="11">
        <v>139</v>
      </c>
      <c r="AH8" s="11">
        <v>82</v>
      </c>
      <c r="AI8" s="11">
        <v>114</v>
      </c>
      <c r="AJ8" s="11">
        <v>52</v>
      </c>
      <c r="AK8" s="11">
        <v>31</v>
      </c>
      <c r="AL8" s="11"/>
      <c r="AM8" s="11">
        <v>119</v>
      </c>
      <c r="AN8" s="11">
        <v>140</v>
      </c>
      <c r="AO8" s="11">
        <v>127</v>
      </c>
      <c r="AP8" s="11">
        <v>72</v>
      </c>
      <c r="AQ8" s="11">
        <v>6</v>
      </c>
      <c r="AR8" s="11"/>
      <c r="AS8" s="11">
        <v>349</v>
      </c>
      <c r="AT8" s="11">
        <v>60</v>
      </c>
      <c r="AU8" s="11"/>
      <c r="AV8" s="11">
        <v>329</v>
      </c>
      <c r="AW8" s="11">
        <v>74</v>
      </c>
      <c r="AX8" s="11"/>
      <c r="AY8" s="11">
        <v>149</v>
      </c>
      <c r="AZ8" s="11">
        <v>331</v>
      </c>
      <c r="BA8" s="11">
        <v>54</v>
      </c>
      <c r="BB8" s="11"/>
      <c r="BC8" s="11">
        <v>300</v>
      </c>
      <c r="BD8" s="11">
        <v>116</v>
      </c>
      <c r="BE8" s="11">
        <v>115</v>
      </c>
      <c r="BF8" s="11"/>
      <c r="BG8" s="11">
        <v>149</v>
      </c>
      <c r="BH8" s="11">
        <v>374</v>
      </c>
      <c r="BI8" s="11"/>
      <c r="BJ8" s="11">
        <v>108</v>
      </c>
      <c r="BK8" s="11">
        <v>418</v>
      </c>
      <c r="BL8" s="11"/>
      <c r="BM8" s="11">
        <v>234</v>
      </c>
      <c r="BN8" s="11">
        <v>88</v>
      </c>
      <c r="BO8" s="11">
        <v>29</v>
      </c>
      <c r="BP8" s="11">
        <v>28</v>
      </c>
      <c r="BQ8" s="11">
        <v>22</v>
      </c>
      <c r="BR8" s="11">
        <v>101</v>
      </c>
      <c r="BS8" s="11">
        <v>33</v>
      </c>
      <c r="BT8" s="11"/>
      <c r="BU8" s="11">
        <v>23</v>
      </c>
      <c r="BV8" s="11">
        <v>36</v>
      </c>
      <c r="BW8" s="11"/>
      <c r="BX8" s="11">
        <v>60</v>
      </c>
      <c r="BY8" s="11">
        <v>165</v>
      </c>
      <c r="BZ8" s="11">
        <v>208</v>
      </c>
      <c r="CA8" s="11">
        <v>152</v>
      </c>
    </row>
    <row r="9" spans="2:79" x14ac:dyDescent="0.3">
      <c r="B9" s="18" t="s">
        <v>419</v>
      </c>
      <c r="C9" s="17">
        <v>0.333772020267804</v>
      </c>
      <c r="D9" s="17">
        <v>0.30061360949125798</v>
      </c>
      <c r="E9" s="17">
        <v>0.365219997729756</v>
      </c>
      <c r="F9" s="17"/>
      <c r="G9" s="17">
        <v>0.35241626630310902</v>
      </c>
      <c r="H9" s="17">
        <v>0.38385885634109002</v>
      </c>
      <c r="I9" s="17">
        <v>0.32407475616650999</v>
      </c>
      <c r="J9" s="17">
        <v>0.28626183609369898</v>
      </c>
      <c r="K9" s="17">
        <v>0.342256263712436</v>
      </c>
      <c r="L9" s="17">
        <v>0.326143186118238</v>
      </c>
      <c r="M9" s="17"/>
      <c r="N9" s="17">
        <v>0.425044180759927</v>
      </c>
      <c r="O9" s="17">
        <v>0.242389397753452</v>
      </c>
      <c r="P9" s="17">
        <v>0.33019610035267499</v>
      </c>
      <c r="Q9" s="17">
        <v>0.33057675634457301</v>
      </c>
      <c r="R9" s="17"/>
      <c r="S9" s="17">
        <v>0.44256853991752099</v>
      </c>
      <c r="T9" s="17">
        <v>0.29220522386799302</v>
      </c>
      <c r="U9" s="17">
        <v>0.36319286663727601</v>
      </c>
      <c r="V9" s="17">
        <v>0.29382029973791401</v>
      </c>
      <c r="W9" s="17">
        <v>0.34853914749818099</v>
      </c>
      <c r="X9" s="17">
        <v>0.30250778283270002</v>
      </c>
      <c r="Y9" s="17">
        <v>0.21211584260131799</v>
      </c>
      <c r="Z9" s="17">
        <v>0.36318512291556798</v>
      </c>
      <c r="AA9" s="17">
        <v>0.32232504695466802</v>
      </c>
      <c r="AB9" s="17">
        <v>0.42258821035160599</v>
      </c>
      <c r="AC9" s="17">
        <v>0.271666136764456</v>
      </c>
      <c r="AD9" s="17">
        <v>0.22632798239582899</v>
      </c>
      <c r="AE9" s="17"/>
      <c r="AF9" s="17">
        <v>0.38441390147700299</v>
      </c>
      <c r="AG9" s="17">
        <v>0.28701608982965499</v>
      </c>
      <c r="AH9" s="17">
        <v>0.31336758466945103</v>
      </c>
      <c r="AI9" s="17">
        <v>0.32650313365630801</v>
      </c>
      <c r="AJ9" s="17">
        <v>0.34554835491855102</v>
      </c>
      <c r="AK9" s="17">
        <v>0.41236063472412199</v>
      </c>
      <c r="AL9" s="17"/>
      <c r="AM9" s="17">
        <v>0.293049101057624</v>
      </c>
      <c r="AN9" s="17">
        <v>0.287788798150311</v>
      </c>
      <c r="AO9" s="17">
        <v>0.33380038606535101</v>
      </c>
      <c r="AP9" s="17">
        <v>0.50347013830031295</v>
      </c>
      <c r="AQ9" s="17">
        <v>1</v>
      </c>
      <c r="AR9" s="17"/>
      <c r="AS9" s="17">
        <v>0.337924834481939</v>
      </c>
      <c r="AT9" s="17">
        <v>0.29173960796966503</v>
      </c>
      <c r="AU9" s="17"/>
      <c r="AV9" s="17">
        <v>0.35151730065212</v>
      </c>
      <c r="AW9" s="17">
        <v>0.35378529125422198</v>
      </c>
      <c r="AX9" s="17"/>
      <c r="AY9" s="17">
        <v>0.40904783548780999</v>
      </c>
      <c r="AZ9" s="17">
        <v>0.31557653351373</v>
      </c>
      <c r="BA9" s="17">
        <v>0.24837381225282801</v>
      </c>
      <c r="BB9" s="17"/>
      <c r="BC9" s="17">
        <v>0.3439803557212</v>
      </c>
      <c r="BD9" s="17">
        <v>0.33399894264373597</v>
      </c>
      <c r="BE9" s="17">
        <v>0.32094415372560797</v>
      </c>
      <c r="BF9" s="17"/>
      <c r="BG9" s="17">
        <v>0.40786257522076103</v>
      </c>
      <c r="BH9" s="17">
        <v>0.312965968301193</v>
      </c>
      <c r="BI9" s="17"/>
      <c r="BJ9" s="17">
        <v>0.38986575046049499</v>
      </c>
      <c r="BK9" s="17">
        <v>0.32296765945957201</v>
      </c>
      <c r="BL9" s="17"/>
      <c r="BM9" s="17">
        <v>0.335090809579977</v>
      </c>
      <c r="BN9" s="17">
        <v>0.34111936605021298</v>
      </c>
      <c r="BO9" s="17">
        <v>0.317304301420341</v>
      </c>
      <c r="BP9" s="17">
        <v>0.205970429582397</v>
      </c>
      <c r="BQ9" s="17">
        <v>0.46289369731174501</v>
      </c>
      <c r="BR9" s="17">
        <v>0.324893086261761</v>
      </c>
      <c r="BS9" s="17">
        <v>0.37680589514722701</v>
      </c>
      <c r="BT9" s="17"/>
      <c r="BU9" s="17">
        <v>0.55313767224587695</v>
      </c>
      <c r="BV9" s="17">
        <v>0.45382730649844</v>
      </c>
      <c r="BW9" s="17"/>
      <c r="BX9" s="17">
        <v>0.48730120689613998</v>
      </c>
      <c r="BY9" s="17">
        <v>0.30566580994812298</v>
      </c>
      <c r="BZ9" s="17">
        <v>0.33910483392429902</v>
      </c>
      <c r="CA9" s="17">
        <v>0.31027425362936001</v>
      </c>
    </row>
    <row r="10" spans="2:79" x14ac:dyDescent="0.3">
      <c r="B10" s="18" t="s">
        <v>421</v>
      </c>
      <c r="C10" s="17">
        <v>0.43286055260196798</v>
      </c>
      <c r="D10" s="17">
        <v>0.45202264171463502</v>
      </c>
      <c r="E10" s="17">
        <v>0.41345784562749599</v>
      </c>
      <c r="F10" s="17"/>
      <c r="G10" s="17">
        <v>0.33525269046519801</v>
      </c>
      <c r="H10" s="17">
        <v>0.48036917650821698</v>
      </c>
      <c r="I10" s="17">
        <v>0.41561098897431298</v>
      </c>
      <c r="J10" s="17">
        <v>0.48506534087186498</v>
      </c>
      <c r="K10" s="17">
        <v>0.48065679938633399</v>
      </c>
      <c r="L10" s="17">
        <v>0.408141387527026</v>
      </c>
      <c r="M10" s="17"/>
      <c r="N10" s="17">
        <v>0.46034839284724299</v>
      </c>
      <c r="O10" s="17">
        <v>0.54366083982055002</v>
      </c>
      <c r="P10" s="17">
        <v>0.35537825909280701</v>
      </c>
      <c r="Q10" s="17">
        <v>0.363225178435787</v>
      </c>
      <c r="R10" s="17"/>
      <c r="S10" s="17">
        <v>0.41281892739992898</v>
      </c>
      <c r="T10" s="17">
        <v>0.50200284902051395</v>
      </c>
      <c r="U10" s="17">
        <v>0.42564752533717398</v>
      </c>
      <c r="V10" s="17">
        <v>0.45167088686402401</v>
      </c>
      <c r="W10" s="17">
        <v>0.37346313980102203</v>
      </c>
      <c r="X10" s="17">
        <v>0.45026976320352402</v>
      </c>
      <c r="Y10" s="17">
        <v>0.47536455369646802</v>
      </c>
      <c r="Z10" s="17">
        <v>0.37144290275532699</v>
      </c>
      <c r="AA10" s="17">
        <v>0.34910326574404099</v>
      </c>
      <c r="AB10" s="17">
        <v>0.39155209241218503</v>
      </c>
      <c r="AC10" s="17">
        <v>0.43503780797470099</v>
      </c>
      <c r="AD10" s="17">
        <v>0.607217549750242</v>
      </c>
      <c r="AE10" s="17"/>
      <c r="AF10" s="17">
        <v>0.38423590243765798</v>
      </c>
      <c r="AG10" s="17">
        <v>0.49512437833156597</v>
      </c>
      <c r="AH10" s="17">
        <v>0.478805205318515</v>
      </c>
      <c r="AI10" s="17">
        <v>0.42231787050645497</v>
      </c>
      <c r="AJ10" s="17">
        <v>0.36962849435509698</v>
      </c>
      <c r="AK10" s="17">
        <v>0.36134267768207701</v>
      </c>
      <c r="AL10" s="17"/>
      <c r="AM10" s="17">
        <v>0.413442287018567</v>
      </c>
      <c r="AN10" s="17">
        <v>0.43726456665839902</v>
      </c>
      <c r="AO10" s="17">
        <v>0.54253604366476404</v>
      </c>
      <c r="AP10" s="17">
        <v>0.38445487637480902</v>
      </c>
      <c r="AQ10" s="17">
        <v>0</v>
      </c>
      <c r="AR10" s="17"/>
      <c r="AS10" s="17">
        <v>0.45851507406070902</v>
      </c>
      <c r="AT10" s="17">
        <v>0.52444267464424599</v>
      </c>
      <c r="AU10" s="17"/>
      <c r="AV10" s="17">
        <v>0.43733278695912298</v>
      </c>
      <c r="AW10" s="17">
        <v>0.44912785946096201</v>
      </c>
      <c r="AX10" s="17"/>
      <c r="AY10" s="17">
        <v>0.38242247629572601</v>
      </c>
      <c r="AZ10" s="17">
        <v>0.43842904188390702</v>
      </c>
      <c r="BA10" s="17">
        <v>0.538749648568282</v>
      </c>
      <c r="BB10" s="17"/>
      <c r="BC10" s="17">
        <v>0.42505657124615998</v>
      </c>
      <c r="BD10" s="17">
        <v>0.42309034610754198</v>
      </c>
      <c r="BE10" s="17">
        <v>0.45609873566741799</v>
      </c>
      <c r="BF10" s="17"/>
      <c r="BG10" s="17">
        <v>0.36921971713783502</v>
      </c>
      <c r="BH10" s="17">
        <v>0.459529049767887</v>
      </c>
      <c r="BI10" s="17"/>
      <c r="BJ10" s="17">
        <v>0.44834913859077902</v>
      </c>
      <c r="BK10" s="17">
        <v>0.433700486828062</v>
      </c>
      <c r="BL10" s="17"/>
      <c r="BM10" s="17">
        <v>0.45890986379144699</v>
      </c>
      <c r="BN10" s="17">
        <v>0.43035643706145499</v>
      </c>
      <c r="BO10" s="17">
        <v>0.27742525108261801</v>
      </c>
      <c r="BP10" s="17">
        <v>0.42901329795437798</v>
      </c>
      <c r="BQ10" s="17">
        <v>0.32893451391674</v>
      </c>
      <c r="BR10" s="17">
        <v>0.45200914953223498</v>
      </c>
      <c r="BS10" s="17">
        <v>0.389138884179897</v>
      </c>
      <c r="BT10" s="17"/>
      <c r="BU10" s="17">
        <v>0.28752447382672602</v>
      </c>
      <c r="BV10" s="17">
        <v>0.26545100951092798</v>
      </c>
      <c r="BW10" s="17"/>
      <c r="BX10" s="17">
        <v>0.23767415168543199</v>
      </c>
      <c r="BY10" s="17">
        <v>0.41595293120711302</v>
      </c>
      <c r="BZ10" s="17">
        <v>0.451948616921997</v>
      </c>
      <c r="CA10" s="17">
        <v>0.51008593224578902</v>
      </c>
    </row>
    <row r="11" spans="2:79" x14ac:dyDescent="0.3">
      <c r="B11" s="18" t="s">
        <v>422</v>
      </c>
      <c r="C11" s="17">
        <v>0.16163136293402</v>
      </c>
      <c r="D11" s="17">
        <v>0.15606309216996</v>
      </c>
      <c r="E11" s="17">
        <v>0.16845929583994401</v>
      </c>
      <c r="F11" s="17"/>
      <c r="G11" s="17">
        <v>0.249838975860045</v>
      </c>
      <c r="H11" s="17">
        <v>4.69321678656077E-2</v>
      </c>
      <c r="I11" s="17">
        <v>0.17426276892683601</v>
      </c>
      <c r="J11" s="17">
        <v>0.16496856726792899</v>
      </c>
      <c r="K11" s="17">
        <v>8.9674934322455893E-2</v>
      </c>
      <c r="L11" s="17">
        <v>0.214841057578357</v>
      </c>
      <c r="M11" s="17"/>
      <c r="N11" s="17">
        <v>0.104616490621739</v>
      </c>
      <c r="O11" s="17">
        <v>0.13281410663329199</v>
      </c>
      <c r="P11" s="17">
        <v>0.21383189375908199</v>
      </c>
      <c r="Q11" s="17">
        <v>0.20409721208690601</v>
      </c>
      <c r="R11" s="17"/>
      <c r="S11" s="17">
        <v>9.1772131842362104E-2</v>
      </c>
      <c r="T11" s="17">
        <v>0.158880545883961</v>
      </c>
      <c r="U11" s="17">
        <v>0.128273824009973</v>
      </c>
      <c r="V11" s="17">
        <v>0.196671071000248</v>
      </c>
      <c r="W11" s="17">
        <v>0.11667039841501101</v>
      </c>
      <c r="X11" s="17">
        <v>0.16506019573143099</v>
      </c>
      <c r="Y11" s="17">
        <v>0.19124443521021101</v>
      </c>
      <c r="Z11" s="17">
        <v>0.17828044982254601</v>
      </c>
      <c r="AA11" s="17">
        <v>0.24401486342006401</v>
      </c>
      <c r="AB11" s="17">
        <v>0.13444710448396699</v>
      </c>
      <c r="AC11" s="17">
        <v>0.29329605526084301</v>
      </c>
      <c r="AD11" s="17">
        <v>0.104157414001964</v>
      </c>
      <c r="AE11" s="17"/>
      <c r="AF11" s="17">
        <v>0.14764794511127299</v>
      </c>
      <c r="AG11" s="17">
        <v>0.16195116446690699</v>
      </c>
      <c r="AH11" s="17">
        <v>0.153501674171557</v>
      </c>
      <c r="AI11" s="17">
        <v>0.19608433274890699</v>
      </c>
      <c r="AJ11" s="17">
        <v>0.14604105341756399</v>
      </c>
      <c r="AK11" s="17">
        <v>0.13439678344561201</v>
      </c>
      <c r="AL11" s="17"/>
      <c r="AM11" s="17">
        <v>0.20874328850027399</v>
      </c>
      <c r="AN11" s="17">
        <v>0.21380729166222701</v>
      </c>
      <c r="AO11" s="17">
        <v>8.2135945925941201E-2</v>
      </c>
      <c r="AP11" s="17">
        <v>9.7247180296890307E-2</v>
      </c>
      <c r="AQ11" s="17">
        <v>0</v>
      </c>
      <c r="AR11" s="17"/>
      <c r="AS11" s="17">
        <v>0.15188849672954699</v>
      </c>
      <c r="AT11" s="17">
        <v>9.5143673793815997E-2</v>
      </c>
      <c r="AU11" s="17"/>
      <c r="AV11" s="17">
        <v>0.15714928462543501</v>
      </c>
      <c r="AW11" s="17">
        <v>0.15884826882508299</v>
      </c>
      <c r="AX11" s="17"/>
      <c r="AY11" s="17">
        <v>0.115480798085536</v>
      </c>
      <c r="AZ11" s="17">
        <v>0.18677176825394501</v>
      </c>
      <c r="BA11" s="17">
        <v>0.14094293751085199</v>
      </c>
      <c r="BB11" s="17"/>
      <c r="BC11" s="17">
        <v>0.17147494831259</v>
      </c>
      <c r="BD11" s="17">
        <v>0.160064333865999</v>
      </c>
      <c r="BE11" s="17">
        <v>0.135540865270593</v>
      </c>
      <c r="BF11" s="17"/>
      <c r="BG11" s="17">
        <v>0.14995720190671899</v>
      </c>
      <c r="BH11" s="17">
        <v>0.161540794264178</v>
      </c>
      <c r="BI11" s="17"/>
      <c r="BJ11" s="17">
        <v>0.12861688526926601</v>
      </c>
      <c r="BK11" s="17">
        <v>0.16689642198478999</v>
      </c>
      <c r="BL11" s="17"/>
      <c r="BM11" s="17">
        <v>0.122713717780966</v>
      </c>
      <c r="BN11" s="17">
        <v>0.16650414806240499</v>
      </c>
      <c r="BO11" s="17">
        <v>0.27982145963730898</v>
      </c>
      <c r="BP11" s="17">
        <v>0.236251051662839</v>
      </c>
      <c r="BQ11" s="17">
        <v>0.20817178877151499</v>
      </c>
      <c r="BR11" s="17">
        <v>0.17833812339346999</v>
      </c>
      <c r="BS11" s="17">
        <v>0.180612202572078</v>
      </c>
      <c r="BT11" s="17"/>
      <c r="BU11" s="17">
        <v>0.120071820094237</v>
      </c>
      <c r="BV11" s="17">
        <v>0.22109541459229701</v>
      </c>
      <c r="BW11" s="17"/>
      <c r="BX11" s="17">
        <v>0.196235973644381</v>
      </c>
      <c r="BY11" s="17">
        <v>0.186595286523802</v>
      </c>
      <c r="BZ11" s="17">
        <v>0.17875817346665701</v>
      </c>
      <c r="CA11" s="17">
        <v>0.148485872144206</v>
      </c>
    </row>
    <row r="12" spans="2:79" x14ac:dyDescent="0.3">
      <c r="B12" s="18" t="s">
        <v>477</v>
      </c>
      <c r="C12" s="17">
        <v>2.3931249472888199E-2</v>
      </c>
      <c r="D12" s="17">
        <v>2.6643803908943199E-2</v>
      </c>
      <c r="E12" s="17">
        <v>2.14264400942537E-2</v>
      </c>
      <c r="F12" s="17"/>
      <c r="G12" s="17">
        <v>3.1039240190604899E-2</v>
      </c>
      <c r="H12" s="17">
        <v>3.3473061505142503E-2</v>
      </c>
      <c r="I12" s="17">
        <v>3.3188690545909998E-2</v>
      </c>
      <c r="J12" s="17">
        <v>8.6053662239694798E-3</v>
      </c>
      <c r="K12" s="17">
        <v>1.1436554776392001E-2</v>
      </c>
      <c r="L12" s="17">
        <v>2.6220141946751301E-2</v>
      </c>
      <c r="M12" s="17"/>
      <c r="N12" s="17">
        <v>0</v>
      </c>
      <c r="O12" s="17">
        <v>2.81933337059911E-2</v>
      </c>
      <c r="P12" s="17">
        <v>4.5482174941432703E-2</v>
      </c>
      <c r="Q12" s="17">
        <v>2.3401719706941701E-2</v>
      </c>
      <c r="R12" s="17"/>
      <c r="S12" s="17">
        <v>2.1383377919126399E-2</v>
      </c>
      <c r="T12" s="17">
        <v>1.5848576828175399E-2</v>
      </c>
      <c r="U12" s="17">
        <v>2.02320537814153E-2</v>
      </c>
      <c r="V12" s="17">
        <v>1.8882613729350201E-2</v>
      </c>
      <c r="W12" s="17">
        <v>5.25718544931114E-2</v>
      </c>
      <c r="X12" s="17">
        <v>2.0471250174341302E-2</v>
      </c>
      <c r="Y12" s="17">
        <v>4.0888249352457703E-2</v>
      </c>
      <c r="Z12" s="17">
        <v>4.4553889189379199E-2</v>
      </c>
      <c r="AA12" s="17">
        <v>3.1809477387974502E-2</v>
      </c>
      <c r="AB12" s="17">
        <v>2.5374653046267199E-2</v>
      </c>
      <c r="AC12" s="17">
        <v>0</v>
      </c>
      <c r="AD12" s="17">
        <v>0</v>
      </c>
      <c r="AE12" s="17"/>
      <c r="AF12" s="17">
        <v>3.8459631361970802E-2</v>
      </c>
      <c r="AG12" s="17">
        <v>2.79963722640778E-2</v>
      </c>
      <c r="AH12" s="17">
        <v>0</v>
      </c>
      <c r="AI12" s="17">
        <v>7.78892571020765E-3</v>
      </c>
      <c r="AJ12" s="17">
        <v>3.2697650868554202E-2</v>
      </c>
      <c r="AK12" s="17">
        <v>5.9082767572415602E-2</v>
      </c>
      <c r="AL12" s="17"/>
      <c r="AM12" s="17">
        <v>1.56109055363723E-2</v>
      </c>
      <c r="AN12" s="17">
        <v>1.9798722137047801E-2</v>
      </c>
      <c r="AO12" s="17">
        <v>2.3440695152580199E-2</v>
      </c>
      <c r="AP12" s="17">
        <v>0</v>
      </c>
      <c r="AQ12" s="17">
        <v>0</v>
      </c>
      <c r="AR12" s="17"/>
      <c r="AS12" s="17">
        <v>1.35005102120123E-2</v>
      </c>
      <c r="AT12" s="17">
        <v>5.9214389007377098E-2</v>
      </c>
      <c r="AU12" s="17"/>
      <c r="AV12" s="17">
        <v>1.39623757319351E-2</v>
      </c>
      <c r="AW12" s="17">
        <v>0</v>
      </c>
      <c r="AX12" s="17"/>
      <c r="AY12" s="17">
        <v>3.6456771418734497E-2</v>
      </c>
      <c r="AZ12" s="17">
        <v>1.95141605986968E-2</v>
      </c>
      <c r="BA12" s="17">
        <v>1.7153314848343499E-2</v>
      </c>
      <c r="BB12" s="17"/>
      <c r="BC12" s="17">
        <v>1.9194685178419098E-2</v>
      </c>
      <c r="BD12" s="17">
        <v>3.7124490884565702E-2</v>
      </c>
      <c r="BE12" s="17">
        <v>1.59398879280735E-2</v>
      </c>
      <c r="BF12" s="17"/>
      <c r="BG12" s="17">
        <v>1.7904955149590802E-2</v>
      </c>
      <c r="BH12" s="17">
        <v>2.4637058151039001E-2</v>
      </c>
      <c r="BI12" s="17"/>
      <c r="BJ12" s="17">
        <v>0</v>
      </c>
      <c r="BK12" s="17">
        <v>2.8410573836036901E-2</v>
      </c>
      <c r="BL12" s="17"/>
      <c r="BM12" s="17">
        <v>2.4325886232766498E-2</v>
      </c>
      <c r="BN12" s="17">
        <v>1.8832083351954E-2</v>
      </c>
      <c r="BO12" s="17">
        <v>3.38448137045275E-2</v>
      </c>
      <c r="BP12" s="17">
        <v>3.3383326713032797E-2</v>
      </c>
      <c r="BQ12" s="17">
        <v>0</v>
      </c>
      <c r="BR12" s="17">
        <v>2.64976068079728E-2</v>
      </c>
      <c r="BS12" s="17">
        <v>2.69413512298089E-2</v>
      </c>
      <c r="BT12" s="17"/>
      <c r="BU12" s="17">
        <v>3.9266033833160102E-2</v>
      </c>
      <c r="BV12" s="17">
        <v>0</v>
      </c>
      <c r="BW12" s="17"/>
      <c r="BX12" s="17">
        <v>1.4663920561018E-2</v>
      </c>
      <c r="BY12" s="17">
        <v>3.3910076578508697E-2</v>
      </c>
      <c r="BZ12" s="17">
        <v>1.81613226519282E-2</v>
      </c>
      <c r="CA12" s="17">
        <v>5.6222355045541499E-3</v>
      </c>
    </row>
    <row r="13" spans="2:79" x14ac:dyDescent="0.3">
      <c r="B13" s="18" t="s">
        <v>478</v>
      </c>
      <c r="C13" s="17">
        <v>5.2758682501573102E-3</v>
      </c>
      <c r="D13" s="17">
        <v>7.0314514370095399E-3</v>
      </c>
      <c r="E13" s="17">
        <v>3.57303530705068E-3</v>
      </c>
      <c r="F13" s="17"/>
      <c r="G13" s="17">
        <v>1.1010828652099401E-2</v>
      </c>
      <c r="H13" s="17">
        <v>1.20346234560136E-2</v>
      </c>
      <c r="I13" s="17">
        <v>0</v>
      </c>
      <c r="J13" s="17">
        <v>0</v>
      </c>
      <c r="K13" s="17">
        <v>0</v>
      </c>
      <c r="L13" s="17">
        <v>8.3237152965543407E-3</v>
      </c>
      <c r="M13" s="17"/>
      <c r="N13" s="17">
        <v>0</v>
      </c>
      <c r="O13" s="17">
        <v>7.2963435923343303E-3</v>
      </c>
      <c r="P13" s="17">
        <v>1.35807572234776E-2</v>
      </c>
      <c r="Q13" s="17">
        <v>0</v>
      </c>
      <c r="R13" s="17"/>
      <c r="S13" s="17">
        <v>0</v>
      </c>
      <c r="T13" s="17">
        <v>0</v>
      </c>
      <c r="U13" s="17">
        <v>0</v>
      </c>
      <c r="V13" s="17">
        <v>0</v>
      </c>
      <c r="W13" s="17">
        <v>2.5675444988320799E-2</v>
      </c>
      <c r="X13" s="17">
        <v>4.0838377695796201E-2</v>
      </c>
      <c r="Y13" s="17">
        <v>0</v>
      </c>
      <c r="Z13" s="17">
        <v>0</v>
      </c>
      <c r="AA13" s="17">
        <v>0</v>
      </c>
      <c r="AB13" s="17">
        <v>0</v>
      </c>
      <c r="AC13" s="17">
        <v>0</v>
      </c>
      <c r="AD13" s="17">
        <v>0</v>
      </c>
      <c r="AE13" s="17"/>
      <c r="AF13" s="17">
        <v>0</v>
      </c>
      <c r="AG13" s="17">
        <v>0</v>
      </c>
      <c r="AH13" s="17">
        <v>1.1932758772348E-2</v>
      </c>
      <c r="AI13" s="17">
        <v>1.61884771497821E-2</v>
      </c>
      <c r="AJ13" s="17">
        <v>0</v>
      </c>
      <c r="AK13" s="17">
        <v>0</v>
      </c>
      <c r="AL13" s="17"/>
      <c r="AM13" s="17">
        <v>0</v>
      </c>
      <c r="AN13" s="17">
        <v>6.81589047402159E-3</v>
      </c>
      <c r="AO13" s="17">
        <v>0</v>
      </c>
      <c r="AP13" s="17">
        <v>0</v>
      </c>
      <c r="AQ13" s="17">
        <v>0</v>
      </c>
      <c r="AR13" s="17"/>
      <c r="AS13" s="17">
        <v>5.5469849390247803E-3</v>
      </c>
      <c r="AT13" s="17">
        <v>0</v>
      </c>
      <c r="AU13" s="17"/>
      <c r="AV13" s="17">
        <v>2.9903014864325899E-3</v>
      </c>
      <c r="AW13" s="17">
        <v>0</v>
      </c>
      <c r="AX13" s="17"/>
      <c r="AY13" s="17">
        <v>6.5849562050872903E-3</v>
      </c>
      <c r="AZ13" s="17">
        <v>5.5697346168020797E-3</v>
      </c>
      <c r="BA13" s="17">
        <v>0</v>
      </c>
      <c r="BB13" s="17"/>
      <c r="BC13" s="17">
        <v>3.27914155276455E-3</v>
      </c>
      <c r="BD13" s="17">
        <v>8.2573303615297092E-3</v>
      </c>
      <c r="BE13" s="17">
        <v>7.7011628359367401E-3</v>
      </c>
      <c r="BF13" s="17"/>
      <c r="BG13" s="17">
        <v>6.4257463664233504E-3</v>
      </c>
      <c r="BH13" s="17">
        <v>4.9935399757476996E-3</v>
      </c>
      <c r="BI13" s="17"/>
      <c r="BJ13" s="17">
        <v>0</v>
      </c>
      <c r="BK13" s="17">
        <v>6.7525648187040897E-3</v>
      </c>
      <c r="BL13" s="17"/>
      <c r="BM13" s="17">
        <v>4.2077299833545396E-3</v>
      </c>
      <c r="BN13" s="17">
        <v>1.0806266938151701E-2</v>
      </c>
      <c r="BO13" s="17">
        <v>3.0860155631740001E-2</v>
      </c>
      <c r="BP13" s="17">
        <v>0</v>
      </c>
      <c r="BQ13" s="17">
        <v>0</v>
      </c>
      <c r="BR13" s="17">
        <v>0</v>
      </c>
      <c r="BS13" s="17">
        <v>0</v>
      </c>
      <c r="BT13" s="17"/>
      <c r="BU13" s="17">
        <v>0</v>
      </c>
      <c r="BV13" s="17">
        <v>0</v>
      </c>
      <c r="BW13" s="17"/>
      <c r="BX13" s="17">
        <v>0</v>
      </c>
      <c r="BY13" s="17">
        <v>1.7122355882699201E-2</v>
      </c>
      <c r="BZ13" s="17">
        <v>0</v>
      </c>
      <c r="CA13" s="17">
        <v>0</v>
      </c>
    </row>
    <row r="14" spans="2:79" x14ac:dyDescent="0.3">
      <c r="B14" s="18" t="s">
        <v>96</v>
      </c>
      <c r="C14" s="19">
        <v>4.2528946473162597E-2</v>
      </c>
      <c r="D14" s="19">
        <v>5.7625401278193801E-2</v>
      </c>
      <c r="E14" s="19">
        <v>2.7863385401499598E-2</v>
      </c>
      <c r="F14" s="19"/>
      <c r="G14" s="19">
        <v>2.0441998528944301E-2</v>
      </c>
      <c r="H14" s="19">
        <v>4.3332114323929499E-2</v>
      </c>
      <c r="I14" s="19">
        <v>5.2862795386431301E-2</v>
      </c>
      <c r="J14" s="19">
        <v>5.50988895425377E-2</v>
      </c>
      <c r="K14" s="19">
        <v>7.5975447802382398E-2</v>
      </c>
      <c r="L14" s="19">
        <v>1.63305115330733E-2</v>
      </c>
      <c r="M14" s="19"/>
      <c r="N14" s="19">
        <v>9.9909357710904097E-3</v>
      </c>
      <c r="O14" s="19">
        <v>4.5645978494379999E-2</v>
      </c>
      <c r="P14" s="19">
        <v>4.1530814630524902E-2</v>
      </c>
      <c r="Q14" s="19">
        <v>7.8699133425792406E-2</v>
      </c>
      <c r="R14" s="19"/>
      <c r="S14" s="19">
        <v>3.1457022921061201E-2</v>
      </c>
      <c r="T14" s="19">
        <v>3.1062804399355701E-2</v>
      </c>
      <c r="U14" s="19">
        <v>6.2653730234162E-2</v>
      </c>
      <c r="V14" s="19">
        <v>3.8955128668463498E-2</v>
      </c>
      <c r="W14" s="19">
        <v>8.3080014804352398E-2</v>
      </c>
      <c r="X14" s="19">
        <v>2.0852630362207501E-2</v>
      </c>
      <c r="Y14" s="19">
        <v>8.0386919139545293E-2</v>
      </c>
      <c r="Z14" s="19">
        <v>4.2537635317180203E-2</v>
      </c>
      <c r="AA14" s="19">
        <v>5.2747346493252002E-2</v>
      </c>
      <c r="AB14" s="19">
        <v>2.6037939705974799E-2</v>
      </c>
      <c r="AC14" s="19">
        <v>0</v>
      </c>
      <c r="AD14" s="19">
        <v>6.2297053851964497E-2</v>
      </c>
      <c r="AE14" s="19"/>
      <c r="AF14" s="19">
        <v>4.52426196120959E-2</v>
      </c>
      <c r="AG14" s="19">
        <v>2.7911995107795101E-2</v>
      </c>
      <c r="AH14" s="19">
        <v>4.2392777068128398E-2</v>
      </c>
      <c r="AI14" s="19">
        <v>3.111726022834E-2</v>
      </c>
      <c r="AJ14" s="19">
        <v>0.106084446440234</v>
      </c>
      <c r="AK14" s="19">
        <v>3.2817136575772801E-2</v>
      </c>
      <c r="AL14" s="19"/>
      <c r="AM14" s="19">
        <v>6.9154417887163699E-2</v>
      </c>
      <c r="AN14" s="19">
        <v>3.4524730917993102E-2</v>
      </c>
      <c r="AO14" s="19">
        <v>1.8086929191364301E-2</v>
      </c>
      <c r="AP14" s="19">
        <v>1.48278050279876E-2</v>
      </c>
      <c r="AQ14" s="19">
        <v>0</v>
      </c>
      <c r="AR14" s="19"/>
      <c r="AS14" s="19">
        <v>3.2624099576767297E-2</v>
      </c>
      <c r="AT14" s="19">
        <v>2.9459654584896501E-2</v>
      </c>
      <c r="AU14" s="19"/>
      <c r="AV14" s="19">
        <v>3.7047950544954501E-2</v>
      </c>
      <c r="AW14" s="19">
        <v>3.8238580459733398E-2</v>
      </c>
      <c r="AX14" s="19"/>
      <c r="AY14" s="19">
        <v>5.0007162507106302E-2</v>
      </c>
      <c r="AZ14" s="19">
        <v>3.4138761132919901E-2</v>
      </c>
      <c r="BA14" s="19">
        <v>5.4780286819694601E-2</v>
      </c>
      <c r="BB14" s="19"/>
      <c r="BC14" s="19">
        <v>3.7014297988866497E-2</v>
      </c>
      <c r="BD14" s="19">
        <v>3.74645561366274E-2</v>
      </c>
      <c r="BE14" s="19">
        <v>6.3775194572371602E-2</v>
      </c>
      <c r="BF14" s="19"/>
      <c r="BG14" s="19">
        <v>4.8629804218671302E-2</v>
      </c>
      <c r="BH14" s="19">
        <v>3.6333589539954698E-2</v>
      </c>
      <c r="BI14" s="19"/>
      <c r="BJ14" s="19">
        <v>3.3168225679459901E-2</v>
      </c>
      <c r="BK14" s="19">
        <v>4.1272293072834899E-2</v>
      </c>
      <c r="BL14" s="19"/>
      <c r="BM14" s="19">
        <v>5.4751992631488798E-2</v>
      </c>
      <c r="BN14" s="19">
        <v>3.23816985358205E-2</v>
      </c>
      <c r="BO14" s="19">
        <v>6.0744018523463797E-2</v>
      </c>
      <c r="BP14" s="19">
        <v>9.53818940873533E-2</v>
      </c>
      <c r="BQ14" s="19">
        <v>0</v>
      </c>
      <c r="BR14" s="19">
        <v>1.82620340045614E-2</v>
      </c>
      <c r="BS14" s="19">
        <v>2.6501666870989302E-2</v>
      </c>
      <c r="BT14" s="19"/>
      <c r="BU14" s="19">
        <v>0</v>
      </c>
      <c r="BV14" s="19">
        <v>5.9626269398335902E-2</v>
      </c>
      <c r="BW14" s="19"/>
      <c r="BX14" s="19">
        <v>6.4124747213028799E-2</v>
      </c>
      <c r="BY14" s="19">
        <v>4.0753539859754301E-2</v>
      </c>
      <c r="BZ14" s="19">
        <v>1.2027053035118199E-2</v>
      </c>
      <c r="CA14" s="19">
        <v>2.5531706476091699E-2</v>
      </c>
    </row>
    <row r="15" spans="2:79" x14ac:dyDescent="0.3">
      <c r="B15" s="16" t="s">
        <v>333</v>
      </c>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480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503</v>
      </c>
      <c r="D7" s="10">
        <v>251</v>
      </c>
      <c r="E7" s="10">
        <v>251</v>
      </c>
      <c r="F7" s="10"/>
      <c r="G7" s="10">
        <v>54</v>
      </c>
      <c r="H7" s="10">
        <v>93</v>
      </c>
      <c r="I7" s="10">
        <v>92</v>
      </c>
      <c r="J7" s="10">
        <v>74</v>
      </c>
      <c r="K7" s="10">
        <v>79</v>
      </c>
      <c r="L7" s="10">
        <v>111</v>
      </c>
      <c r="M7" s="10"/>
      <c r="N7" s="10">
        <v>138</v>
      </c>
      <c r="O7" s="10">
        <v>146</v>
      </c>
      <c r="P7" s="10">
        <v>98</v>
      </c>
      <c r="Q7" s="10">
        <v>119</v>
      </c>
      <c r="R7" s="10"/>
      <c r="S7" s="10">
        <v>52</v>
      </c>
      <c r="T7" s="10">
        <v>79</v>
      </c>
      <c r="U7" s="10">
        <v>43</v>
      </c>
      <c r="V7" s="10">
        <v>50</v>
      </c>
      <c r="W7" s="10">
        <v>40</v>
      </c>
      <c r="X7" s="10">
        <v>44</v>
      </c>
      <c r="Y7" s="10">
        <v>39</v>
      </c>
      <c r="Z7" s="10">
        <v>26</v>
      </c>
      <c r="AA7" s="10">
        <v>59</v>
      </c>
      <c r="AB7" s="10">
        <v>34</v>
      </c>
      <c r="AC7" s="10">
        <v>24</v>
      </c>
      <c r="AD7" s="10">
        <v>13</v>
      </c>
      <c r="AE7" s="10"/>
      <c r="AF7" s="10">
        <v>116</v>
      </c>
      <c r="AG7" s="10">
        <v>143</v>
      </c>
      <c r="AH7" s="10">
        <v>67</v>
      </c>
      <c r="AI7" s="10">
        <v>91</v>
      </c>
      <c r="AJ7" s="10">
        <v>58</v>
      </c>
      <c r="AK7" s="10">
        <v>27</v>
      </c>
      <c r="AL7" s="10"/>
      <c r="AM7" s="10">
        <v>117</v>
      </c>
      <c r="AN7" s="10">
        <v>118</v>
      </c>
      <c r="AO7" s="10">
        <v>134</v>
      </c>
      <c r="AP7" s="10">
        <v>61</v>
      </c>
      <c r="AQ7" s="10">
        <v>12</v>
      </c>
      <c r="AR7" s="10"/>
      <c r="AS7" s="10">
        <v>333</v>
      </c>
      <c r="AT7" s="10">
        <v>60</v>
      </c>
      <c r="AU7" s="10"/>
      <c r="AV7" s="10">
        <v>334</v>
      </c>
      <c r="AW7" s="10">
        <v>63</v>
      </c>
      <c r="AX7" s="10"/>
      <c r="AY7" s="10">
        <v>134</v>
      </c>
      <c r="AZ7" s="10">
        <v>313</v>
      </c>
      <c r="BA7" s="10">
        <v>48</v>
      </c>
      <c r="BB7" s="10"/>
      <c r="BC7" s="10">
        <v>291</v>
      </c>
      <c r="BD7" s="10">
        <v>111</v>
      </c>
      <c r="BE7" s="10">
        <v>100</v>
      </c>
      <c r="BF7" s="10"/>
      <c r="BG7" s="10">
        <v>143</v>
      </c>
      <c r="BH7" s="10">
        <v>353</v>
      </c>
      <c r="BI7" s="10"/>
      <c r="BJ7" s="10">
        <v>117</v>
      </c>
      <c r="BK7" s="10">
        <v>374</v>
      </c>
      <c r="BL7" s="10"/>
      <c r="BM7" s="10">
        <v>218</v>
      </c>
      <c r="BN7" s="10">
        <v>66</v>
      </c>
      <c r="BO7" s="10">
        <v>25</v>
      </c>
      <c r="BP7" s="10">
        <v>25</v>
      </c>
      <c r="BQ7" s="10">
        <v>22</v>
      </c>
      <c r="BR7" s="10">
        <v>107</v>
      </c>
      <c r="BS7" s="10">
        <v>40</v>
      </c>
      <c r="BT7" s="10"/>
      <c r="BU7" s="10">
        <v>24</v>
      </c>
      <c r="BV7" s="10">
        <v>37</v>
      </c>
      <c r="BW7" s="10"/>
      <c r="BX7" s="10">
        <v>68</v>
      </c>
      <c r="BY7" s="10">
        <v>151</v>
      </c>
      <c r="BZ7" s="10">
        <v>193</v>
      </c>
      <c r="CA7" s="10">
        <v>168</v>
      </c>
    </row>
    <row r="8" spans="2:79" ht="30" customHeight="1" x14ac:dyDescent="0.3">
      <c r="B8" s="11" t="s">
        <v>20</v>
      </c>
      <c r="C8" s="11">
        <v>500</v>
      </c>
      <c r="D8" s="11">
        <v>253</v>
      </c>
      <c r="E8" s="11">
        <v>246</v>
      </c>
      <c r="F8" s="11"/>
      <c r="G8" s="11">
        <v>65</v>
      </c>
      <c r="H8" s="11">
        <v>92</v>
      </c>
      <c r="I8" s="11">
        <v>90</v>
      </c>
      <c r="J8" s="11">
        <v>71</v>
      </c>
      <c r="K8" s="11">
        <v>77</v>
      </c>
      <c r="L8" s="11">
        <v>105</v>
      </c>
      <c r="M8" s="11"/>
      <c r="N8" s="11">
        <v>142</v>
      </c>
      <c r="O8" s="11">
        <v>141</v>
      </c>
      <c r="P8" s="11">
        <v>94</v>
      </c>
      <c r="Q8" s="11">
        <v>121</v>
      </c>
      <c r="R8" s="11"/>
      <c r="S8" s="11">
        <v>53</v>
      </c>
      <c r="T8" s="11">
        <v>76</v>
      </c>
      <c r="U8" s="11">
        <v>42</v>
      </c>
      <c r="V8" s="11">
        <v>48</v>
      </c>
      <c r="W8" s="11">
        <v>38</v>
      </c>
      <c r="X8" s="11">
        <v>45</v>
      </c>
      <c r="Y8" s="11">
        <v>37</v>
      </c>
      <c r="Z8" s="11">
        <v>23</v>
      </c>
      <c r="AA8" s="11">
        <v>55</v>
      </c>
      <c r="AB8" s="11">
        <v>39</v>
      </c>
      <c r="AC8" s="11">
        <v>27</v>
      </c>
      <c r="AD8" s="11">
        <v>17</v>
      </c>
      <c r="AE8" s="11"/>
      <c r="AF8" s="11">
        <v>118</v>
      </c>
      <c r="AG8" s="11">
        <v>144</v>
      </c>
      <c r="AH8" s="11">
        <v>67</v>
      </c>
      <c r="AI8" s="11">
        <v>88</v>
      </c>
      <c r="AJ8" s="11">
        <v>55</v>
      </c>
      <c r="AK8" s="11">
        <v>26</v>
      </c>
      <c r="AL8" s="11"/>
      <c r="AM8" s="11">
        <v>114</v>
      </c>
      <c r="AN8" s="11">
        <v>118</v>
      </c>
      <c r="AO8" s="11">
        <v>134</v>
      </c>
      <c r="AP8" s="11">
        <v>61</v>
      </c>
      <c r="AQ8" s="11">
        <v>13</v>
      </c>
      <c r="AR8" s="11"/>
      <c r="AS8" s="11">
        <v>333</v>
      </c>
      <c r="AT8" s="11">
        <v>59</v>
      </c>
      <c r="AU8" s="11"/>
      <c r="AV8" s="11">
        <v>331</v>
      </c>
      <c r="AW8" s="11">
        <v>63</v>
      </c>
      <c r="AX8" s="11"/>
      <c r="AY8" s="11">
        <v>135</v>
      </c>
      <c r="AZ8" s="11">
        <v>312</v>
      </c>
      <c r="BA8" s="11">
        <v>46</v>
      </c>
      <c r="BB8" s="11"/>
      <c r="BC8" s="11">
        <v>291</v>
      </c>
      <c r="BD8" s="11">
        <v>109</v>
      </c>
      <c r="BE8" s="11">
        <v>100</v>
      </c>
      <c r="BF8" s="11"/>
      <c r="BG8" s="11">
        <v>140</v>
      </c>
      <c r="BH8" s="11">
        <v>353</v>
      </c>
      <c r="BI8" s="11"/>
      <c r="BJ8" s="11">
        <v>118</v>
      </c>
      <c r="BK8" s="11">
        <v>370</v>
      </c>
      <c r="BL8" s="11"/>
      <c r="BM8" s="11">
        <v>215</v>
      </c>
      <c r="BN8" s="11">
        <v>69</v>
      </c>
      <c r="BO8" s="11">
        <v>24</v>
      </c>
      <c r="BP8" s="11">
        <v>25</v>
      </c>
      <c r="BQ8" s="11">
        <v>26</v>
      </c>
      <c r="BR8" s="11">
        <v>101</v>
      </c>
      <c r="BS8" s="11">
        <v>39</v>
      </c>
      <c r="BT8" s="11"/>
      <c r="BU8" s="11">
        <v>23</v>
      </c>
      <c r="BV8" s="11">
        <v>36</v>
      </c>
      <c r="BW8" s="11"/>
      <c r="BX8" s="11">
        <v>67</v>
      </c>
      <c r="BY8" s="11">
        <v>147</v>
      </c>
      <c r="BZ8" s="11">
        <v>195</v>
      </c>
      <c r="CA8" s="11">
        <v>168</v>
      </c>
    </row>
    <row r="9" spans="2:79" x14ac:dyDescent="0.3">
      <c r="B9" s="18" t="s">
        <v>419</v>
      </c>
      <c r="C9" s="17">
        <v>0.32892811343977402</v>
      </c>
      <c r="D9" s="17">
        <v>0.33330101334423101</v>
      </c>
      <c r="E9" s="17">
        <v>0.321745387459002</v>
      </c>
      <c r="F9" s="17"/>
      <c r="G9" s="17">
        <v>0.29738417980723603</v>
      </c>
      <c r="H9" s="17">
        <v>0.43065324584181403</v>
      </c>
      <c r="I9" s="17">
        <v>0.28158583956796801</v>
      </c>
      <c r="J9" s="17">
        <v>0.28845237042441702</v>
      </c>
      <c r="K9" s="17">
        <v>0.34601886409715299</v>
      </c>
      <c r="L9" s="17">
        <v>0.31512906879459401</v>
      </c>
      <c r="M9" s="17"/>
      <c r="N9" s="17">
        <v>0.39054766893762499</v>
      </c>
      <c r="O9" s="17">
        <v>0.33975727655930599</v>
      </c>
      <c r="P9" s="17">
        <v>0.31014339884744802</v>
      </c>
      <c r="Q9" s="17">
        <v>0.24497713430162699</v>
      </c>
      <c r="R9" s="17"/>
      <c r="S9" s="17">
        <v>0.40926253004061203</v>
      </c>
      <c r="T9" s="17">
        <v>0.36076742050020399</v>
      </c>
      <c r="U9" s="17">
        <v>0.30880408294967299</v>
      </c>
      <c r="V9" s="17">
        <v>0.26308287869980701</v>
      </c>
      <c r="W9" s="17">
        <v>0.28165826076646899</v>
      </c>
      <c r="X9" s="17">
        <v>0.28252498696233902</v>
      </c>
      <c r="Y9" s="17">
        <v>0.37961823358414098</v>
      </c>
      <c r="Z9" s="17">
        <v>0.249274051002013</v>
      </c>
      <c r="AA9" s="17">
        <v>0.34196390937333698</v>
      </c>
      <c r="AB9" s="17">
        <v>0.27417555438661001</v>
      </c>
      <c r="AC9" s="17">
        <v>0.34552476382300401</v>
      </c>
      <c r="AD9" s="17">
        <v>0.45947183340961001</v>
      </c>
      <c r="AE9" s="17"/>
      <c r="AF9" s="17">
        <v>0.44727679637499401</v>
      </c>
      <c r="AG9" s="17">
        <v>0.25510158768824498</v>
      </c>
      <c r="AH9" s="17">
        <v>0.27091188309020398</v>
      </c>
      <c r="AI9" s="17">
        <v>0.27217043683725201</v>
      </c>
      <c r="AJ9" s="17">
        <v>0.42064010496563398</v>
      </c>
      <c r="AK9" s="17">
        <v>0.356405711415058</v>
      </c>
      <c r="AL9" s="17"/>
      <c r="AM9" s="17">
        <v>0.261199026859258</v>
      </c>
      <c r="AN9" s="17">
        <v>0.30323287729583998</v>
      </c>
      <c r="AO9" s="17">
        <v>0.353917809048995</v>
      </c>
      <c r="AP9" s="17">
        <v>0.40351812216178201</v>
      </c>
      <c r="AQ9" s="17">
        <v>0.41736769812177399</v>
      </c>
      <c r="AR9" s="17"/>
      <c r="AS9" s="17">
        <v>0.35071625076698498</v>
      </c>
      <c r="AT9" s="17">
        <v>0.28456889594080798</v>
      </c>
      <c r="AU9" s="17"/>
      <c r="AV9" s="17">
        <v>0.37004309088203002</v>
      </c>
      <c r="AW9" s="17">
        <v>0.31157035348083001</v>
      </c>
      <c r="AX9" s="17"/>
      <c r="AY9" s="17">
        <v>0.33576901075972898</v>
      </c>
      <c r="AZ9" s="17">
        <v>0.33378122651172698</v>
      </c>
      <c r="BA9" s="17">
        <v>0.29034625727490398</v>
      </c>
      <c r="BB9" s="17"/>
      <c r="BC9" s="17">
        <v>0.311386496903577</v>
      </c>
      <c r="BD9" s="17">
        <v>0.38115082151456697</v>
      </c>
      <c r="BE9" s="17">
        <v>0.326212128557754</v>
      </c>
      <c r="BF9" s="17"/>
      <c r="BG9" s="17">
        <v>0.36272165269857398</v>
      </c>
      <c r="BH9" s="17">
        <v>0.31601819827746103</v>
      </c>
      <c r="BI9" s="17"/>
      <c r="BJ9" s="17">
        <v>0.359411764777259</v>
      </c>
      <c r="BK9" s="17">
        <v>0.31814383693062098</v>
      </c>
      <c r="BL9" s="17"/>
      <c r="BM9" s="17">
        <v>0.369136727418935</v>
      </c>
      <c r="BN9" s="17">
        <v>0.19018425604463801</v>
      </c>
      <c r="BO9" s="17">
        <v>0.35815379083813698</v>
      </c>
      <c r="BP9" s="17">
        <v>0.46456003287334302</v>
      </c>
      <c r="BQ9" s="17">
        <v>0.23003389176801101</v>
      </c>
      <c r="BR9" s="17">
        <v>0.33659585667964198</v>
      </c>
      <c r="BS9" s="17">
        <v>0.296303417079744</v>
      </c>
      <c r="BT9" s="17"/>
      <c r="BU9" s="17">
        <v>0.33161963335481698</v>
      </c>
      <c r="BV9" s="17">
        <v>0.49436074177820499</v>
      </c>
      <c r="BW9" s="17"/>
      <c r="BX9" s="17">
        <v>0.30649562013939802</v>
      </c>
      <c r="BY9" s="17">
        <v>0.33570894603090501</v>
      </c>
      <c r="BZ9" s="17">
        <v>0.417391885641958</v>
      </c>
      <c r="CA9" s="17">
        <v>0.35994363025686699</v>
      </c>
    </row>
    <row r="10" spans="2:79" x14ac:dyDescent="0.3">
      <c r="B10" s="18" t="s">
        <v>421</v>
      </c>
      <c r="C10" s="17">
        <v>0.414841961963899</v>
      </c>
      <c r="D10" s="17">
        <v>0.41487570042468203</v>
      </c>
      <c r="E10" s="17">
        <v>0.41646485509820802</v>
      </c>
      <c r="F10" s="17"/>
      <c r="G10" s="17">
        <v>0.53408068369797501</v>
      </c>
      <c r="H10" s="17">
        <v>0.39712505980582402</v>
      </c>
      <c r="I10" s="17">
        <v>0.422596032602782</v>
      </c>
      <c r="J10" s="17">
        <v>0.36651646990154801</v>
      </c>
      <c r="K10" s="17">
        <v>0.37224236543748601</v>
      </c>
      <c r="L10" s="17">
        <v>0.413730120535934</v>
      </c>
      <c r="M10" s="17"/>
      <c r="N10" s="17">
        <v>0.424179273949087</v>
      </c>
      <c r="O10" s="17">
        <v>0.37835763490528102</v>
      </c>
      <c r="P10" s="17">
        <v>0.41432286307725402</v>
      </c>
      <c r="Q10" s="17">
        <v>0.455237173044095</v>
      </c>
      <c r="R10" s="17"/>
      <c r="S10" s="17">
        <v>0.34739043297709199</v>
      </c>
      <c r="T10" s="17">
        <v>0.39786272791507699</v>
      </c>
      <c r="U10" s="17">
        <v>0.484083568968042</v>
      </c>
      <c r="V10" s="17">
        <v>0.39393256386778702</v>
      </c>
      <c r="W10" s="17">
        <v>0.56478024977886199</v>
      </c>
      <c r="X10" s="17">
        <v>0.44410161833884898</v>
      </c>
      <c r="Y10" s="17">
        <v>0.377560090672173</v>
      </c>
      <c r="Z10" s="17">
        <v>0.40648292326815699</v>
      </c>
      <c r="AA10" s="17">
        <v>0.35112810982642301</v>
      </c>
      <c r="AB10" s="17">
        <v>0.44947718361165001</v>
      </c>
      <c r="AC10" s="17">
        <v>0.45713355985366899</v>
      </c>
      <c r="AD10" s="17">
        <v>0.321259308708918</v>
      </c>
      <c r="AE10" s="17"/>
      <c r="AF10" s="17">
        <v>0.38454672467602402</v>
      </c>
      <c r="AG10" s="17">
        <v>0.466676938683943</v>
      </c>
      <c r="AH10" s="17">
        <v>0.47076197900253303</v>
      </c>
      <c r="AI10" s="17">
        <v>0.41107058517828798</v>
      </c>
      <c r="AJ10" s="17">
        <v>0.26479308159340598</v>
      </c>
      <c r="AK10" s="17">
        <v>0.43302314368663303</v>
      </c>
      <c r="AL10" s="17"/>
      <c r="AM10" s="17">
        <v>0.431753282600424</v>
      </c>
      <c r="AN10" s="17">
        <v>0.42061447082119402</v>
      </c>
      <c r="AO10" s="17">
        <v>0.43240830339374797</v>
      </c>
      <c r="AP10" s="17">
        <v>0.35476579644791001</v>
      </c>
      <c r="AQ10" s="17">
        <v>0.33959362451062203</v>
      </c>
      <c r="AR10" s="17"/>
      <c r="AS10" s="17">
        <v>0.42406063514683601</v>
      </c>
      <c r="AT10" s="17">
        <v>0.48363320193773901</v>
      </c>
      <c r="AU10" s="17"/>
      <c r="AV10" s="17">
        <v>0.40119846170189399</v>
      </c>
      <c r="AW10" s="17">
        <v>0.37855499897550099</v>
      </c>
      <c r="AX10" s="17"/>
      <c r="AY10" s="17">
        <v>0.42351501376911299</v>
      </c>
      <c r="AZ10" s="17">
        <v>0.39369811500232299</v>
      </c>
      <c r="BA10" s="17">
        <v>0.51712445538667795</v>
      </c>
      <c r="BB10" s="17"/>
      <c r="BC10" s="17">
        <v>0.42443983483518699</v>
      </c>
      <c r="BD10" s="17">
        <v>0.37582675105226898</v>
      </c>
      <c r="BE10" s="17">
        <v>0.43316804962124</v>
      </c>
      <c r="BF10" s="17"/>
      <c r="BG10" s="17">
        <v>0.38163188491908301</v>
      </c>
      <c r="BH10" s="17">
        <v>0.42791142623216999</v>
      </c>
      <c r="BI10" s="17"/>
      <c r="BJ10" s="17">
        <v>0.47831724591116198</v>
      </c>
      <c r="BK10" s="17">
        <v>0.400540545546267</v>
      </c>
      <c r="BL10" s="17"/>
      <c r="BM10" s="17">
        <v>0.39452298409069197</v>
      </c>
      <c r="BN10" s="17">
        <v>0.54541223410467499</v>
      </c>
      <c r="BO10" s="17">
        <v>0.41061654977981499</v>
      </c>
      <c r="BP10" s="17">
        <v>0.18987112256022201</v>
      </c>
      <c r="BQ10" s="17">
        <v>0.50475351173132299</v>
      </c>
      <c r="BR10" s="17">
        <v>0.38690101494812501</v>
      </c>
      <c r="BS10" s="17">
        <v>0.45146792252561102</v>
      </c>
      <c r="BT10" s="17"/>
      <c r="BU10" s="17">
        <v>0.49692892028813901</v>
      </c>
      <c r="BV10" s="17">
        <v>0.37077598199032502</v>
      </c>
      <c r="BW10" s="17"/>
      <c r="BX10" s="17">
        <v>0.44013831446850898</v>
      </c>
      <c r="BY10" s="17">
        <v>0.43051845561292101</v>
      </c>
      <c r="BZ10" s="17">
        <v>0.39882939807960599</v>
      </c>
      <c r="CA10" s="17">
        <v>0.39929216043712501</v>
      </c>
    </row>
    <row r="11" spans="2:79" x14ac:dyDescent="0.3">
      <c r="B11" s="18" t="s">
        <v>422</v>
      </c>
      <c r="C11" s="17">
        <v>0.15483705877060799</v>
      </c>
      <c r="D11" s="17">
        <v>0.15652639526959999</v>
      </c>
      <c r="E11" s="17">
        <v>0.153716829820738</v>
      </c>
      <c r="F11" s="17"/>
      <c r="G11" s="17">
        <v>8.51423906093417E-2</v>
      </c>
      <c r="H11" s="17">
        <v>9.7219538390497295E-2</v>
      </c>
      <c r="I11" s="17">
        <v>0.16243605609370801</v>
      </c>
      <c r="J11" s="17">
        <v>0.226172284388166</v>
      </c>
      <c r="K11" s="17">
        <v>0.149193786511129</v>
      </c>
      <c r="L11" s="17">
        <v>0.19774177336083901</v>
      </c>
      <c r="M11" s="17"/>
      <c r="N11" s="17">
        <v>0.132597400029909</v>
      </c>
      <c r="O11" s="17">
        <v>0.15778214180355599</v>
      </c>
      <c r="P11" s="17">
        <v>0.159477676914348</v>
      </c>
      <c r="Q11" s="17">
        <v>0.17703432117742701</v>
      </c>
      <c r="R11" s="17"/>
      <c r="S11" s="17">
        <v>0.138107236447922</v>
      </c>
      <c r="T11" s="17">
        <v>0.21864835009362399</v>
      </c>
      <c r="U11" s="17">
        <v>6.9940222174838501E-2</v>
      </c>
      <c r="V11" s="17">
        <v>0.22223813834137099</v>
      </c>
      <c r="W11" s="17">
        <v>0.13037575843097399</v>
      </c>
      <c r="X11" s="17">
        <v>0.111441693961702</v>
      </c>
      <c r="Y11" s="17">
        <v>0.12274557246602</v>
      </c>
      <c r="Z11" s="17">
        <v>0.27020961476941302</v>
      </c>
      <c r="AA11" s="17">
        <v>0.15128621059271299</v>
      </c>
      <c r="AB11" s="17">
        <v>0.16315225583082399</v>
      </c>
      <c r="AC11" s="17">
        <v>0.11755970555971799</v>
      </c>
      <c r="AD11" s="17">
        <v>7.2904244780189295E-2</v>
      </c>
      <c r="AE11" s="17"/>
      <c r="AF11" s="17">
        <v>8.0107746240783595E-2</v>
      </c>
      <c r="AG11" s="17">
        <v>0.177595378706117</v>
      </c>
      <c r="AH11" s="17">
        <v>0.15569216245116199</v>
      </c>
      <c r="AI11" s="17">
        <v>0.154628969882008</v>
      </c>
      <c r="AJ11" s="17">
        <v>0.246824798017795</v>
      </c>
      <c r="AK11" s="17">
        <v>0.17769571172064999</v>
      </c>
      <c r="AL11" s="17"/>
      <c r="AM11" s="17">
        <v>0.21794606979202</v>
      </c>
      <c r="AN11" s="17">
        <v>0.15124532054866699</v>
      </c>
      <c r="AO11" s="17">
        <v>0.12560084552618</v>
      </c>
      <c r="AP11" s="17">
        <v>0.123788474222575</v>
      </c>
      <c r="AQ11" s="17">
        <v>7.2939093043297695E-2</v>
      </c>
      <c r="AR11" s="17"/>
      <c r="AS11" s="17">
        <v>0.14368734041502601</v>
      </c>
      <c r="AT11" s="17">
        <v>6.6249893767458004E-2</v>
      </c>
      <c r="AU11" s="17"/>
      <c r="AV11" s="17">
        <v>0.13541203656970199</v>
      </c>
      <c r="AW11" s="17">
        <v>0.17346302330697699</v>
      </c>
      <c r="AX11" s="17"/>
      <c r="AY11" s="17">
        <v>0.12717587977486999</v>
      </c>
      <c r="AZ11" s="17">
        <v>0.17731473587738</v>
      </c>
      <c r="BA11" s="17">
        <v>0.107997293159208</v>
      </c>
      <c r="BB11" s="17"/>
      <c r="BC11" s="17">
        <v>0.16260806479748299</v>
      </c>
      <c r="BD11" s="17">
        <v>0.173798085385163</v>
      </c>
      <c r="BE11" s="17">
        <v>0.113067013834944</v>
      </c>
      <c r="BF11" s="17"/>
      <c r="BG11" s="17">
        <v>0.13804547733775599</v>
      </c>
      <c r="BH11" s="17">
        <v>0.164616699636428</v>
      </c>
      <c r="BI11" s="17"/>
      <c r="BJ11" s="17">
        <v>9.4408911184239996E-2</v>
      </c>
      <c r="BK11" s="17">
        <v>0.17590670508985501</v>
      </c>
      <c r="BL11" s="17"/>
      <c r="BM11" s="17">
        <v>0.143858896189655</v>
      </c>
      <c r="BN11" s="17">
        <v>0.16184804961091601</v>
      </c>
      <c r="BO11" s="17">
        <v>7.4859590926124903E-2</v>
      </c>
      <c r="BP11" s="17">
        <v>0.18830512367077001</v>
      </c>
      <c r="BQ11" s="17">
        <v>0.13359059637496001</v>
      </c>
      <c r="BR11" s="17">
        <v>0.18848736343626399</v>
      </c>
      <c r="BS11" s="17">
        <v>0.15842785258206199</v>
      </c>
      <c r="BT11" s="17"/>
      <c r="BU11" s="17">
        <v>0.17145144635704401</v>
      </c>
      <c r="BV11" s="17">
        <v>8.4750312810148998E-2</v>
      </c>
      <c r="BW11" s="17"/>
      <c r="BX11" s="17">
        <v>0.14523658793194</v>
      </c>
      <c r="BY11" s="17">
        <v>0.11613065003373201</v>
      </c>
      <c r="BZ11" s="17">
        <v>0.103526949392589</v>
      </c>
      <c r="CA11" s="17">
        <v>0.16055126312155299</v>
      </c>
    </row>
    <row r="12" spans="2:79" x14ac:dyDescent="0.3">
      <c r="B12" s="18" t="s">
        <v>477</v>
      </c>
      <c r="C12" s="17">
        <v>3.9400503647601802E-2</v>
      </c>
      <c r="D12" s="17">
        <v>4.8847606438138402E-2</v>
      </c>
      <c r="E12" s="17">
        <v>2.98335253385901E-2</v>
      </c>
      <c r="F12" s="17"/>
      <c r="G12" s="17">
        <v>3.85182098828485E-2</v>
      </c>
      <c r="H12" s="17">
        <v>1.18965767863503E-2</v>
      </c>
      <c r="I12" s="17">
        <v>3.1921023054402697E-2</v>
      </c>
      <c r="J12" s="17">
        <v>8.0363434660883901E-2</v>
      </c>
      <c r="K12" s="17">
        <v>5.8561405310357903E-2</v>
      </c>
      <c r="L12" s="17">
        <v>2.8365368499589101E-2</v>
      </c>
      <c r="M12" s="17"/>
      <c r="N12" s="17">
        <v>1.43414510625701E-2</v>
      </c>
      <c r="O12" s="17">
        <v>5.7082785558695698E-2</v>
      </c>
      <c r="P12" s="17">
        <v>5.8504492317608701E-2</v>
      </c>
      <c r="Q12" s="17">
        <v>3.4136675403914997E-2</v>
      </c>
      <c r="R12" s="17"/>
      <c r="S12" s="17">
        <v>8.7752997937488295E-2</v>
      </c>
      <c r="T12" s="17">
        <v>0</v>
      </c>
      <c r="U12" s="17">
        <v>4.53219846232552E-2</v>
      </c>
      <c r="V12" s="17">
        <v>1.9502397468991801E-2</v>
      </c>
      <c r="W12" s="17">
        <v>2.31857310236947E-2</v>
      </c>
      <c r="X12" s="17">
        <v>2.44584458383824E-2</v>
      </c>
      <c r="Y12" s="17">
        <v>4.6716618757387599E-2</v>
      </c>
      <c r="Z12" s="17">
        <v>3.63211924589565E-2</v>
      </c>
      <c r="AA12" s="17">
        <v>3.6856965621658702E-2</v>
      </c>
      <c r="AB12" s="17">
        <v>5.5102979889162601E-2</v>
      </c>
      <c r="AC12" s="17">
        <v>3.9387011908636201E-2</v>
      </c>
      <c r="AD12" s="17">
        <v>0.14636461310128299</v>
      </c>
      <c r="AE12" s="17"/>
      <c r="AF12" s="17">
        <v>2.18866502623856E-2</v>
      </c>
      <c r="AG12" s="17">
        <v>3.8343726978326102E-2</v>
      </c>
      <c r="AH12" s="17">
        <v>4.6031045909158998E-2</v>
      </c>
      <c r="AI12" s="17">
        <v>7.5442635738527594E-2</v>
      </c>
      <c r="AJ12" s="17">
        <v>1.78796314497391E-2</v>
      </c>
      <c r="AK12" s="17">
        <v>3.2875433177659098E-2</v>
      </c>
      <c r="AL12" s="17"/>
      <c r="AM12" s="17">
        <v>4.4750584921501302E-2</v>
      </c>
      <c r="AN12" s="17">
        <v>5.4402455360129102E-2</v>
      </c>
      <c r="AO12" s="17">
        <v>2.13604041898111E-2</v>
      </c>
      <c r="AP12" s="17">
        <v>1.93022135535766E-2</v>
      </c>
      <c r="AQ12" s="17">
        <v>0.170099584324305</v>
      </c>
      <c r="AR12" s="17"/>
      <c r="AS12" s="17">
        <v>3.53919140281014E-2</v>
      </c>
      <c r="AT12" s="17">
        <v>6.6100962020718995E-2</v>
      </c>
      <c r="AU12" s="17"/>
      <c r="AV12" s="17">
        <v>4.3791242768165602E-2</v>
      </c>
      <c r="AW12" s="17">
        <v>1.41389850715509E-2</v>
      </c>
      <c r="AX12" s="17"/>
      <c r="AY12" s="17">
        <v>4.2210076164364702E-2</v>
      </c>
      <c r="AZ12" s="17">
        <v>3.5296257422490998E-2</v>
      </c>
      <c r="BA12" s="17">
        <v>6.5264076796447204E-2</v>
      </c>
      <c r="BB12" s="17"/>
      <c r="BC12" s="17">
        <v>3.2319723428388999E-2</v>
      </c>
      <c r="BD12" s="17">
        <v>5.9172318691021901E-2</v>
      </c>
      <c r="BE12" s="17">
        <v>3.8863696374942198E-2</v>
      </c>
      <c r="BF12" s="17"/>
      <c r="BG12" s="17">
        <v>1.34365557959633E-2</v>
      </c>
      <c r="BH12" s="17">
        <v>4.7408663071744697E-2</v>
      </c>
      <c r="BI12" s="17"/>
      <c r="BJ12" s="17">
        <v>4.20383090507346E-2</v>
      </c>
      <c r="BK12" s="17">
        <v>3.4613407770487999E-2</v>
      </c>
      <c r="BL12" s="17"/>
      <c r="BM12" s="17">
        <v>4.1531260492820597E-2</v>
      </c>
      <c r="BN12" s="17">
        <v>3.2493875257725097E-2</v>
      </c>
      <c r="BO12" s="17">
        <v>7.3903079769421606E-2</v>
      </c>
      <c r="BP12" s="17">
        <v>4.2188257148391702E-2</v>
      </c>
      <c r="BQ12" s="17">
        <v>9.6592685204227299E-2</v>
      </c>
      <c r="BR12" s="17">
        <v>3.1141366788328299E-2</v>
      </c>
      <c r="BS12" s="17">
        <v>0</v>
      </c>
      <c r="BT12" s="17"/>
      <c r="BU12" s="17">
        <v>0</v>
      </c>
      <c r="BV12" s="17">
        <v>0</v>
      </c>
      <c r="BW12" s="17"/>
      <c r="BX12" s="17">
        <v>1.8804951427614201E-2</v>
      </c>
      <c r="BY12" s="17">
        <v>6.0724428509935299E-2</v>
      </c>
      <c r="BZ12" s="17">
        <v>2.4922371451203799E-2</v>
      </c>
      <c r="CA12" s="17">
        <v>4.0101245143792402E-2</v>
      </c>
    </row>
    <row r="13" spans="2:79" x14ac:dyDescent="0.3">
      <c r="B13" s="18" t="s">
        <v>478</v>
      </c>
      <c r="C13" s="17">
        <v>9.9014013071070297E-3</v>
      </c>
      <c r="D13" s="17">
        <v>1.60476198460726E-2</v>
      </c>
      <c r="E13" s="17">
        <v>3.6143296549878902E-3</v>
      </c>
      <c r="F13" s="17"/>
      <c r="G13" s="17">
        <v>0</v>
      </c>
      <c r="H13" s="17">
        <v>9.4860171837951208E-3</v>
      </c>
      <c r="I13" s="17">
        <v>3.5650101894409501E-2</v>
      </c>
      <c r="J13" s="17">
        <v>0</v>
      </c>
      <c r="K13" s="17">
        <v>1.14310214039463E-2</v>
      </c>
      <c r="L13" s="17">
        <v>0</v>
      </c>
      <c r="M13" s="17"/>
      <c r="N13" s="17">
        <v>1.6268235767718998E-2</v>
      </c>
      <c r="O13" s="17">
        <v>6.2956724883953801E-3</v>
      </c>
      <c r="P13" s="17">
        <v>1.86983722046353E-2</v>
      </c>
      <c r="Q13" s="17">
        <v>0</v>
      </c>
      <c r="R13" s="17"/>
      <c r="S13" s="17">
        <v>0</v>
      </c>
      <c r="T13" s="17">
        <v>0</v>
      </c>
      <c r="U13" s="17">
        <v>0</v>
      </c>
      <c r="V13" s="17">
        <v>1.8493455645589501E-2</v>
      </c>
      <c r="W13" s="17">
        <v>0</v>
      </c>
      <c r="X13" s="17">
        <v>2.43476271892803E-2</v>
      </c>
      <c r="Y13" s="17">
        <v>0</v>
      </c>
      <c r="Z13" s="17">
        <v>3.7712218501460198E-2</v>
      </c>
      <c r="AA13" s="17">
        <v>1.6093512297909899E-2</v>
      </c>
      <c r="AB13" s="17">
        <v>3.11672636486829E-2</v>
      </c>
      <c r="AC13" s="17">
        <v>0</v>
      </c>
      <c r="AD13" s="17">
        <v>0</v>
      </c>
      <c r="AE13" s="17"/>
      <c r="AF13" s="17">
        <v>0</v>
      </c>
      <c r="AG13" s="17">
        <v>2.2243928109072799E-2</v>
      </c>
      <c r="AH13" s="17">
        <v>1.3278599953116799E-2</v>
      </c>
      <c r="AI13" s="17">
        <v>9.8191081631427701E-3</v>
      </c>
      <c r="AJ13" s="17">
        <v>0</v>
      </c>
      <c r="AK13" s="17">
        <v>0</v>
      </c>
      <c r="AL13" s="17"/>
      <c r="AM13" s="17">
        <v>0</v>
      </c>
      <c r="AN13" s="17">
        <v>7.5269450617464501E-3</v>
      </c>
      <c r="AO13" s="17">
        <v>8.1159482779329002E-3</v>
      </c>
      <c r="AP13" s="17">
        <v>3.4511233978501102E-2</v>
      </c>
      <c r="AQ13" s="17">
        <v>0</v>
      </c>
      <c r="AR13" s="17"/>
      <c r="AS13" s="17">
        <v>8.5742619652706704E-3</v>
      </c>
      <c r="AT13" s="17">
        <v>1.4747462681156899E-2</v>
      </c>
      <c r="AU13" s="17"/>
      <c r="AV13" s="17">
        <v>5.9469831314690703E-3</v>
      </c>
      <c r="AW13" s="17">
        <v>1.3765278519440399E-2</v>
      </c>
      <c r="AX13" s="17"/>
      <c r="AY13" s="17">
        <v>8.0341229096039697E-3</v>
      </c>
      <c r="AZ13" s="17">
        <v>6.7119033733187101E-3</v>
      </c>
      <c r="BA13" s="17">
        <v>1.9267917382762501E-2</v>
      </c>
      <c r="BB13" s="17"/>
      <c r="BC13" s="17">
        <v>3.0438735485346698E-3</v>
      </c>
      <c r="BD13" s="17">
        <v>0</v>
      </c>
      <c r="BE13" s="17">
        <v>4.0691035964761597E-2</v>
      </c>
      <c r="BF13" s="17"/>
      <c r="BG13" s="17">
        <v>0</v>
      </c>
      <c r="BH13" s="17">
        <v>1.15678107199756E-2</v>
      </c>
      <c r="BI13" s="17"/>
      <c r="BJ13" s="17">
        <v>0</v>
      </c>
      <c r="BK13" s="17">
        <v>1.33909146375829E-2</v>
      </c>
      <c r="BL13" s="17"/>
      <c r="BM13" s="17">
        <v>1.0718442759295E-2</v>
      </c>
      <c r="BN13" s="17">
        <v>1.2519759436057799E-2</v>
      </c>
      <c r="BO13" s="17">
        <v>0</v>
      </c>
      <c r="BP13" s="17">
        <v>3.6238379016887798E-2</v>
      </c>
      <c r="BQ13" s="17">
        <v>0</v>
      </c>
      <c r="BR13" s="17">
        <v>8.7243755367611801E-3</v>
      </c>
      <c r="BS13" s="17">
        <v>0</v>
      </c>
      <c r="BT13" s="17"/>
      <c r="BU13" s="17">
        <v>0</v>
      </c>
      <c r="BV13" s="17">
        <v>0</v>
      </c>
      <c r="BW13" s="17"/>
      <c r="BX13" s="17">
        <v>0</v>
      </c>
      <c r="BY13" s="17">
        <v>2.6363547970151901E-2</v>
      </c>
      <c r="BZ13" s="17">
        <v>1.0137267793648199E-2</v>
      </c>
      <c r="CA13" s="17">
        <v>1.77900995785557E-2</v>
      </c>
    </row>
    <row r="14" spans="2:79" x14ac:dyDescent="0.3">
      <c r="B14" s="18" t="s">
        <v>96</v>
      </c>
      <c r="C14" s="19">
        <v>5.2090960871010498E-2</v>
      </c>
      <c r="D14" s="19">
        <v>3.0401664677276199E-2</v>
      </c>
      <c r="E14" s="19">
        <v>7.4625072628474204E-2</v>
      </c>
      <c r="F14" s="19"/>
      <c r="G14" s="19">
        <v>4.4874536002598303E-2</v>
      </c>
      <c r="H14" s="19">
        <v>5.3619561991719501E-2</v>
      </c>
      <c r="I14" s="19">
        <v>6.5810946786729801E-2</v>
      </c>
      <c r="J14" s="19">
        <v>3.8495440624985298E-2</v>
      </c>
      <c r="K14" s="19">
        <v>6.2552557239927906E-2</v>
      </c>
      <c r="L14" s="19">
        <v>4.5033668809044497E-2</v>
      </c>
      <c r="M14" s="19"/>
      <c r="N14" s="19">
        <v>2.2065970253088801E-2</v>
      </c>
      <c r="O14" s="19">
        <v>6.0724488684767097E-2</v>
      </c>
      <c r="P14" s="19">
        <v>3.8853196638706497E-2</v>
      </c>
      <c r="Q14" s="19">
        <v>8.8614696072935706E-2</v>
      </c>
      <c r="R14" s="19"/>
      <c r="S14" s="19">
        <v>1.74868025968857E-2</v>
      </c>
      <c r="T14" s="19">
        <v>2.2721501491093799E-2</v>
      </c>
      <c r="U14" s="19">
        <v>9.1850141284192194E-2</v>
      </c>
      <c r="V14" s="19">
        <v>8.2750565976454304E-2</v>
      </c>
      <c r="W14" s="19">
        <v>0</v>
      </c>
      <c r="X14" s="19">
        <v>0.11312562770944599</v>
      </c>
      <c r="Y14" s="19">
        <v>7.3359484520278004E-2</v>
      </c>
      <c r="Z14" s="19">
        <v>0</v>
      </c>
      <c r="AA14" s="19">
        <v>0.102671292287958</v>
      </c>
      <c r="AB14" s="19">
        <v>2.6924762633070799E-2</v>
      </c>
      <c r="AC14" s="19">
        <v>4.03949588549729E-2</v>
      </c>
      <c r="AD14" s="19">
        <v>0</v>
      </c>
      <c r="AE14" s="19"/>
      <c r="AF14" s="19">
        <v>6.6182082445812196E-2</v>
      </c>
      <c r="AG14" s="19">
        <v>4.0038439834295503E-2</v>
      </c>
      <c r="AH14" s="19">
        <v>4.3324329593825303E-2</v>
      </c>
      <c r="AI14" s="19">
        <v>7.68682642007813E-2</v>
      </c>
      <c r="AJ14" s="19">
        <v>4.9862383973426301E-2</v>
      </c>
      <c r="AK14" s="19">
        <v>0</v>
      </c>
      <c r="AL14" s="19"/>
      <c r="AM14" s="19">
        <v>4.4351035826796802E-2</v>
      </c>
      <c r="AN14" s="19">
        <v>6.2977930912424707E-2</v>
      </c>
      <c r="AO14" s="19">
        <v>5.8596689563332902E-2</v>
      </c>
      <c r="AP14" s="19">
        <v>6.4114159635656101E-2</v>
      </c>
      <c r="AQ14" s="19">
        <v>0</v>
      </c>
      <c r="AR14" s="19"/>
      <c r="AS14" s="19">
        <v>3.7569597677780203E-2</v>
      </c>
      <c r="AT14" s="19">
        <v>8.4699583652118507E-2</v>
      </c>
      <c r="AU14" s="19"/>
      <c r="AV14" s="19">
        <v>4.3608184946739202E-2</v>
      </c>
      <c r="AW14" s="19">
        <v>0.108507360645702</v>
      </c>
      <c r="AX14" s="19"/>
      <c r="AY14" s="19">
        <v>6.3295896622319103E-2</v>
      </c>
      <c r="AZ14" s="19">
        <v>5.3197761812760397E-2</v>
      </c>
      <c r="BA14" s="19">
        <v>0</v>
      </c>
      <c r="BB14" s="19"/>
      <c r="BC14" s="19">
        <v>6.6202006486829196E-2</v>
      </c>
      <c r="BD14" s="19">
        <v>1.0052023356979099E-2</v>
      </c>
      <c r="BE14" s="19">
        <v>4.7998075646358697E-2</v>
      </c>
      <c r="BF14" s="19"/>
      <c r="BG14" s="19">
        <v>0.104164429248623</v>
      </c>
      <c r="BH14" s="19">
        <v>3.2477202062219698E-2</v>
      </c>
      <c r="BI14" s="19"/>
      <c r="BJ14" s="19">
        <v>2.5823769076604799E-2</v>
      </c>
      <c r="BK14" s="19">
        <v>5.7404590025185699E-2</v>
      </c>
      <c r="BL14" s="19"/>
      <c r="BM14" s="19">
        <v>4.0231689048602803E-2</v>
      </c>
      <c r="BN14" s="19">
        <v>5.7541825545987697E-2</v>
      </c>
      <c r="BO14" s="19">
        <v>8.2466988686501402E-2</v>
      </c>
      <c r="BP14" s="19">
        <v>7.8837084730385198E-2</v>
      </c>
      <c r="BQ14" s="19">
        <v>3.5029314921478802E-2</v>
      </c>
      <c r="BR14" s="19">
        <v>4.8150022610879702E-2</v>
      </c>
      <c r="BS14" s="19">
        <v>9.3800807812582807E-2</v>
      </c>
      <c r="BT14" s="19"/>
      <c r="BU14" s="19">
        <v>0</v>
      </c>
      <c r="BV14" s="19">
        <v>5.01129634213206E-2</v>
      </c>
      <c r="BW14" s="19"/>
      <c r="BX14" s="19">
        <v>8.9324526032538196E-2</v>
      </c>
      <c r="BY14" s="19">
        <v>3.05539718423537E-2</v>
      </c>
      <c r="BZ14" s="19">
        <v>4.5192127640994798E-2</v>
      </c>
      <c r="CA14" s="19">
        <v>2.2321601462106901E-2</v>
      </c>
    </row>
    <row r="15" spans="2:79" x14ac:dyDescent="0.3">
      <c r="B15" s="16" t="s">
        <v>333</v>
      </c>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481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477</v>
      </c>
      <c r="D7" s="10">
        <v>231</v>
      </c>
      <c r="E7" s="10">
        <v>245</v>
      </c>
      <c r="F7" s="10"/>
      <c r="G7" s="10">
        <v>58</v>
      </c>
      <c r="H7" s="10">
        <v>62</v>
      </c>
      <c r="I7" s="10">
        <v>87</v>
      </c>
      <c r="J7" s="10">
        <v>84</v>
      </c>
      <c r="K7" s="10">
        <v>67</v>
      </c>
      <c r="L7" s="10">
        <v>119</v>
      </c>
      <c r="M7" s="10"/>
      <c r="N7" s="10">
        <v>117</v>
      </c>
      <c r="O7" s="10">
        <v>103</v>
      </c>
      <c r="P7" s="10">
        <v>127</v>
      </c>
      <c r="Q7" s="10">
        <v>123</v>
      </c>
      <c r="R7" s="10"/>
      <c r="S7" s="10">
        <v>65</v>
      </c>
      <c r="T7" s="10">
        <v>81</v>
      </c>
      <c r="U7" s="10">
        <v>43</v>
      </c>
      <c r="V7" s="10">
        <v>36</v>
      </c>
      <c r="W7" s="10">
        <v>30</v>
      </c>
      <c r="X7" s="10">
        <v>42</v>
      </c>
      <c r="Y7" s="10">
        <v>43</v>
      </c>
      <c r="Z7" s="10">
        <v>14</v>
      </c>
      <c r="AA7" s="10">
        <v>54</v>
      </c>
      <c r="AB7" s="10">
        <v>49</v>
      </c>
      <c r="AC7" s="10">
        <v>11</v>
      </c>
      <c r="AD7" s="10">
        <v>9</v>
      </c>
      <c r="AE7" s="10"/>
      <c r="AF7" s="10">
        <v>126</v>
      </c>
      <c r="AG7" s="10">
        <v>122</v>
      </c>
      <c r="AH7" s="10">
        <v>59</v>
      </c>
      <c r="AI7" s="10">
        <v>92</v>
      </c>
      <c r="AJ7" s="10">
        <v>50</v>
      </c>
      <c r="AK7" s="10">
        <v>28</v>
      </c>
      <c r="AL7" s="10"/>
      <c r="AM7" s="10">
        <v>122</v>
      </c>
      <c r="AN7" s="10">
        <v>108</v>
      </c>
      <c r="AO7" s="10">
        <v>120</v>
      </c>
      <c r="AP7" s="10">
        <v>53</v>
      </c>
      <c r="AQ7" s="10">
        <v>14</v>
      </c>
      <c r="AR7" s="10"/>
      <c r="AS7" s="10">
        <v>322</v>
      </c>
      <c r="AT7" s="10">
        <v>51</v>
      </c>
      <c r="AU7" s="10"/>
      <c r="AV7" s="10">
        <v>320</v>
      </c>
      <c r="AW7" s="10">
        <v>67</v>
      </c>
      <c r="AX7" s="10"/>
      <c r="AY7" s="10">
        <v>111</v>
      </c>
      <c r="AZ7" s="10">
        <v>317</v>
      </c>
      <c r="BA7" s="10">
        <v>43</v>
      </c>
      <c r="BB7" s="10"/>
      <c r="BC7" s="10">
        <v>268</v>
      </c>
      <c r="BD7" s="10">
        <v>112</v>
      </c>
      <c r="BE7" s="10">
        <v>92</v>
      </c>
      <c r="BF7" s="10"/>
      <c r="BG7" s="10">
        <v>142</v>
      </c>
      <c r="BH7" s="10">
        <v>328</v>
      </c>
      <c r="BI7" s="10"/>
      <c r="BJ7" s="10">
        <v>126</v>
      </c>
      <c r="BK7" s="10">
        <v>344</v>
      </c>
      <c r="BL7" s="10"/>
      <c r="BM7" s="10">
        <v>204</v>
      </c>
      <c r="BN7" s="10">
        <v>72</v>
      </c>
      <c r="BO7" s="10">
        <v>26</v>
      </c>
      <c r="BP7" s="10">
        <v>14</v>
      </c>
      <c r="BQ7" s="10">
        <v>20</v>
      </c>
      <c r="BR7" s="10">
        <v>112</v>
      </c>
      <c r="BS7" s="10">
        <v>29</v>
      </c>
      <c r="BT7" s="10"/>
      <c r="BU7" s="10">
        <v>21</v>
      </c>
      <c r="BV7" s="10">
        <v>43</v>
      </c>
      <c r="BW7" s="10"/>
      <c r="BX7" s="10">
        <v>59</v>
      </c>
      <c r="BY7" s="10">
        <v>152</v>
      </c>
      <c r="BZ7" s="10">
        <v>173</v>
      </c>
      <c r="CA7" s="10">
        <v>155</v>
      </c>
    </row>
    <row r="8" spans="2:79" ht="30" customHeight="1" x14ac:dyDescent="0.3">
      <c r="B8" s="11" t="s">
        <v>20</v>
      </c>
      <c r="C8" s="11">
        <v>481</v>
      </c>
      <c r="D8" s="11">
        <v>240</v>
      </c>
      <c r="E8" s="11">
        <v>240</v>
      </c>
      <c r="F8" s="11"/>
      <c r="G8" s="11">
        <v>74</v>
      </c>
      <c r="H8" s="11">
        <v>62</v>
      </c>
      <c r="I8" s="11">
        <v>85</v>
      </c>
      <c r="J8" s="11">
        <v>80</v>
      </c>
      <c r="K8" s="11">
        <v>64</v>
      </c>
      <c r="L8" s="11">
        <v>115</v>
      </c>
      <c r="M8" s="11"/>
      <c r="N8" s="11">
        <v>121</v>
      </c>
      <c r="O8" s="11">
        <v>102</v>
      </c>
      <c r="P8" s="11">
        <v>123</v>
      </c>
      <c r="Q8" s="11">
        <v>128</v>
      </c>
      <c r="R8" s="11"/>
      <c r="S8" s="11">
        <v>66</v>
      </c>
      <c r="T8" s="11">
        <v>78</v>
      </c>
      <c r="U8" s="11">
        <v>41</v>
      </c>
      <c r="V8" s="11">
        <v>35</v>
      </c>
      <c r="W8" s="11">
        <v>28</v>
      </c>
      <c r="X8" s="11">
        <v>44</v>
      </c>
      <c r="Y8" s="11">
        <v>43</v>
      </c>
      <c r="Z8" s="11">
        <v>12</v>
      </c>
      <c r="AA8" s="11">
        <v>54</v>
      </c>
      <c r="AB8" s="11">
        <v>54</v>
      </c>
      <c r="AC8" s="11">
        <v>13</v>
      </c>
      <c r="AD8" s="11">
        <v>11</v>
      </c>
      <c r="AE8" s="11"/>
      <c r="AF8" s="11">
        <v>134</v>
      </c>
      <c r="AG8" s="11">
        <v>122</v>
      </c>
      <c r="AH8" s="11">
        <v>59</v>
      </c>
      <c r="AI8" s="11">
        <v>88</v>
      </c>
      <c r="AJ8" s="11">
        <v>49</v>
      </c>
      <c r="AK8" s="11">
        <v>28</v>
      </c>
      <c r="AL8" s="11"/>
      <c r="AM8" s="11">
        <v>118</v>
      </c>
      <c r="AN8" s="11">
        <v>113</v>
      </c>
      <c r="AO8" s="11">
        <v>125</v>
      </c>
      <c r="AP8" s="11">
        <v>52</v>
      </c>
      <c r="AQ8" s="11">
        <v>14</v>
      </c>
      <c r="AR8" s="11"/>
      <c r="AS8" s="11">
        <v>327</v>
      </c>
      <c r="AT8" s="11">
        <v>51</v>
      </c>
      <c r="AU8" s="11"/>
      <c r="AV8" s="11">
        <v>319</v>
      </c>
      <c r="AW8" s="11">
        <v>69</v>
      </c>
      <c r="AX8" s="11"/>
      <c r="AY8" s="11">
        <v>114</v>
      </c>
      <c r="AZ8" s="11">
        <v>318</v>
      </c>
      <c r="BA8" s="11">
        <v>42</v>
      </c>
      <c r="BB8" s="11"/>
      <c r="BC8" s="11">
        <v>272</v>
      </c>
      <c r="BD8" s="11">
        <v>110</v>
      </c>
      <c r="BE8" s="11">
        <v>93</v>
      </c>
      <c r="BF8" s="11"/>
      <c r="BG8" s="11">
        <v>144</v>
      </c>
      <c r="BH8" s="11">
        <v>328</v>
      </c>
      <c r="BI8" s="11"/>
      <c r="BJ8" s="11">
        <v>128</v>
      </c>
      <c r="BK8" s="11">
        <v>345</v>
      </c>
      <c r="BL8" s="11"/>
      <c r="BM8" s="11">
        <v>207</v>
      </c>
      <c r="BN8" s="11">
        <v>75</v>
      </c>
      <c r="BO8" s="11">
        <v>27</v>
      </c>
      <c r="BP8" s="11">
        <v>13</v>
      </c>
      <c r="BQ8" s="11">
        <v>23</v>
      </c>
      <c r="BR8" s="11">
        <v>108</v>
      </c>
      <c r="BS8" s="11">
        <v>28</v>
      </c>
      <c r="BT8" s="11"/>
      <c r="BU8" s="11">
        <v>20</v>
      </c>
      <c r="BV8" s="11">
        <v>45</v>
      </c>
      <c r="BW8" s="11"/>
      <c r="BX8" s="11">
        <v>61</v>
      </c>
      <c r="BY8" s="11">
        <v>153</v>
      </c>
      <c r="BZ8" s="11">
        <v>175</v>
      </c>
      <c r="CA8" s="11">
        <v>151</v>
      </c>
    </row>
    <row r="9" spans="2:79" x14ac:dyDescent="0.3">
      <c r="B9" s="18" t="s">
        <v>419</v>
      </c>
      <c r="C9" s="17">
        <v>0.36146655219377499</v>
      </c>
      <c r="D9" s="17">
        <v>0.335382225111442</v>
      </c>
      <c r="E9" s="17">
        <v>0.38495648229896001</v>
      </c>
      <c r="F9" s="17"/>
      <c r="G9" s="17">
        <v>0.35197869152877198</v>
      </c>
      <c r="H9" s="17">
        <v>0.43752711889969598</v>
      </c>
      <c r="I9" s="17">
        <v>0.36687589943909799</v>
      </c>
      <c r="J9" s="17">
        <v>0.320662324449348</v>
      </c>
      <c r="K9" s="17">
        <v>0.34415180934196898</v>
      </c>
      <c r="L9" s="17">
        <v>0.36072896858492398</v>
      </c>
      <c r="M9" s="17"/>
      <c r="N9" s="17">
        <v>0.41222163974613302</v>
      </c>
      <c r="O9" s="17">
        <v>0.44447981082447002</v>
      </c>
      <c r="P9" s="17">
        <v>0.31660440267916201</v>
      </c>
      <c r="Q9" s="17">
        <v>0.31054145343168998</v>
      </c>
      <c r="R9" s="17"/>
      <c r="S9" s="17">
        <v>0.33945935972931501</v>
      </c>
      <c r="T9" s="17">
        <v>0.288734925050187</v>
      </c>
      <c r="U9" s="17">
        <v>0.35041512286057802</v>
      </c>
      <c r="V9" s="17">
        <v>0.31522052043597099</v>
      </c>
      <c r="W9" s="17">
        <v>0.39491654060799097</v>
      </c>
      <c r="X9" s="17">
        <v>0.23118840339260599</v>
      </c>
      <c r="Y9" s="17">
        <v>0.37557813982605998</v>
      </c>
      <c r="Z9" s="17">
        <v>0.27700259225545698</v>
      </c>
      <c r="AA9" s="17">
        <v>0.44720823181514302</v>
      </c>
      <c r="AB9" s="17">
        <v>0.48150374035628801</v>
      </c>
      <c r="AC9" s="17">
        <v>0.33374453765769702</v>
      </c>
      <c r="AD9" s="17">
        <v>0.67673882075276703</v>
      </c>
      <c r="AE9" s="17"/>
      <c r="AF9" s="17">
        <v>0.38507901690996998</v>
      </c>
      <c r="AG9" s="17">
        <v>0.313423849735875</v>
      </c>
      <c r="AH9" s="17">
        <v>0.36981491863242499</v>
      </c>
      <c r="AI9" s="17">
        <v>0.36530098310702402</v>
      </c>
      <c r="AJ9" s="17">
        <v>0.326997959872947</v>
      </c>
      <c r="AK9" s="17">
        <v>0.49065759207183901</v>
      </c>
      <c r="AL9" s="17"/>
      <c r="AM9" s="17">
        <v>0.30031721417195001</v>
      </c>
      <c r="AN9" s="17">
        <v>0.32812983188281603</v>
      </c>
      <c r="AO9" s="17">
        <v>0.41749452692488698</v>
      </c>
      <c r="AP9" s="17">
        <v>0.49337797442262099</v>
      </c>
      <c r="AQ9" s="17">
        <v>0.40931238417587901</v>
      </c>
      <c r="AR9" s="17"/>
      <c r="AS9" s="17">
        <v>0.39198928921070397</v>
      </c>
      <c r="AT9" s="17">
        <v>0.316263867191593</v>
      </c>
      <c r="AU9" s="17"/>
      <c r="AV9" s="17">
        <v>0.39509716006920498</v>
      </c>
      <c r="AW9" s="17">
        <v>0.28939511557388098</v>
      </c>
      <c r="AX9" s="17"/>
      <c r="AY9" s="17">
        <v>0.381609025119164</v>
      </c>
      <c r="AZ9" s="17">
        <v>0.36819829443536001</v>
      </c>
      <c r="BA9" s="17">
        <v>0.23908472083468199</v>
      </c>
      <c r="BB9" s="17"/>
      <c r="BC9" s="17">
        <v>0.347574233946218</v>
      </c>
      <c r="BD9" s="17">
        <v>0.36386923092085299</v>
      </c>
      <c r="BE9" s="17">
        <v>0.41082499133640799</v>
      </c>
      <c r="BF9" s="17"/>
      <c r="BG9" s="17">
        <v>0.34452103816998902</v>
      </c>
      <c r="BH9" s="17">
        <v>0.36989882143831099</v>
      </c>
      <c r="BI9" s="17"/>
      <c r="BJ9" s="17">
        <v>0.46556182801722701</v>
      </c>
      <c r="BK9" s="17">
        <v>0.32719713293091501</v>
      </c>
      <c r="BL9" s="17"/>
      <c r="BM9" s="17">
        <v>0.39754641127552298</v>
      </c>
      <c r="BN9" s="17">
        <v>0.30701251722474598</v>
      </c>
      <c r="BO9" s="17">
        <v>0.36550076546975802</v>
      </c>
      <c r="BP9" s="17">
        <v>0.30065752356040099</v>
      </c>
      <c r="BQ9" s="17">
        <v>0.33525000131600002</v>
      </c>
      <c r="BR9" s="17">
        <v>0.36547045180462701</v>
      </c>
      <c r="BS9" s="17">
        <v>0.27207700479670299</v>
      </c>
      <c r="BT9" s="17"/>
      <c r="BU9" s="17">
        <v>0.37892068510346499</v>
      </c>
      <c r="BV9" s="17">
        <v>0.44144601334906602</v>
      </c>
      <c r="BW9" s="17"/>
      <c r="BX9" s="17">
        <v>0.36259623215778403</v>
      </c>
      <c r="BY9" s="17">
        <v>0.29906680288058302</v>
      </c>
      <c r="BZ9" s="17">
        <v>0.42500683309125398</v>
      </c>
      <c r="CA9" s="17">
        <v>0.32126548130833099</v>
      </c>
    </row>
    <row r="10" spans="2:79" x14ac:dyDescent="0.3">
      <c r="B10" s="18" t="s">
        <v>421</v>
      </c>
      <c r="C10" s="17">
        <v>0.380798770145926</v>
      </c>
      <c r="D10" s="17">
        <v>0.37293895099192198</v>
      </c>
      <c r="E10" s="17">
        <v>0.39018169854558499</v>
      </c>
      <c r="F10" s="17"/>
      <c r="G10" s="17">
        <v>0.52452209161402896</v>
      </c>
      <c r="H10" s="17">
        <v>0.33441533714777</v>
      </c>
      <c r="I10" s="17">
        <v>0.38510529376305302</v>
      </c>
      <c r="J10" s="17">
        <v>0.36336696118509798</v>
      </c>
      <c r="K10" s="17">
        <v>0.35989924159423597</v>
      </c>
      <c r="L10" s="17">
        <v>0.33443076733352001</v>
      </c>
      <c r="M10" s="17"/>
      <c r="N10" s="17">
        <v>0.394799726438052</v>
      </c>
      <c r="O10" s="17">
        <v>0.29566049454650001</v>
      </c>
      <c r="P10" s="17">
        <v>0.41369944849607598</v>
      </c>
      <c r="Q10" s="17">
        <v>0.38322799045308698</v>
      </c>
      <c r="R10" s="17"/>
      <c r="S10" s="17">
        <v>0.40326880780934699</v>
      </c>
      <c r="T10" s="17">
        <v>0.38121402381202801</v>
      </c>
      <c r="U10" s="17">
        <v>0.27544161479845902</v>
      </c>
      <c r="V10" s="17">
        <v>0.233574761109307</v>
      </c>
      <c r="W10" s="17">
        <v>0.30321052193381198</v>
      </c>
      <c r="X10" s="17">
        <v>0.54352865721303301</v>
      </c>
      <c r="Y10" s="17">
        <v>0.40349847998168298</v>
      </c>
      <c r="Z10" s="17">
        <v>0.43354907072714899</v>
      </c>
      <c r="AA10" s="17">
        <v>0.43344732137548098</v>
      </c>
      <c r="AB10" s="17">
        <v>0.38068964002779898</v>
      </c>
      <c r="AC10" s="17">
        <v>0.32894842759742998</v>
      </c>
      <c r="AD10" s="17">
        <v>0.32326117924723202</v>
      </c>
      <c r="AE10" s="17"/>
      <c r="AF10" s="17">
        <v>0.42031941585492699</v>
      </c>
      <c r="AG10" s="17">
        <v>0.41389762417961201</v>
      </c>
      <c r="AH10" s="17">
        <v>0.42378653829442198</v>
      </c>
      <c r="AI10" s="17">
        <v>0.31991088405322299</v>
      </c>
      <c r="AJ10" s="17">
        <v>0.36396167599972201</v>
      </c>
      <c r="AK10" s="17">
        <v>0.17509479855239099</v>
      </c>
      <c r="AL10" s="17"/>
      <c r="AM10" s="17">
        <v>0.32648405560813099</v>
      </c>
      <c r="AN10" s="17">
        <v>0.42450814490598998</v>
      </c>
      <c r="AO10" s="17">
        <v>0.35061541683168301</v>
      </c>
      <c r="AP10" s="17">
        <v>0.38108083315047803</v>
      </c>
      <c r="AQ10" s="17">
        <v>0.47565228155197697</v>
      </c>
      <c r="AR10" s="17"/>
      <c r="AS10" s="17">
        <v>0.38818828320385701</v>
      </c>
      <c r="AT10" s="17">
        <v>0.37954806845674399</v>
      </c>
      <c r="AU10" s="17"/>
      <c r="AV10" s="17">
        <v>0.36542627198232902</v>
      </c>
      <c r="AW10" s="17">
        <v>0.45539230644810103</v>
      </c>
      <c r="AX10" s="17"/>
      <c r="AY10" s="17">
        <v>0.405762904938681</v>
      </c>
      <c r="AZ10" s="17">
        <v>0.379785528464332</v>
      </c>
      <c r="BA10" s="17">
        <v>0.29192728945156898</v>
      </c>
      <c r="BB10" s="17"/>
      <c r="BC10" s="17">
        <v>0.40255202069358698</v>
      </c>
      <c r="BD10" s="17">
        <v>0.313864070988847</v>
      </c>
      <c r="BE10" s="17">
        <v>0.37815551777093398</v>
      </c>
      <c r="BF10" s="17"/>
      <c r="BG10" s="17">
        <v>0.39831131997736102</v>
      </c>
      <c r="BH10" s="17">
        <v>0.37468339877305401</v>
      </c>
      <c r="BI10" s="17"/>
      <c r="BJ10" s="17">
        <v>0.318557381075177</v>
      </c>
      <c r="BK10" s="17">
        <v>0.40141298676498899</v>
      </c>
      <c r="BL10" s="17"/>
      <c r="BM10" s="17">
        <v>0.36443802427974598</v>
      </c>
      <c r="BN10" s="17">
        <v>0.47239191850179402</v>
      </c>
      <c r="BO10" s="17">
        <v>0.35038361618291902</v>
      </c>
      <c r="BP10" s="17">
        <v>0.48150170175867901</v>
      </c>
      <c r="BQ10" s="17">
        <v>0.58229427958007396</v>
      </c>
      <c r="BR10" s="17">
        <v>0.29814431798889002</v>
      </c>
      <c r="BS10" s="17">
        <v>0.38987520793871999</v>
      </c>
      <c r="BT10" s="17"/>
      <c r="BU10" s="17">
        <v>0.48270315916682</v>
      </c>
      <c r="BV10" s="17">
        <v>0.45050713496685102</v>
      </c>
      <c r="BW10" s="17"/>
      <c r="BX10" s="17">
        <v>0.46173968348753502</v>
      </c>
      <c r="BY10" s="17">
        <v>0.38983281307899598</v>
      </c>
      <c r="BZ10" s="17">
        <v>0.43329347400875601</v>
      </c>
      <c r="CA10" s="17">
        <v>0.37719602605097002</v>
      </c>
    </row>
    <row r="11" spans="2:79" x14ac:dyDescent="0.3">
      <c r="B11" s="18" t="s">
        <v>422</v>
      </c>
      <c r="C11" s="17">
        <v>0.16847651546893</v>
      </c>
      <c r="D11" s="17">
        <v>0.19634918702154699</v>
      </c>
      <c r="E11" s="17">
        <v>0.14130997490033201</v>
      </c>
      <c r="F11" s="17"/>
      <c r="G11" s="17">
        <v>7.1036009645155607E-2</v>
      </c>
      <c r="H11" s="17">
        <v>0.11235561774087</v>
      </c>
      <c r="I11" s="17">
        <v>0.16663430662736201</v>
      </c>
      <c r="J11" s="17">
        <v>0.23304276478035299</v>
      </c>
      <c r="K11" s="17">
        <v>0.20771706023710601</v>
      </c>
      <c r="L11" s="17">
        <v>0.19543127125543799</v>
      </c>
      <c r="M11" s="17"/>
      <c r="N11" s="17">
        <v>0.129892758970855</v>
      </c>
      <c r="O11" s="17">
        <v>0.17649453931509501</v>
      </c>
      <c r="P11" s="17">
        <v>0.19629695216024401</v>
      </c>
      <c r="Q11" s="17">
        <v>0.16748763025715399</v>
      </c>
      <c r="R11" s="17"/>
      <c r="S11" s="17">
        <v>0.17525801098543201</v>
      </c>
      <c r="T11" s="17">
        <v>0.22763135278130001</v>
      </c>
      <c r="U11" s="17">
        <v>0.21301317486677299</v>
      </c>
      <c r="V11" s="17">
        <v>0.37205294300524</v>
      </c>
      <c r="W11" s="17">
        <v>0.165490990035396</v>
      </c>
      <c r="X11" s="17">
        <v>0.110694029062403</v>
      </c>
      <c r="Y11" s="17">
        <v>0.13211920695517801</v>
      </c>
      <c r="Z11" s="17">
        <v>0.28944833701739398</v>
      </c>
      <c r="AA11" s="17">
        <v>8.4074159600655396E-2</v>
      </c>
      <c r="AB11" s="17">
        <v>0.117822639906819</v>
      </c>
      <c r="AC11" s="17">
        <v>0</v>
      </c>
      <c r="AD11" s="17">
        <v>0</v>
      </c>
      <c r="AE11" s="17"/>
      <c r="AF11" s="17">
        <v>0.131236574789768</v>
      </c>
      <c r="AG11" s="17">
        <v>0.20706952319935101</v>
      </c>
      <c r="AH11" s="17">
        <v>0.170212813831398</v>
      </c>
      <c r="AI11" s="17">
        <v>0.17791294399058699</v>
      </c>
      <c r="AJ11" s="17">
        <v>9.8985200787419306E-2</v>
      </c>
      <c r="AK11" s="17">
        <v>0.268747850610567</v>
      </c>
      <c r="AL11" s="17"/>
      <c r="AM11" s="17">
        <v>0.234891596134855</v>
      </c>
      <c r="AN11" s="17">
        <v>0.16621127147320999</v>
      </c>
      <c r="AO11" s="17">
        <v>0.159871203158678</v>
      </c>
      <c r="AP11" s="17">
        <v>8.8826528947399397E-2</v>
      </c>
      <c r="AQ11" s="17">
        <v>6.4296282253839293E-2</v>
      </c>
      <c r="AR11" s="17"/>
      <c r="AS11" s="17">
        <v>0.143206273850744</v>
      </c>
      <c r="AT11" s="17">
        <v>0.21876083708482</v>
      </c>
      <c r="AU11" s="17"/>
      <c r="AV11" s="17">
        <v>0.160624238748894</v>
      </c>
      <c r="AW11" s="17">
        <v>0.20137809905613099</v>
      </c>
      <c r="AX11" s="17"/>
      <c r="AY11" s="17">
        <v>0.12038845501895599</v>
      </c>
      <c r="AZ11" s="17">
        <v>0.158645024134833</v>
      </c>
      <c r="BA11" s="17">
        <v>0.403866852137516</v>
      </c>
      <c r="BB11" s="17"/>
      <c r="BC11" s="17">
        <v>0.16465474246897299</v>
      </c>
      <c r="BD11" s="17">
        <v>0.212576451726782</v>
      </c>
      <c r="BE11" s="17">
        <v>0.13819921914064701</v>
      </c>
      <c r="BF11" s="17"/>
      <c r="BG11" s="17">
        <v>0.146881396578151</v>
      </c>
      <c r="BH11" s="17">
        <v>0.17969580039358801</v>
      </c>
      <c r="BI11" s="17"/>
      <c r="BJ11" s="17">
        <v>0.133042443011605</v>
      </c>
      <c r="BK11" s="17">
        <v>0.183174489843554</v>
      </c>
      <c r="BL11" s="17"/>
      <c r="BM11" s="17">
        <v>0.163214135654211</v>
      </c>
      <c r="BN11" s="17">
        <v>0.15223248359340699</v>
      </c>
      <c r="BO11" s="17">
        <v>0.135380430693812</v>
      </c>
      <c r="BP11" s="17">
        <v>0.14920569409059301</v>
      </c>
      <c r="BQ11" s="17">
        <v>8.2455719103925795E-2</v>
      </c>
      <c r="BR11" s="17">
        <v>0.20215485732125699</v>
      </c>
      <c r="BS11" s="17">
        <v>0.23263399637676799</v>
      </c>
      <c r="BT11" s="17"/>
      <c r="BU11" s="17">
        <v>9.3277068212498204E-2</v>
      </c>
      <c r="BV11" s="17">
        <v>8.4959425880366701E-2</v>
      </c>
      <c r="BW11" s="17"/>
      <c r="BX11" s="17">
        <v>9.4185278906905395E-2</v>
      </c>
      <c r="BY11" s="17">
        <v>0.22198028596415301</v>
      </c>
      <c r="BZ11" s="17">
        <v>0.12545357920556999</v>
      </c>
      <c r="CA11" s="17">
        <v>0.20147537472802099</v>
      </c>
    </row>
    <row r="12" spans="2:79" x14ac:dyDescent="0.3">
      <c r="B12" s="18" t="s">
        <v>477</v>
      </c>
      <c r="C12" s="17">
        <v>3.4630231693499901E-2</v>
      </c>
      <c r="D12" s="17">
        <v>2.9541205102861401E-2</v>
      </c>
      <c r="E12" s="17">
        <v>3.9853269794603498E-2</v>
      </c>
      <c r="F12" s="17"/>
      <c r="G12" s="17">
        <v>2.9684728854131599E-2</v>
      </c>
      <c r="H12" s="17">
        <v>3.4428267715589503E-2</v>
      </c>
      <c r="I12" s="17">
        <v>5.6595950980547101E-2</v>
      </c>
      <c r="J12" s="17">
        <v>2.2392536096621399E-2</v>
      </c>
      <c r="K12" s="17">
        <v>3.0960338215786198E-2</v>
      </c>
      <c r="L12" s="17">
        <v>3.2204257726402397E-2</v>
      </c>
      <c r="M12" s="17"/>
      <c r="N12" s="17">
        <v>3.4162274604020298E-2</v>
      </c>
      <c r="O12" s="17">
        <v>2.7030859575627599E-2</v>
      </c>
      <c r="P12" s="17">
        <v>2.18350507163033E-2</v>
      </c>
      <c r="Q12" s="17">
        <v>5.5288783039276097E-2</v>
      </c>
      <c r="R12" s="17"/>
      <c r="S12" s="17">
        <v>2.74739808023968E-2</v>
      </c>
      <c r="T12" s="17">
        <v>3.58437981055406E-2</v>
      </c>
      <c r="U12" s="17">
        <v>9.1832909517982106E-2</v>
      </c>
      <c r="V12" s="17">
        <v>2.5874308029808699E-2</v>
      </c>
      <c r="W12" s="17">
        <v>7.3381069568624502E-2</v>
      </c>
      <c r="X12" s="17">
        <v>4.9714474787346197E-2</v>
      </c>
      <c r="Y12" s="17">
        <v>0</v>
      </c>
      <c r="Z12" s="17">
        <v>0</v>
      </c>
      <c r="AA12" s="17">
        <v>1.6259372867794601E-2</v>
      </c>
      <c r="AB12" s="17">
        <v>0</v>
      </c>
      <c r="AC12" s="17">
        <v>0.16824104416473901</v>
      </c>
      <c r="AD12" s="17">
        <v>0</v>
      </c>
      <c r="AE12" s="17"/>
      <c r="AF12" s="17">
        <v>2.2488790152294599E-2</v>
      </c>
      <c r="AG12" s="17">
        <v>3.32086160621178E-2</v>
      </c>
      <c r="AH12" s="17">
        <v>3.61857292417554E-2</v>
      </c>
      <c r="AI12" s="17">
        <v>3.28731284718402E-2</v>
      </c>
      <c r="AJ12" s="17">
        <v>5.5160716000258403E-2</v>
      </c>
      <c r="AK12" s="17">
        <v>6.54997587652041E-2</v>
      </c>
      <c r="AL12" s="17"/>
      <c r="AM12" s="17">
        <v>3.3638554025811701E-2</v>
      </c>
      <c r="AN12" s="17">
        <v>4.1569468277275999E-2</v>
      </c>
      <c r="AO12" s="17">
        <v>3.4146689120899201E-2</v>
      </c>
      <c r="AP12" s="17">
        <v>1.7573554251118E-2</v>
      </c>
      <c r="AQ12" s="17">
        <v>0</v>
      </c>
      <c r="AR12" s="17"/>
      <c r="AS12" s="17">
        <v>3.2571561620613899E-2</v>
      </c>
      <c r="AT12" s="17">
        <v>1.7796437078038199E-2</v>
      </c>
      <c r="AU12" s="17"/>
      <c r="AV12" s="17">
        <v>3.0096357130961999E-2</v>
      </c>
      <c r="AW12" s="17">
        <v>2.5946244003047601E-2</v>
      </c>
      <c r="AX12" s="17"/>
      <c r="AY12" s="17">
        <v>3.3167408777864199E-2</v>
      </c>
      <c r="AZ12" s="17">
        <v>4.0468162472562901E-2</v>
      </c>
      <c r="BA12" s="17">
        <v>0</v>
      </c>
      <c r="BB12" s="17"/>
      <c r="BC12" s="17">
        <v>2.5889396940293699E-2</v>
      </c>
      <c r="BD12" s="17">
        <v>6.2666901615255594E-2</v>
      </c>
      <c r="BE12" s="17">
        <v>2.9153614918177102E-2</v>
      </c>
      <c r="BF12" s="17"/>
      <c r="BG12" s="17">
        <v>3.3144376652297698E-2</v>
      </c>
      <c r="BH12" s="17">
        <v>2.95401334732159E-2</v>
      </c>
      <c r="BI12" s="17"/>
      <c r="BJ12" s="17">
        <v>1.5432822873523801E-2</v>
      </c>
      <c r="BK12" s="17">
        <v>3.6940439214140398E-2</v>
      </c>
      <c r="BL12" s="17"/>
      <c r="BM12" s="17">
        <v>2.4153685879807998E-2</v>
      </c>
      <c r="BN12" s="17">
        <v>4.0766311399228601E-2</v>
      </c>
      <c r="BO12" s="17">
        <v>0.14873518765351099</v>
      </c>
      <c r="BP12" s="17">
        <v>6.8635080590326303E-2</v>
      </c>
      <c r="BQ12" s="17">
        <v>0</v>
      </c>
      <c r="BR12" s="17">
        <v>3.4370917647907701E-2</v>
      </c>
      <c r="BS12" s="17">
        <v>0</v>
      </c>
      <c r="BT12" s="17"/>
      <c r="BU12" s="17">
        <v>4.5099087517217099E-2</v>
      </c>
      <c r="BV12" s="17">
        <v>0</v>
      </c>
      <c r="BW12" s="17"/>
      <c r="BX12" s="17">
        <v>5.0522918180123402E-2</v>
      </c>
      <c r="BY12" s="17">
        <v>2.6105827132466401E-2</v>
      </c>
      <c r="BZ12" s="17">
        <v>0</v>
      </c>
      <c r="CA12" s="17">
        <v>5.1532109841888003E-2</v>
      </c>
    </row>
    <row r="13" spans="2:79" x14ac:dyDescent="0.3">
      <c r="B13" s="18" t="s">
        <v>478</v>
      </c>
      <c r="C13" s="17">
        <v>1.36062194384695E-2</v>
      </c>
      <c r="D13" s="17">
        <v>2.2971776781769399E-2</v>
      </c>
      <c r="E13" s="17">
        <v>4.3050111720681402E-3</v>
      </c>
      <c r="F13" s="17"/>
      <c r="G13" s="17">
        <v>0</v>
      </c>
      <c r="H13" s="17">
        <v>3.3300494442391901E-2</v>
      </c>
      <c r="I13" s="17">
        <v>1.26491408667715E-2</v>
      </c>
      <c r="J13" s="17">
        <v>0</v>
      </c>
      <c r="K13" s="17">
        <v>0</v>
      </c>
      <c r="L13" s="17">
        <v>2.95234659338173E-2</v>
      </c>
      <c r="M13" s="17"/>
      <c r="N13" s="17">
        <v>6.0181622245522298E-3</v>
      </c>
      <c r="O13" s="17">
        <v>2.82884316895699E-2</v>
      </c>
      <c r="P13" s="17">
        <v>0</v>
      </c>
      <c r="Q13" s="17">
        <v>2.2874695645416301E-2</v>
      </c>
      <c r="R13" s="17"/>
      <c r="S13" s="17">
        <v>0</v>
      </c>
      <c r="T13" s="17">
        <v>9.3130547189179107E-3</v>
      </c>
      <c r="U13" s="17">
        <v>2.0971157690483799E-2</v>
      </c>
      <c r="V13" s="17">
        <v>0</v>
      </c>
      <c r="W13" s="17">
        <v>3.1057930035903399E-2</v>
      </c>
      <c r="X13" s="17">
        <v>2.1084681150401002E-2</v>
      </c>
      <c r="Y13" s="17">
        <v>2.42149522894466E-2</v>
      </c>
      <c r="Z13" s="17">
        <v>0</v>
      </c>
      <c r="AA13" s="17">
        <v>1.9010914340925798E-2</v>
      </c>
      <c r="AB13" s="17">
        <v>1.99839797090938E-2</v>
      </c>
      <c r="AC13" s="17">
        <v>0</v>
      </c>
      <c r="AD13" s="17">
        <v>0</v>
      </c>
      <c r="AE13" s="17"/>
      <c r="AF13" s="17">
        <v>6.8573003266411301E-3</v>
      </c>
      <c r="AG13" s="17">
        <v>8.4478431677235295E-3</v>
      </c>
      <c r="AH13" s="17">
        <v>0</v>
      </c>
      <c r="AI13" s="17">
        <v>4.0341546572172801E-2</v>
      </c>
      <c r="AJ13" s="17">
        <v>2.0898379434988401E-2</v>
      </c>
      <c r="AK13" s="17">
        <v>0</v>
      </c>
      <c r="AL13" s="17"/>
      <c r="AM13" s="17">
        <v>1.6155446924473699E-2</v>
      </c>
      <c r="AN13" s="17">
        <v>8.1633334276296297E-3</v>
      </c>
      <c r="AO13" s="17">
        <v>8.6378907115765603E-3</v>
      </c>
      <c r="AP13" s="17">
        <v>0</v>
      </c>
      <c r="AQ13" s="17">
        <v>5.0739052018304601E-2</v>
      </c>
      <c r="AR13" s="17"/>
      <c r="AS13" s="17">
        <v>5.8119238566779804E-3</v>
      </c>
      <c r="AT13" s="17">
        <v>3.5660729556107898E-2</v>
      </c>
      <c r="AU13" s="17"/>
      <c r="AV13" s="17">
        <v>7.8876298813644503E-3</v>
      </c>
      <c r="AW13" s="17">
        <v>0</v>
      </c>
      <c r="AX13" s="17"/>
      <c r="AY13" s="17">
        <v>1.85813790824534E-2</v>
      </c>
      <c r="AZ13" s="17">
        <v>8.3016480651980293E-3</v>
      </c>
      <c r="BA13" s="17">
        <v>4.2913760974772903E-2</v>
      </c>
      <c r="BB13" s="17"/>
      <c r="BC13" s="17">
        <v>1.05623888769218E-2</v>
      </c>
      <c r="BD13" s="17">
        <v>2.39603367409458E-2</v>
      </c>
      <c r="BE13" s="17">
        <v>1.10986607391337E-2</v>
      </c>
      <c r="BF13" s="17"/>
      <c r="BG13" s="17">
        <v>1.2496875856468401E-2</v>
      </c>
      <c r="BH13" s="17">
        <v>1.44591118535319E-2</v>
      </c>
      <c r="BI13" s="17"/>
      <c r="BJ13" s="17">
        <v>1.6571949759581601E-2</v>
      </c>
      <c r="BK13" s="17">
        <v>1.2851338050672401E-2</v>
      </c>
      <c r="BL13" s="17"/>
      <c r="BM13" s="17">
        <v>1.46659156660902E-2</v>
      </c>
      <c r="BN13" s="17">
        <v>1.37620977144932E-2</v>
      </c>
      <c r="BO13" s="17">
        <v>0</v>
      </c>
      <c r="BP13" s="17">
        <v>0</v>
      </c>
      <c r="BQ13" s="17">
        <v>0</v>
      </c>
      <c r="BR13" s="17">
        <v>2.29669760514374E-2</v>
      </c>
      <c r="BS13" s="17">
        <v>0</v>
      </c>
      <c r="BT13" s="17"/>
      <c r="BU13" s="17">
        <v>0</v>
      </c>
      <c r="BV13" s="17">
        <v>2.3087425803716099E-2</v>
      </c>
      <c r="BW13" s="17"/>
      <c r="BX13" s="17">
        <v>3.09558872676515E-2</v>
      </c>
      <c r="BY13" s="17">
        <v>1.2799722330460801E-2</v>
      </c>
      <c r="BZ13" s="17">
        <v>1.0856554148759899E-2</v>
      </c>
      <c r="CA13" s="17">
        <v>1.2643801524885199E-2</v>
      </c>
    </row>
    <row r="14" spans="2:79" x14ac:dyDescent="0.3">
      <c r="B14" s="18" t="s">
        <v>96</v>
      </c>
      <c r="C14" s="19">
        <v>4.1021711059399599E-2</v>
      </c>
      <c r="D14" s="19">
        <v>4.2816654990458197E-2</v>
      </c>
      <c r="E14" s="19">
        <v>3.9393563288450999E-2</v>
      </c>
      <c r="F14" s="19"/>
      <c r="G14" s="19">
        <v>2.2778478357912298E-2</v>
      </c>
      <c r="H14" s="19">
        <v>4.7973164053682099E-2</v>
      </c>
      <c r="I14" s="19">
        <v>1.21394083231689E-2</v>
      </c>
      <c r="J14" s="19">
        <v>6.0535413488579097E-2</v>
      </c>
      <c r="K14" s="19">
        <v>5.7271550610902798E-2</v>
      </c>
      <c r="L14" s="19">
        <v>4.7681269165898703E-2</v>
      </c>
      <c r="M14" s="19"/>
      <c r="N14" s="19">
        <v>2.2905438016387499E-2</v>
      </c>
      <c r="O14" s="19">
        <v>2.80458640487374E-2</v>
      </c>
      <c r="P14" s="19">
        <v>5.15641459482142E-2</v>
      </c>
      <c r="Q14" s="19">
        <v>6.0579447173376599E-2</v>
      </c>
      <c r="R14" s="19"/>
      <c r="S14" s="19">
        <v>5.4539840673509303E-2</v>
      </c>
      <c r="T14" s="19">
        <v>5.7262845532026402E-2</v>
      </c>
      <c r="U14" s="19">
        <v>4.83260202657241E-2</v>
      </c>
      <c r="V14" s="19">
        <v>5.3277467419673402E-2</v>
      </c>
      <c r="W14" s="19">
        <v>3.19429478182729E-2</v>
      </c>
      <c r="X14" s="19">
        <v>4.37897543942109E-2</v>
      </c>
      <c r="Y14" s="19">
        <v>6.4589220947633696E-2</v>
      </c>
      <c r="Z14" s="19">
        <v>0</v>
      </c>
      <c r="AA14" s="19">
        <v>0</v>
      </c>
      <c r="AB14" s="19">
        <v>0</v>
      </c>
      <c r="AC14" s="19">
        <v>0.16906599058013499</v>
      </c>
      <c r="AD14" s="19">
        <v>0</v>
      </c>
      <c r="AE14" s="19"/>
      <c r="AF14" s="19">
        <v>3.4018901966399097E-2</v>
      </c>
      <c r="AG14" s="19">
        <v>2.39525436553207E-2</v>
      </c>
      <c r="AH14" s="19">
        <v>0</v>
      </c>
      <c r="AI14" s="19">
        <v>6.3660513805152599E-2</v>
      </c>
      <c r="AJ14" s="19">
        <v>0.13399606790466501</v>
      </c>
      <c r="AK14" s="19">
        <v>0</v>
      </c>
      <c r="AL14" s="19"/>
      <c r="AM14" s="19">
        <v>8.8513133134778904E-2</v>
      </c>
      <c r="AN14" s="19">
        <v>3.1417950033078498E-2</v>
      </c>
      <c r="AO14" s="19">
        <v>2.9234273252275601E-2</v>
      </c>
      <c r="AP14" s="19">
        <v>1.9141109228383201E-2</v>
      </c>
      <c r="AQ14" s="19">
        <v>0</v>
      </c>
      <c r="AR14" s="19"/>
      <c r="AS14" s="19">
        <v>3.82326682574037E-2</v>
      </c>
      <c r="AT14" s="19">
        <v>3.1970060632697202E-2</v>
      </c>
      <c r="AU14" s="19"/>
      <c r="AV14" s="19">
        <v>4.0868342187245499E-2</v>
      </c>
      <c r="AW14" s="19">
        <v>2.7888234918839599E-2</v>
      </c>
      <c r="AX14" s="19"/>
      <c r="AY14" s="19">
        <v>4.0490827062881402E-2</v>
      </c>
      <c r="AZ14" s="19">
        <v>4.4601342427714699E-2</v>
      </c>
      <c r="BA14" s="19">
        <v>2.2207376601459501E-2</v>
      </c>
      <c r="BB14" s="19"/>
      <c r="BC14" s="19">
        <v>4.8767217074006802E-2</v>
      </c>
      <c r="BD14" s="19">
        <v>2.3063008007316602E-2</v>
      </c>
      <c r="BE14" s="19">
        <v>3.25679960947E-2</v>
      </c>
      <c r="BF14" s="19"/>
      <c r="BG14" s="19">
        <v>6.4644992765733295E-2</v>
      </c>
      <c r="BH14" s="19">
        <v>3.1722734068299299E-2</v>
      </c>
      <c r="BI14" s="19"/>
      <c r="BJ14" s="19">
        <v>5.0833575262885802E-2</v>
      </c>
      <c r="BK14" s="19">
        <v>3.8423613195729102E-2</v>
      </c>
      <c r="BL14" s="19"/>
      <c r="BM14" s="19">
        <v>3.5981827244622101E-2</v>
      </c>
      <c r="BN14" s="19">
        <v>1.38346715663317E-2</v>
      </c>
      <c r="BO14" s="19">
        <v>0</v>
      </c>
      <c r="BP14" s="19">
        <v>0</v>
      </c>
      <c r="BQ14" s="19">
        <v>0</v>
      </c>
      <c r="BR14" s="19">
        <v>7.6892479185881504E-2</v>
      </c>
      <c r="BS14" s="19">
        <v>0.10541379088781</v>
      </c>
      <c r="BT14" s="19"/>
      <c r="BU14" s="19">
        <v>0</v>
      </c>
      <c r="BV14" s="19">
        <v>0</v>
      </c>
      <c r="BW14" s="19"/>
      <c r="BX14" s="19">
        <v>0</v>
      </c>
      <c r="BY14" s="19">
        <v>5.0214548613340598E-2</v>
      </c>
      <c r="BZ14" s="19">
        <v>5.3895595456596402E-3</v>
      </c>
      <c r="CA14" s="19">
        <v>3.5887206545905201E-2</v>
      </c>
    </row>
    <row r="15" spans="2:79" x14ac:dyDescent="0.3">
      <c r="B15" s="16" t="s">
        <v>333</v>
      </c>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C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482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501</v>
      </c>
      <c r="D7" s="10">
        <v>232</v>
      </c>
      <c r="E7" s="10">
        <v>268</v>
      </c>
      <c r="F7" s="10"/>
      <c r="G7" s="10">
        <v>46</v>
      </c>
      <c r="H7" s="10">
        <v>108</v>
      </c>
      <c r="I7" s="10">
        <v>82</v>
      </c>
      <c r="J7" s="10">
        <v>96</v>
      </c>
      <c r="K7" s="10">
        <v>68</v>
      </c>
      <c r="L7" s="10">
        <v>101</v>
      </c>
      <c r="M7" s="10"/>
      <c r="N7" s="10">
        <v>134</v>
      </c>
      <c r="O7" s="10">
        <v>147</v>
      </c>
      <c r="P7" s="10">
        <v>91</v>
      </c>
      <c r="Q7" s="10">
        <v>126</v>
      </c>
      <c r="R7" s="10"/>
      <c r="S7" s="10">
        <v>73</v>
      </c>
      <c r="T7" s="10">
        <v>54</v>
      </c>
      <c r="U7" s="10">
        <v>34</v>
      </c>
      <c r="V7" s="10">
        <v>51</v>
      </c>
      <c r="W7" s="10">
        <v>42</v>
      </c>
      <c r="X7" s="10">
        <v>43</v>
      </c>
      <c r="Y7" s="10">
        <v>40</v>
      </c>
      <c r="Z7" s="10">
        <v>28</v>
      </c>
      <c r="AA7" s="10">
        <v>62</v>
      </c>
      <c r="AB7" s="10">
        <v>41</v>
      </c>
      <c r="AC7" s="10">
        <v>26</v>
      </c>
      <c r="AD7" s="10">
        <v>7</v>
      </c>
      <c r="AE7" s="10"/>
      <c r="AF7" s="10">
        <v>118</v>
      </c>
      <c r="AG7" s="10">
        <v>152</v>
      </c>
      <c r="AH7" s="10">
        <v>69</v>
      </c>
      <c r="AI7" s="10">
        <v>79</v>
      </c>
      <c r="AJ7" s="10">
        <v>59</v>
      </c>
      <c r="AK7" s="10">
        <v>24</v>
      </c>
      <c r="AL7" s="10"/>
      <c r="AM7" s="10">
        <v>122</v>
      </c>
      <c r="AN7" s="10">
        <v>113</v>
      </c>
      <c r="AO7" s="10">
        <v>124</v>
      </c>
      <c r="AP7" s="10">
        <v>63</v>
      </c>
      <c r="AQ7" s="10">
        <v>16</v>
      </c>
      <c r="AR7" s="10"/>
      <c r="AS7" s="10">
        <v>299</v>
      </c>
      <c r="AT7" s="10">
        <v>63</v>
      </c>
      <c r="AU7" s="10"/>
      <c r="AV7" s="10">
        <v>306</v>
      </c>
      <c r="AW7" s="10">
        <v>77</v>
      </c>
      <c r="AX7" s="10"/>
      <c r="AY7" s="10">
        <v>146</v>
      </c>
      <c r="AZ7" s="10">
        <v>301</v>
      </c>
      <c r="BA7" s="10">
        <v>53</v>
      </c>
      <c r="BB7" s="10"/>
      <c r="BC7" s="10">
        <v>275</v>
      </c>
      <c r="BD7" s="10">
        <v>105</v>
      </c>
      <c r="BE7" s="10">
        <v>119</v>
      </c>
      <c r="BF7" s="10"/>
      <c r="BG7" s="10">
        <v>147</v>
      </c>
      <c r="BH7" s="10">
        <v>339</v>
      </c>
      <c r="BI7" s="10"/>
      <c r="BJ7" s="10">
        <v>118</v>
      </c>
      <c r="BK7" s="10">
        <v>374</v>
      </c>
      <c r="BL7" s="10"/>
      <c r="BM7" s="10">
        <v>223</v>
      </c>
      <c r="BN7" s="10">
        <v>70</v>
      </c>
      <c r="BO7" s="10">
        <v>18</v>
      </c>
      <c r="BP7" s="10">
        <v>27</v>
      </c>
      <c r="BQ7" s="10">
        <v>18</v>
      </c>
      <c r="BR7" s="10">
        <v>109</v>
      </c>
      <c r="BS7" s="10">
        <v>36</v>
      </c>
      <c r="BT7" s="10"/>
      <c r="BU7" s="10">
        <v>28</v>
      </c>
      <c r="BV7" s="10">
        <v>48</v>
      </c>
      <c r="BW7" s="10"/>
      <c r="BX7" s="10">
        <v>64</v>
      </c>
      <c r="BY7" s="10">
        <v>145</v>
      </c>
      <c r="BZ7" s="10">
        <v>194</v>
      </c>
      <c r="CA7" s="10">
        <v>138</v>
      </c>
    </row>
    <row r="8" spans="2:79" ht="30" customHeight="1" x14ac:dyDescent="0.3">
      <c r="B8" s="11" t="s">
        <v>20</v>
      </c>
      <c r="C8" s="11">
        <v>494</v>
      </c>
      <c r="D8" s="11">
        <v>231</v>
      </c>
      <c r="E8" s="11">
        <v>262</v>
      </c>
      <c r="F8" s="11"/>
      <c r="G8" s="11">
        <v>54</v>
      </c>
      <c r="H8" s="11">
        <v>107</v>
      </c>
      <c r="I8" s="11">
        <v>80</v>
      </c>
      <c r="J8" s="11">
        <v>91</v>
      </c>
      <c r="K8" s="11">
        <v>67</v>
      </c>
      <c r="L8" s="11">
        <v>96</v>
      </c>
      <c r="M8" s="11"/>
      <c r="N8" s="11">
        <v>135</v>
      </c>
      <c r="O8" s="11">
        <v>141</v>
      </c>
      <c r="P8" s="11">
        <v>87</v>
      </c>
      <c r="Q8" s="11">
        <v>128</v>
      </c>
      <c r="R8" s="11"/>
      <c r="S8" s="11">
        <v>70</v>
      </c>
      <c r="T8" s="11">
        <v>50</v>
      </c>
      <c r="U8" s="11">
        <v>32</v>
      </c>
      <c r="V8" s="11">
        <v>49</v>
      </c>
      <c r="W8" s="11">
        <v>40</v>
      </c>
      <c r="X8" s="11">
        <v>45</v>
      </c>
      <c r="Y8" s="11">
        <v>38</v>
      </c>
      <c r="Z8" s="11">
        <v>26</v>
      </c>
      <c r="AA8" s="11">
        <v>59</v>
      </c>
      <c r="AB8" s="11">
        <v>46</v>
      </c>
      <c r="AC8" s="11">
        <v>28</v>
      </c>
      <c r="AD8" s="11">
        <v>9</v>
      </c>
      <c r="AE8" s="11"/>
      <c r="AF8" s="11">
        <v>120</v>
      </c>
      <c r="AG8" s="11">
        <v>148</v>
      </c>
      <c r="AH8" s="11">
        <v>67</v>
      </c>
      <c r="AI8" s="11">
        <v>76</v>
      </c>
      <c r="AJ8" s="11">
        <v>60</v>
      </c>
      <c r="AK8" s="11">
        <v>23</v>
      </c>
      <c r="AL8" s="11"/>
      <c r="AM8" s="11">
        <v>120</v>
      </c>
      <c r="AN8" s="11">
        <v>112</v>
      </c>
      <c r="AO8" s="11">
        <v>123</v>
      </c>
      <c r="AP8" s="11">
        <v>61</v>
      </c>
      <c r="AQ8" s="11">
        <v>15</v>
      </c>
      <c r="AR8" s="11"/>
      <c r="AS8" s="11">
        <v>296</v>
      </c>
      <c r="AT8" s="11">
        <v>61</v>
      </c>
      <c r="AU8" s="11"/>
      <c r="AV8" s="11">
        <v>300</v>
      </c>
      <c r="AW8" s="11">
        <v>76</v>
      </c>
      <c r="AX8" s="11"/>
      <c r="AY8" s="11">
        <v>146</v>
      </c>
      <c r="AZ8" s="11">
        <v>296</v>
      </c>
      <c r="BA8" s="11">
        <v>50</v>
      </c>
      <c r="BB8" s="11"/>
      <c r="BC8" s="11">
        <v>272</v>
      </c>
      <c r="BD8" s="11">
        <v>102</v>
      </c>
      <c r="BE8" s="11">
        <v>117</v>
      </c>
      <c r="BF8" s="11"/>
      <c r="BG8" s="11">
        <v>144</v>
      </c>
      <c r="BH8" s="11">
        <v>334</v>
      </c>
      <c r="BI8" s="11"/>
      <c r="BJ8" s="11">
        <v>117</v>
      </c>
      <c r="BK8" s="11">
        <v>366</v>
      </c>
      <c r="BL8" s="11"/>
      <c r="BM8" s="11">
        <v>222</v>
      </c>
      <c r="BN8" s="11">
        <v>69</v>
      </c>
      <c r="BO8" s="11">
        <v>18</v>
      </c>
      <c r="BP8" s="11">
        <v>27</v>
      </c>
      <c r="BQ8" s="11">
        <v>20</v>
      </c>
      <c r="BR8" s="11">
        <v>103</v>
      </c>
      <c r="BS8" s="11">
        <v>35</v>
      </c>
      <c r="BT8" s="11"/>
      <c r="BU8" s="11">
        <v>28</v>
      </c>
      <c r="BV8" s="11">
        <v>48</v>
      </c>
      <c r="BW8" s="11"/>
      <c r="BX8" s="11">
        <v>63</v>
      </c>
      <c r="BY8" s="11">
        <v>142</v>
      </c>
      <c r="BZ8" s="11">
        <v>191</v>
      </c>
      <c r="CA8" s="11">
        <v>138</v>
      </c>
    </row>
    <row r="9" spans="2:79" x14ac:dyDescent="0.3">
      <c r="B9" s="18" t="s">
        <v>419</v>
      </c>
      <c r="C9" s="17">
        <v>0.37159395077615298</v>
      </c>
      <c r="D9" s="17">
        <v>0.38621629132073498</v>
      </c>
      <c r="E9" s="17">
        <v>0.35996124663845702</v>
      </c>
      <c r="F9" s="17"/>
      <c r="G9" s="17">
        <v>0.496512858013334</v>
      </c>
      <c r="H9" s="17">
        <v>0.34612699770649602</v>
      </c>
      <c r="I9" s="17">
        <v>0.39703549984120201</v>
      </c>
      <c r="J9" s="17">
        <v>0.32559959827657903</v>
      </c>
      <c r="K9" s="17">
        <v>0.31608908891135301</v>
      </c>
      <c r="L9" s="17">
        <v>0.39011273751935599</v>
      </c>
      <c r="M9" s="17"/>
      <c r="N9" s="17">
        <v>0.477696295431705</v>
      </c>
      <c r="O9" s="17">
        <v>0.35079554516516398</v>
      </c>
      <c r="P9" s="17">
        <v>0.27782880847886499</v>
      </c>
      <c r="Q9" s="17">
        <v>0.33320203764182599</v>
      </c>
      <c r="R9" s="17"/>
      <c r="S9" s="17">
        <v>0.47611796770372999</v>
      </c>
      <c r="T9" s="17">
        <v>0.355660001165227</v>
      </c>
      <c r="U9" s="17">
        <v>0.381725595203736</v>
      </c>
      <c r="V9" s="17">
        <v>0.36255117052161301</v>
      </c>
      <c r="W9" s="17">
        <v>0.28468298232195899</v>
      </c>
      <c r="X9" s="17">
        <v>0.35027469714036602</v>
      </c>
      <c r="Y9" s="17">
        <v>0.21882178779902101</v>
      </c>
      <c r="Z9" s="17">
        <v>0.30297578158689997</v>
      </c>
      <c r="AA9" s="17">
        <v>0.41382342183249898</v>
      </c>
      <c r="AB9" s="17">
        <v>0.32381377119016602</v>
      </c>
      <c r="AC9" s="17">
        <v>0.43842603206938702</v>
      </c>
      <c r="AD9" s="17">
        <v>0.73513791601098</v>
      </c>
      <c r="AE9" s="17"/>
      <c r="AF9" s="17">
        <v>0.49568276026857799</v>
      </c>
      <c r="AG9" s="17">
        <v>0.35297750404350198</v>
      </c>
      <c r="AH9" s="17">
        <v>0.36727288500591299</v>
      </c>
      <c r="AI9" s="17">
        <v>0.28772827714517402</v>
      </c>
      <c r="AJ9" s="17">
        <v>0.28889164211350199</v>
      </c>
      <c r="AK9" s="17">
        <v>0.34486162998731801</v>
      </c>
      <c r="AL9" s="17"/>
      <c r="AM9" s="17">
        <v>0.27113271277303802</v>
      </c>
      <c r="AN9" s="17">
        <v>0.31569371281822101</v>
      </c>
      <c r="AO9" s="17">
        <v>0.43303856910104799</v>
      </c>
      <c r="AP9" s="17">
        <v>0.45979510892661601</v>
      </c>
      <c r="AQ9" s="17">
        <v>0.65385786551505598</v>
      </c>
      <c r="AR9" s="17"/>
      <c r="AS9" s="17">
        <v>0.42113745866949898</v>
      </c>
      <c r="AT9" s="17">
        <v>0.47297680949142701</v>
      </c>
      <c r="AU9" s="17"/>
      <c r="AV9" s="17">
        <v>0.389618222630077</v>
      </c>
      <c r="AW9" s="17">
        <v>0.37526487044222501</v>
      </c>
      <c r="AX9" s="17"/>
      <c r="AY9" s="17">
        <v>0.42085877172945602</v>
      </c>
      <c r="AZ9" s="17">
        <v>0.35763067185168201</v>
      </c>
      <c r="BA9" s="17">
        <v>0.31736312873160299</v>
      </c>
      <c r="BB9" s="17"/>
      <c r="BC9" s="17">
        <v>0.38073012368491499</v>
      </c>
      <c r="BD9" s="17">
        <v>0.37558807867228999</v>
      </c>
      <c r="BE9" s="17">
        <v>0.35283693540955902</v>
      </c>
      <c r="BF9" s="17"/>
      <c r="BG9" s="17">
        <v>0.42598666588628498</v>
      </c>
      <c r="BH9" s="17">
        <v>0.35772261415620299</v>
      </c>
      <c r="BI9" s="17"/>
      <c r="BJ9" s="17">
        <v>0.336850903190266</v>
      </c>
      <c r="BK9" s="17">
        <v>0.38544618765424499</v>
      </c>
      <c r="BL9" s="17"/>
      <c r="BM9" s="17">
        <v>0.37783208392145001</v>
      </c>
      <c r="BN9" s="17">
        <v>0.33455142896196399</v>
      </c>
      <c r="BO9" s="17">
        <v>0.52664255654505898</v>
      </c>
      <c r="BP9" s="17">
        <v>0.31010628946170599</v>
      </c>
      <c r="BQ9" s="17">
        <v>0.46882825006670398</v>
      </c>
      <c r="BR9" s="17">
        <v>0.34684028339918299</v>
      </c>
      <c r="BS9" s="17">
        <v>0.38942238868100398</v>
      </c>
      <c r="BT9" s="17"/>
      <c r="BU9" s="17">
        <v>0.44190416236429098</v>
      </c>
      <c r="BV9" s="17">
        <v>0.358478758405466</v>
      </c>
      <c r="BW9" s="17"/>
      <c r="BX9" s="17">
        <v>0.408720347806308</v>
      </c>
      <c r="BY9" s="17">
        <v>0.30952704590501101</v>
      </c>
      <c r="BZ9" s="17">
        <v>0.47614751290139101</v>
      </c>
      <c r="CA9" s="17">
        <v>0.29967579940399303</v>
      </c>
    </row>
    <row r="10" spans="2:79" x14ac:dyDescent="0.3">
      <c r="B10" s="18" t="s">
        <v>421</v>
      </c>
      <c r="C10" s="17">
        <v>0.36394771682083399</v>
      </c>
      <c r="D10" s="17">
        <v>0.34488508602330298</v>
      </c>
      <c r="E10" s="17">
        <v>0.37858483746254301</v>
      </c>
      <c r="F10" s="17"/>
      <c r="G10" s="17">
        <v>0.34523251294852503</v>
      </c>
      <c r="H10" s="17">
        <v>0.36913358444764699</v>
      </c>
      <c r="I10" s="17">
        <v>0.396108180399254</v>
      </c>
      <c r="J10" s="17">
        <v>0.32243019571264198</v>
      </c>
      <c r="K10" s="17">
        <v>0.310250689522933</v>
      </c>
      <c r="L10" s="17">
        <v>0.41873154498517701</v>
      </c>
      <c r="M10" s="17"/>
      <c r="N10" s="17">
        <v>0.34861351877631602</v>
      </c>
      <c r="O10" s="17">
        <v>0.41106027247779697</v>
      </c>
      <c r="P10" s="17">
        <v>0.37479435596347199</v>
      </c>
      <c r="Q10" s="17">
        <v>0.32869874162303903</v>
      </c>
      <c r="R10" s="17"/>
      <c r="S10" s="17">
        <v>0.30463078493496698</v>
      </c>
      <c r="T10" s="17">
        <v>0.402053762783317</v>
      </c>
      <c r="U10" s="17">
        <v>0.32448217815399799</v>
      </c>
      <c r="V10" s="17">
        <v>0.355536888855294</v>
      </c>
      <c r="W10" s="17">
        <v>0.455695590439748</v>
      </c>
      <c r="X10" s="17">
        <v>0.36152470952961602</v>
      </c>
      <c r="Y10" s="17">
        <v>0.36133389021224999</v>
      </c>
      <c r="Z10" s="17">
        <v>0.35590652877802098</v>
      </c>
      <c r="AA10" s="17">
        <v>0.36756733422819399</v>
      </c>
      <c r="AB10" s="17">
        <v>0.39185386576709702</v>
      </c>
      <c r="AC10" s="17">
        <v>0.41198020436351102</v>
      </c>
      <c r="AD10" s="17">
        <v>0.13243104199451</v>
      </c>
      <c r="AE10" s="17"/>
      <c r="AF10" s="17">
        <v>0.31674491632178298</v>
      </c>
      <c r="AG10" s="17">
        <v>0.41090785583081402</v>
      </c>
      <c r="AH10" s="17">
        <v>0.31219761234359</v>
      </c>
      <c r="AI10" s="17">
        <v>0.30766635666577202</v>
      </c>
      <c r="AJ10" s="17">
        <v>0.48662826519031699</v>
      </c>
      <c r="AK10" s="17">
        <v>0.328170568928907</v>
      </c>
      <c r="AL10" s="17"/>
      <c r="AM10" s="17">
        <v>0.41174779413673201</v>
      </c>
      <c r="AN10" s="17">
        <v>0.30204857225856102</v>
      </c>
      <c r="AO10" s="17">
        <v>0.37305023519883901</v>
      </c>
      <c r="AP10" s="17">
        <v>0.387049974917822</v>
      </c>
      <c r="AQ10" s="17">
        <v>0.155428854013443</v>
      </c>
      <c r="AR10" s="17"/>
      <c r="AS10" s="17">
        <v>0.36011644603033399</v>
      </c>
      <c r="AT10" s="17">
        <v>0.31212298288259299</v>
      </c>
      <c r="AU10" s="17"/>
      <c r="AV10" s="17">
        <v>0.373756919272553</v>
      </c>
      <c r="AW10" s="17">
        <v>0.35486153015047101</v>
      </c>
      <c r="AX10" s="17"/>
      <c r="AY10" s="17">
        <v>0.344948030044679</v>
      </c>
      <c r="AZ10" s="17">
        <v>0.37231417312047299</v>
      </c>
      <c r="BA10" s="17">
        <v>0.37683075708991598</v>
      </c>
      <c r="BB10" s="17"/>
      <c r="BC10" s="17">
        <v>0.35348023995087402</v>
      </c>
      <c r="BD10" s="17">
        <v>0.360404931426408</v>
      </c>
      <c r="BE10" s="17">
        <v>0.38924737730291198</v>
      </c>
      <c r="BF10" s="17"/>
      <c r="BG10" s="17">
        <v>0.346507398287065</v>
      </c>
      <c r="BH10" s="17">
        <v>0.37573251295301102</v>
      </c>
      <c r="BI10" s="17"/>
      <c r="BJ10" s="17">
        <v>0.441315943821804</v>
      </c>
      <c r="BK10" s="17">
        <v>0.34174306608458599</v>
      </c>
      <c r="BL10" s="17"/>
      <c r="BM10" s="17">
        <v>0.34832656926212002</v>
      </c>
      <c r="BN10" s="17">
        <v>0.36590157474009299</v>
      </c>
      <c r="BO10" s="17">
        <v>0.14756068674453299</v>
      </c>
      <c r="BP10" s="17">
        <v>0.40935176924441502</v>
      </c>
      <c r="BQ10" s="17">
        <v>0.38819116800878301</v>
      </c>
      <c r="BR10" s="17">
        <v>0.387906686671324</v>
      </c>
      <c r="BS10" s="17">
        <v>0.45002804708078098</v>
      </c>
      <c r="BT10" s="17"/>
      <c r="BU10" s="17">
        <v>0.38754301036709199</v>
      </c>
      <c r="BV10" s="17">
        <v>0.43759431591225201</v>
      </c>
      <c r="BW10" s="17"/>
      <c r="BX10" s="17">
        <v>0.41172423140473302</v>
      </c>
      <c r="BY10" s="17">
        <v>0.411575703803291</v>
      </c>
      <c r="BZ10" s="17">
        <v>0.32038722358149302</v>
      </c>
      <c r="CA10" s="17">
        <v>0.45780853591347698</v>
      </c>
    </row>
    <row r="11" spans="2:79" x14ac:dyDescent="0.3">
      <c r="B11" s="18" t="s">
        <v>422</v>
      </c>
      <c r="C11" s="17">
        <v>0.17365843821737101</v>
      </c>
      <c r="D11" s="17">
        <v>0.18267256060237799</v>
      </c>
      <c r="E11" s="17">
        <v>0.166294324847438</v>
      </c>
      <c r="F11" s="17"/>
      <c r="G11" s="17">
        <v>8.4120290896510699E-2</v>
      </c>
      <c r="H11" s="17">
        <v>0.218514241236621</v>
      </c>
      <c r="I11" s="17">
        <v>0.152871714100587</v>
      </c>
      <c r="J11" s="17">
        <v>0.207017736068634</v>
      </c>
      <c r="K11" s="17">
        <v>0.26015050497577902</v>
      </c>
      <c r="L11" s="17">
        <v>9.9859705221795006E-2</v>
      </c>
      <c r="M11" s="17"/>
      <c r="N11" s="17">
        <v>0.13595148483342301</v>
      </c>
      <c r="O11" s="17">
        <v>0.19680350532454299</v>
      </c>
      <c r="P11" s="17">
        <v>0.18523921966407</v>
      </c>
      <c r="Q11" s="17">
        <v>0.183618629763806</v>
      </c>
      <c r="R11" s="17"/>
      <c r="S11" s="17">
        <v>0.13725247548375299</v>
      </c>
      <c r="T11" s="17">
        <v>0.167153308227172</v>
      </c>
      <c r="U11" s="17">
        <v>0.23835138183357499</v>
      </c>
      <c r="V11" s="17">
        <v>0.14793093709081701</v>
      </c>
      <c r="W11" s="17">
        <v>0.14107206223087901</v>
      </c>
      <c r="X11" s="17">
        <v>0.112236907125914</v>
      </c>
      <c r="Y11" s="17">
        <v>0.29135887047124398</v>
      </c>
      <c r="Z11" s="17">
        <v>0.30347035027981201</v>
      </c>
      <c r="AA11" s="17">
        <v>0.189057510446932</v>
      </c>
      <c r="AB11" s="17">
        <v>0.21126835481783901</v>
      </c>
      <c r="AC11" s="17">
        <v>3.5931350319092399E-2</v>
      </c>
      <c r="AD11" s="17">
        <v>0.13243104199451</v>
      </c>
      <c r="AE11" s="17"/>
      <c r="AF11" s="17">
        <v>0.137603326859363</v>
      </c>
      <c r="AG11" s="17">
        <v>0.151648318911874</v>
      </c>
      <c r="AH11" s="17">
        <v>0.20648401064566499</v>
      </c>
      <c r="AI11" s="17">
        <v>0.27759079072909298</v>
      </c>
      <c r="AJ11" s="17">
        <v>0.13780934286992499</v>
      </c>
      <c r="AK11" s="17">
        <v>0.15834866029806099</v>
      </c>
      <c r="AL11" s="17"/>
      <c r="AM11" s="17">
        <v>0.18829310405612401</v>
      </c>
      <c r="AN11" s="17">
        <v>0.26759490275827802</v>
      </c>
      <c r="AO11" s="17">
        <v>0.124766418734616</v>
      </c>
      <c r="AP11" s="17">
        <v>0.15315491615556201</v>
      </c>
      <c r="AQ11" s="17">
        <v>6.1214044559351602E-2</v>
      </c>
      <c r="AR11" s="17"/>
      <c r="AS11" s="17">
        <v>0.152468488843401</v>
      </c>
      <c r="AT11" s="17">
        <v>0.167152466090464</v>
      </c>
      <c r="AU11" s="17"/>
      <c r="AV11" s="17">
        <v>0.15590122717051599</v>
      </c>
      <c r="AW11" s="17">
        <v>0.14022477676883799</v>
      </c>
      <c r="AX11" s="17"/>
      <c r="AY11" s="17">
        <v>0.11651660441586301</v>
      </c>
      <c r="AZ11" s="17">
        <v>0.203263360429627</v>
      </c>
      <c r="BA11" s="17">
        <v>0.16886100829319201</v>
      </c>
      <c r="BB11" s="17"/>
      <c r="BC11" s="17">
        <v>0.169756278750542</v>
      </c>
      <c r="BD11" s="17">
        <v>0.18605112849239699</v>
      </c>
      <c r="BE11" s="17">
        <v>0.17467188320183899</v>
      </c>
      <c r="BF11" s="17"/>
      <c r="BG11" s="17">
        <v>0.14767774114712801</v>
      </c>
      <c r="BH11" s="17">
        <v>0.18212407685805401</v>
      </c>
      <c r="BI11" s="17"/>
      <c r="BJ11" s="17">
        <v>0.171136780811286</v>
      </c>
      <c r="BK11" s="17">
        <v>0.17233339142580101</v>
      </c>
      <c r="BL11" s="17"/>
      <c r="BM11" s="17">
        <v>0.19872161905743399</v>
      </c>
      <c r="BN11" s="17">
        <v>0.196427443115957</v>
      </c>
      <c r="BO11" s="17">
        <v>0.21743312905432</v>
      </c>
      <c r="BP11" s="17">
        <v>6.7438256155740395E-2</v>
      </c>
      <c r="BQ11" s="17">
        <v>8.9985368483724598E-2</v>
      </c>
      <c r="BR11" s="17">
        <v>0.18080507756998301</v>
      </c>
      <c r="BS11" s="17">
        <v>5.6317468572383803E-2</v>
      </c>
      <c r="BT11" s="17"/>
      <c r="BU11" s="17">
        <v>0.17055282726861701</v>
      </c>
      <c r="BV11" s="17">
        <v>0.185374541239781</v>
      </c>
      <c r="BW11" s="17"/>
      <c r="BX11" s="17">
        <v>0.13263789367686499</v>
      </c>
      <c r="BY11" s="17">
        <v>0.183308092648968</v>
      </c>
      <c r="BZ11" s="17">
        <v>0.157414948794281</v>
      </c>
      <c r="CA11" s="17">
        <v>0.17870731470679399</v>
      </c>
    </row>
    <row r="12" spans="2:79" x14ac:dyDescent="0.3">
      <c r="B12" s="18" t="s">
        <v>477</v>
      </c>
      <c r="C12" s="17">
        <v>3.0366710059856999E-2</v>
      </c>
      <c r="D12" s="17">
        <v>2.5443400124200599E-2</v>
      </c>
      <c r="E12" s="17">
        <v>3.4824896532128703E-2</v>
      </c>
      <c r="F12" s="17"/>
      <c r="G12" s="17">
        <v>5.4263271151856002E-2</v>
      </c>
      <c r="H12" s="17">
        <v>3.8142482197032701E-2</v>
      </c>
      <c r="I12" s="17">
        <v>2.75132047040594E-2</v>
      </c>
      <c r="J12" s="17">
        <v>1.99694254553862E-2</v>
      </c>
      <c r="K12" s="17">
        <v>4.3339103605335598E-2</v>
      </c>
      <c r="L12" s="17">
        <v>1.1308863819738099E-2</v>
      </c>
      <c r="M12" s="17"/>
      <c r="N12" s="17">
        <v>7.7554999976609997E-3</v>
      </c>
      <c r="O12" s="17">
        <v>2.0271952368960799E-2</v>
      </c>
      <c r="P12" s="17">
        <v>4.5554777640295099E-2</v>
      </c>
      <c r="Q12" s="17">
        <v>5.5535769884682902E-2</v>
      </c>
      <c r="R12" s="17"/>
      <c r="S12" s="17">
        <v>2.7223786479043399E-2</v>
      </c>
      <c r="T12" s="17">
        <v>2.06763625791609E-2</v>
      </c>
      <c r="U12" s="17">
        <v>2.7810626437282999E-2</v>
      </c>
      <c r="V12" s="17">
        <v>1.8666796271622901E-2</v>
      </c>
      <c r="W12" s="17">
        <v>2.2426632800783001E-2</v>
      </c>
      <c r="X12" s="17">
        <v>0</v>
      </c>
      <c r="Y12" s="17">
        <v>0.128485451517484</v>
      </c>
      <c r="Z12" s="17">
        <v>0</v>
      </c>
      <c r="AA12" s="17">
        <v>0</v>
      </c>
      <c r="AB12" s="17">
        <v>2.60143757959976E-2</v>
      </c>
      <c r="AC12" s="17">
        <v>0.11366241324801001</v>
      </c>
      <c r="AD12" s="17">
        <v>0</v>
      </c>
      <c r="AE12" s="17"/>
      <c r="AF12" s="17">
        <v>1.67170208850142E-2</v>
      </c>
      <c r="AG12" s="17">
        <v>3.2189394385672102E-2</v>
      </c>
      <c r="AH12" s="17">
        <v>3.2777259735557798E-2</v>
      </c>
      <c r="AI12" s="17">
        <v>3.9287008663973402E-2</v>
      </c>
      <c r="AJ12" s="17">
        <v>3.5664274973839998E-2</v>
      </c>
      <c r="AK12" s="17">
        <v>3.9942899019507101E-2</v>
      </c>
      <c r="AL12" s="17"/>
      <c r="AM12" s="17">
        <v>3.4524752744916301E-2</v>
      </c>
      <c r="AN12" s="17">
        <v>4.4959999942525503E-2</v>
      </c>
      <c r="AO12" s="17">
        <v>2.9733652200494402E-2</v>
      </c>
      <c r="AP12" s="17">
        <v>0</v>
      </c>
      <c r="AQ12" s="17">
        <v>0</v>
      </c>
      <c r="AR12" s="17"/>
      <c r="AS12" s="17">
        <v>3.1098488164563998E-2</v>
      </c>
      <c r="AT12" s="17">
        <v>0</v>
      </c>
      <c r="AU12" s="17"/>
      <c r="AV12" s="17">
        <v>2.41598951851314E-2</v>
      </c>
      <c r="AW12" s="17">
        <v>5.3273346966380197E-2</v>
      </c>
      <c r="AX12" s="17"/>
      <c r="AY12" s="17">
        <v>2.7212363387754901E-2</v>
      </c>
      <c r="AZ12" s="17">
        <v>2.7419836311323401E-2</v>
      </c>
      <c r="BA12" s="17">
        <v>5.7512190875371502E-2</v>
      </c>
      <c r="BB12" s="17"/>
      <c r="BC12" s="17">
        <v>2.87293140762073E-2</v>
      </c>
      <c r="BD12" s="17">
        <v>3.21864838613658E-2</v>
      </c>
      <c r="BE12" s="17">
        <v>3.3061733340977902E-2</v>
      </c>
      <c r="BF12" s="17"/>
      <c r="BG12" s="17">
        <v>3.5310386235414701E-2</v>
      </c>
      <c r="BH12" s="17">
        <v>2.9659809508092098E-2</v>
      </c>
      <c r="BI12" s="17"/>
      <c r="BJ12" s="17">
        <v>1.7398913089721701E-2</v>
      </c>
      <c r="BK12" s="17">
        <v>3.2521322065159002E-2</v>
      </c>
      <c r="BL12" s="17"/>
      <c r="BM12" s="17">
        <v>4.0499001713528097E-2</v>
      </c>
      <c r="BN12" s="17">
        <v>1.44439909558675E-2</v>
      </c>
      <c r="BO12" s="17">
        <v>0</v>
      </c>
      <c r="BP12" s="17">
        <v>7.5157502536228202E-2</v>
      </c>
      <c r="BQ12" s="17">
        <v>0</v>
      </c>
      <c r="BR12" s="17">
        <v>2.0493194553434801E-2</v>
      </c>
      <c r="BS12" s="17">
        <v>2.5599415651016699E-2</v>
      </c>
      <c r="BT12" s="17"/>
      <c r="BU12" s="17">
        <v>0</v>
      </c>
      <c r="BV12" s="17">
        <v>0</v>
      </c>
      <c r="BW12" s="17"/>
      <c r="BX12" s="17">
        <v>1.6019700011000199E-2</v>
      </c>
      <c r="BY12" s="17">
        <v>4.9721940813027297E-2</v>
      </c>
      <c r="BZ12" s="17">
        <v>2.0585766573199299E-2</v>
      </c>
      <c r="CA12" s="17">
        <v>2.1771374379092101E-2</v>
      </c>
    </row>
    <row r="13" spans="2:79" x14ac:dyDescent="0.3">
      <c r="B13" s="18" t="s">
        <v>478</v>
      </c>
      <c r="C13" s="17">
        <v>6.0697242307936302E-3</v>
      </c>
      <c r="D13" s="17">
        <v>8.2487486953668407E-3</v>
      </c>
      <c r="E13" s="17">
        <v>4.1645053229890303E-3</v>
      </c>
      <c r="F13" s="17"/>
      <c r="G13" s="17">
        <v>0</v>
      </c>
      <c r="H13" s="17">
        <v>1.02136771906817E-2</v>
      </c>
      <c r="I13" s="17">
        <v>1.29382744761591E-2</v>
      </c>
      <c r="J13" s="17">
        <v>9.6300258004987406E-3</v>
      </c>
      <c r="K13" s="17">
        <v>0</v>
      </c>
      <c r="L13" s="17">
        <v>0</v>
      </c>
      <c r="M13" s="17"/>
      <c r="N13" s="17">
        <v>0</v>
      </c>
      <c r="O13" s="17">
        <v>0</v>
      </c>
      <c r="P13" s="17">
        <v>1.00567328939046E-2</v>
      </c>
      <c r="Q13" s="17">
        <v>1.6534590836925499E-2</v>
      </c>
      <c r="R13" s="17"/>
      <c r="S13" s="17">
        <v>1.46915102799726E-2</v>
      </c>
      <c r="T13" s="17">
        <v>1.7292476652728001E-2</v>
      </c>
      <c r="U13" s="17">
        <v>0</v>
      </c>
      <c r="V13" s="17">
        <v>0</v>
      </c>
      <c r="W13" s="17">
        <v>0</v>
      </c>
      <c r="X13" s="17">
        <v>2.4047402185449301E-2</v>
      </c>
      <c r="Y13" s="17">
        <v>0</v>
      </c>
      <c r="Z13" s="17">
        <v>0</v>
      </c>
      <c r="AA13" s="17">
        <v>0</v>
      </c>
      <c r="AB13" s="17">
        <v>0</v>
      </c>
      <c r="AC13" s="17">
        <v>0</v>
      </c>
      <c r="AD13" s="17">
        <v>0</v>
      </c>
      <c r="AE13" s="17"/>
      <c r="AF13" s="17">
        <v>8.5885482460546E-3</v>
      </c>
      <c r="AG13" s="17">
        <v>7.3702196227400296E-3</v>
      </c>
      <c r="AH13" s="17">
        <v>0</v>
      </c>
      <c r="AI13" s="17">
        <v>1.15016625865663E-2</v>
      </c>
      <c r="AJ13" s="17">
        <v>0</v>
      </c>
      <c r="AK13" s="17">
        <v>0</v>
      </c>
      <c r="AL13" s="17"/>
      <c r="AM13" s="17">
        <v>7.2772071981293896E-3</v>
      </c>
      <c r="AN13" s="17">
        <v>9.6888780067707798E-3</v>
      </c>
      <c r="AO13" s="17">
        <v>8.3958596745750992E-3</v>
      </c>
      <c r="AP13" s="17">
        <v>0</v>
      </c>
      <c r="AQ13" s="17">
        <v>0</v>
      </c>
      <c r="AR13" s="17"/>
      <c r="AS13" s="17">
        <v>3.68327392999441E-3</v>
      </c>
      <c r="AT13" s="17">
        <v>0</v>
      </c>
      <c r="AU13" s="17"/>
      <c r="AV13" s="17">
        <v>6.5517280597941902E-3</v>
      </c>
      <c r="AW13" s="17">
        <v>1.3567092559927701E-2</v>
      </c>
      <c r="AX13" s="17"/>
      <c r="AY13" s="17">
        <v>0</v>
      </c>
      <c r="AZ13" s="17">
        <v>6.6247033084927799E-3</v>
      </c>
      <c r="BA13" s="17">
        <v>2.0600967462176899E-2</v>
      </c>
      <c r="BB13" s="17"/>
      <c r="BC13" s="17">
        <v>7.2084779543173704E-3</v>
      </c>
      <c r="BD13" s="17">
        <v>0</v>
      </c>
      <c r="BE13" s="17">
        <v>8.8154129644035396E-3</v>
      </c>
      <c r="BF13" s="17"/>
      <c r="BG13" s="17">
        <v>0</v>
      </c>
      <c r="BH13" s="17">
        <v>8.9740906226700393E-3</v>
      </c>
      <c r="BI13" s="17"/>
      <c r="BJ13" s="17">
        <v>0</v>
      </c>
      <c r="BK13" s="17">
        <v>8.1907361794167598E-3</v>
      </c>
      <c r="BL13" s="17"/>
      <c r="BM13" s="17">
        <v>8.6035820758251901E-3</v>
      </c>
      <c r="BN13" s="17">
        <v>1.5793307637886299E-2</v>
      </c>
      <c r="BO13" s="17">
        <v>0</v>
      </c>
      <c r="BP13" s="17">
        <v>0</v>
      </c>
      <c r="BQ13" s="17">
        <v>0</v>
      </c>
      <c r="BR13" s="17">
        <v>0</v>
      </c>
      <c r="BS13" s="17">
        <v>0</v>
      </c>
      <c r="BT13" s="17"/>
      <c r="BU13" s="17">
        <v>0</v>
      </c>
      <c r="BV13" s="17">
        <v>0</v>
      </c>
      <c r="BW13" s="17"/>
      <c r="BX13" s="17">
        <v>0</v>
      </c>
      <c r="BY13" s="17">
        <v>1.33964149607626E-2</v>
      </c>
      <c r="BZ13" s="17">
        <v>0</v>
      </c>
      <c r="CA13" s="17">
        <v>7.88366483545129E-3</v>
      </c>
    </row>
    <row r="14" spans="2:79" x14ac:dyDescent="0.3">
      <c r="B14" s="18" t="s">
        <v>96</v>
      </c>
      <c r="C14" s="19">
        <v>5.43634598949908E-2</v>
      </c>
      <c r="D14" s="19">
        <v>5.2533913234016502E-2</v>
      </c>
      <c r="E14" s="19">
        <v>5.6170189196444197E-2</v>
      </c>
      <c r="F14" s="19"/>
      <c r="G14" s="19">
        <v>1.98710669897736E-2</v>
      </c>
      <c r="H14" s="19">
        <v>1.78690172215227E-2</v>
      </c>
      <c r="I14" s="19">
        <v>1.35331264787379E-2</v>
      </c>
      <c r="J14" s="19">
        <v>0.11535301868625999</v>
      </c>
      <c r="K14" s="19">
        <v>7.0170612984598396E-2</v>
      </c>
      <c r="L14" s="19">
        <v>7.9987148453934398E-2</v>
      </c>
      <c r="M14" s="19"/>
      <c r="N14" s="19">
        <v>2.9983200960894799E-2</v>
      </c>
      <c r="O14" s="19">
        <v>2.1068724663535199E-2</v>
      </c>
      <c r="P14" s="19">
        <v>0.106526105359393</v>
      </c>
      <c r="Q14" s="19">
        <v>8.2410230249720995E-2</v>
      </c>
      <c r="R14" s="19"/>
      <c r="S14" s="19">
        <v>4.0083475118534502E-2</v>
      </c>
      <c r="T14" s="19">
        <v>3.71640885923952E-2</v>
      </c>
      <c r="U14" s="19">
        <v>2.7630218371407899E-2</v>
      </c>
      <c r="V14" s="19">
        <v>0.115314207260653</v>
      </c>
      <c r="W14" s="19">
        <v>9.6122732206631506E-2</v>
      </c>
      <c r="X14" s="19">
        <v>0.15191628401865501</v>
      </c>
      <c r="Y14" s="19">
        <v>0</v>
      </c>
      <c r="Z14" s="19">
        <v>3.7647339355266499E-2</v>
      </c>
      <c r="AA14" s="19">
        <v>2.9551733492375699E-2</v>
      </c>
      <c r="AB14" s="19">
        <v>4.7049632428899701E-2</v>
      </c>
      <c r="AC14" s="19">
        <v>0</v>
      </c>
      <c r="AD14" s="19">
        <v>0</v>
      </c>
      <c r="AE14" s="19"/>
      <c r="AF14" s="19">
        <v>2.4663427419206602E-2</v>
      </c>
      <c r="AG14" s="19">
        <v>4.4906707205397398E-2</v>
      </c>
      <c r="AH14" s="19">
        <v>8.1268232269274293E-2</v>
      </c>
      <c r="AI14" s="19">
        <v>7.6225904209421505E-2</v>
      </c>
      <c r="AJ14" s="19">
        <v>5.1006474852415301E-2</v>
      </c>
      <c r="AK14" s="19">
        <v>0.12867624176620701</v>
      </c>
      <c r="AL14" s="19"/>
      <c r="AM14" s="19">
        <v>8.7024429091060104E-2</v>
      </c>
      <c r="AN14" s="19">
        <v>6.0013934215643903E-2</v>
      </c>
      <c r="AO14" s="19">
        <v>3.1015265090427999E-2</v>
      </c>
      <c r="AP14" s="19">
        <v>0</v>
      </c>
      <c r="AQ14" s="19">
        <v>0.12949923591214901</v>
      </c>
      <c r="AR14" s="19"/>
      <c r="AS14" s="19">
        <v>3.1495844362207197E-2</v>
      </c>
      <c r="AT14" s="19">
        <v>4.7747741535516301E-2</v>
      </c>
      <c r="AU14" s="19"/>
      <c r="AV14" s="19">
        <v>5.0012007681928899E-2</v>
      </c>
      <c r="AW14" s="19">
        <v>6.2808383112158306E-2</v>
      </c>
      <c r="AX14" s="19"/>
      <c r="AY14" s="19">
        <v>9.0464230422247299E-2</v>
      </c>
      <c r="AZ14" s="19">
        <v>3.27472549784011E-2</v>
      </c>
      <c r="BA14" s="19">
        <v>5.8831947547740501E-2</v>
      </c>
      <c r="BB14" s="19"/>
      <c r="BC14" s="19">
        <v>6.00955655831448E-2</v>
      </c>
      <c r="BD14" s="19">
        <v>4.5769377547539201E-2</v>
      </c>
      <c r="BE14" s="19">
        <v>4.1366657780307702E-2</v>
      </c>
      <c r="BF14" s="19"/>
      <c r="BG14" s="19">
        <v>4.4517808444107201E-2</v>
      </c>
      <c r="BH14" s="19">
        <v>4.5786895901969799E-2</v>
      </c>
      <c r="BI14" s="19"/>
      <c r="BJ14" s="19">
        <v>3.3297459086921201E-2</v>
      </c>
      <c r="BK14" s="19">
        <v>5.9765296590792598E-2</v>
      </c>
      <c r="BL14" s="19"/>
      <c r="BM14" s="19">
        <v>2.60171439696423E-2</v>
      </c>
      <c r="BN14" s="19">
        <v>7.2882254588231901E-2</v>
      </c>
      <c r="BO14" s="19">
        <v>0.10836362765608901</v>
      </c>
      <c r="BP14" s="19">
        <v>0.13794618260191099</v>
      </c>
      <c r="BQ14" s="19">
        <v>5.2995213440788599E-2</v>
      </c>
      <c r="BR14" s="19">
        <v>6.3954757806074694E-2</v>
      </c>
      <c r="BS14" s="19">
        <v>7.8632680014813702E-2</v>
      </c>
      <c r="BT14" s="19"/>
      <c r="BU14" s="19">
        <v>0</v>
      </c>
      <c r="BV14" s="19">
        <v>1.8552384442501301E-2</v>
      </c>
      <c r="BW14" s="19"/>
      <c r="BX14" s="19">
        <v>3.08978271010945E-2</v>
      </c>
      <c r="BY14" s="19">
        <v>3.2470801868940399E-2</v>
      </c>
      <c r="BZ14" s="19">
        <v>2.54645481496357E-2</v>
      </c>
      <c r="CA14" s="19">
        <v>3.4153310761192698E-2</v>
      </c>
    </row>
    <row r="15" spans="2:79" x14ac:dyDescent="0.3">
      <c r="B15" s="16" t="s">
        <v>333</v>
      </c>
    </row>
    <row r="16" spans="2:79" x14ac:dyDescent="0.3">
      <c r="B16" t="s">
        <v>99</v>
      </c>
    </row>
    <row r="17" spans="2:2" x14ac:dyDescent="0.3">
      <c r="B17" t="s">
        <v>100</v>
      </c>
    </row>
    <row r="19" spans="2:2" x14ac:dyDescent="0.3">
      <c r="B19"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CA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483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498</v>
      </c>
      <c r="D7" s="10">
        <v>248</v>
      </c>
      <c r="E7" s="10">
        <v>250</v>
      </c>
      <c r="F7" s="10"/>
      <c r="G7" s="10">
        <v>54</v>
      </c>
      <c r="H7" s="10">
        <v>85</v>
      </c>
      <c r="I7" s="10">
        <v>96</v>
      </c>
      <c r="J7" s="10">
        <v>82</v>
      </c>
      <c r="K7" s="10">
        <v>75</v>
      </c>
      <c r="L7" s="10">
        <v>106</v>
      </c>
      <c r="M7" s="10"/>
      <c r="N7" s="10">
        <v>122</v>
      </c>
      <c r="O7" s="10">
        <v>137</v>
      </c>
      <c r="P7" s="10">
        <v>112</v>
      </c>
      <c r="Q7" s="10">
        <v>123</v>
      </c>
      <c r="R7" s="10"/>
      <c r="S7" s="10">
        <v>71</v>
      </c>
      <c r="T7" s="10">
        <v>70</v>
      </c>
      <c r="U7" s="10">
        <v>37</v>
      </c>
      <c r="V7" s="10">
        <v>41</v>
      </c>
      <c r="W7" s="10">
        <v>41</v>
      </c>
      <c r="X7" s="10">
        <v>51</v>
      </c>
      <c r="Y7" s="10">
        <v>37</v>
      </c>
      <c r="Z7" s="10">
        <v>15</v>
      </c>
      <c r="AA7" s="10">
        <v>55</v>
      </c>
      <c r="AB7" s="10">
        <v>53</v>
      </c>
      <c r="AC7" s="10">
        <v>17</v>
      </c>
      <c r="AD7" s="10">
        <v>10</v>
      </c>
      <c r="AE7" s="10"/>
      <c r="AF7" s="10">
        <v>109</v>
      </c>
      <c r="AG7" s="10">
        <v>143</v>
      </c>
      <c r="AH7" s="10">
        <v>80</v>
      </c>
      <c r="AI7" s="10">
        <v>86</v>
      </c>
      <c r="AJ7" s="10">
        <v>52</v>
      </c>
      <c r="AK7" s="10">
        <v>27</v>
      </c>
      <c r="AL7" s="10"/>
      <c r="AM7" s="10">
        <v>122</v>
      </c>
      <c r="AN7" s="10">
        <v>121</v>
      </c>
      <c r="AO7" s="10">
        <v>117</v>
      </c>
      <c r="AP7" s="10">
        <v>57</v>
      </c>
      <c r="AQ7" s="10">
        <v>15</v>
      </c>
      <c r="AR7" s="10"/>
      <c r="AS7" s="10">
        <v>327</v>
      </c>
      <c r="AT7" s="10">
        <v>55</v>
      </c>
      <c r="AU7" s="10"/>
      <c r="AV7" s="10">
        <v>322</v>
      </c>
      <c r="AW7" s="10">
        <v>67</v>
      </c>
      <c r="AX7" s="10"/>
      <c r="AY7" s="10">
        <v>126</v>
      </c>
      <c r="AZ7" s="10">
        <v>317</v>
      </c>
      <c r="BA7" s="10">
        <v>46</v>
      </c>
      <c r="BB7" s="10"/>
      <c r="BC7" s="10">
        <v>274</v>
      </c>
      <c r="BD7" s="10">
        <v>98</v>
      </c>
      <c r="BE7" s="10">
        <v>123</v>
      </c>
      <c r="BF7" s="10"/>
      <c r="BG7" s="10">
        <v>135</v>
      </c>
      <c r="BH7" s="10">
        <v>353</v>
      </c>
      <c r="BI7" s="10"/>
      <c r="BJ7" s="10">
        <v>127</v>
      </c>
      <c r="BK7" s="10">
        <v>360</v>
      </c>
      <c r="BL7" s="10"/>
      <c r="BM7" s="10">
        <v>224</v>
      </c>
      <c r="BN7" s="10">
        <v>65</v>
      </c>
      <c r="BO7" s="10">
        <v>26</v>
      </c>
      <c r="BP7" s="10">
        <v>21</v>
      </c>
      <c r="BQ7" s="10">
        <v>23</v>
      </c>
      <c r="BR7" s="10">
        <v>105</v>
      </c>
      <c r="BS7" s="10">
        <v>34</v>
      </c>
      <c r="BT7" s="10"/>
      <c r="BU7" s="10">
        <v>18</v>
      </c>
      <c r="BV7" s="10">
        <v>38</v>
      </c>
      <c r="BW7" s="10"/>
      <c r="BX7" s="10">
        <v>57</v>
      </c>
      <c r="BY7" s="10">
        <v>136</v>
      </c>
      <c r="BZ7" s="10">
        <v>194</v>
      </c>
      <c r="CA7" s="10">
        <v>146</v>
      </c>
    </row>
    <row r="8" spans="2:79" ht="30" customHeight="1" x14ac:dyDescent="0.3">
      <c r="B8" s="11" t="s">
        <v>20</v>
      </c>
      <c r="C8" s="11">
        <v>497</v>
      </c>
      <c r="D8" s="11">
        <v>253</v>
      </c>
      <c r="E8" s="11">
        <v>244</v>
      </c>
      <c r="F8" s="11"/>
      <c r="G8" s="11">
        <v>66</v>
      </c>
      <c r="H8" s="11">
        <v>84</v>
      </c>
      <c r="I8" s="11">
        <v>94</v>
      </c>
      <c r="J8" s="11">
        <v>79</v>
      </c>
      <c r="K8" s="11">
        <v>73</v>
      </c>
      <c r="L8" s="11">
        <v>100</v>
      </c>
      <c r="M8" s="11"/>
      <c r="N8" s="11">
        <v>128</v>
      </c>
      <c r="O8" s="11">
        <v>132</v>
      </c>
      <c r="P8" s="11">
        <v>107</v>
      </c>
      <c r="Q8" s="11">
        <v>126</v>
      </c>
      <c r="R8" s="11"/>
      <c r="S8" s="11">
        <v>70</v>
      </c>
      <c r="T8" s="11">
        <v>65</v>
      </c>
      <c r="U8" s="11">
        <v>38</v>
      </c>
      <c r="V8" s="11">
        <v>41</v>
      </c>
      <c r="W8" s="11">
        <v>39</v>
      </c>
      <c r="X8" s="11">
        <v>52</v>
      </c>
      <c r="Y8" s="11">
        <v>34</v>
      </c>
      <c r="Z8" s="11">
        <v>14</v>
      </c>
      <c r="AA8" s="11">
        <v>54</v>
      </c>
      <c r="AB8" s="11">
        <v>59</v>
      </c>
      <c r="AC8" s="11">
        <v>20</v>
      </c>
      <c r="AD8" s="11">
        <v>13</v>
      </c>
      <c r="AE8" s="11"/>
      <c r="AF8" s="11">
        <v>111</v>
      </c>
      <c r="AG8" s="11">
        <v>142</v>
      </c>
      <c r="AH8" s="11">
        <v>80</v>
      </c>
      <c r="AI8" s="11">
        <v>85</v>
      </c>
      <c r="AJ8" s="11">
        <v>51</v>
      </c>
      <c r="AK8" s="11">
        <v>26</v>
      </c>
      <c r="AL8" s="11"/>
      <c r="AM8" s="11">
        <v>119</v>
      </c>
      <c r="AN8" s="11">
        <v>121</v>
      </c>
      <c r="AO8" s="11">
        <v>121</v>
      </c>
      <c r="AP8" s="11">
        <v>57</v>
      </c>
      <c r="AQ8" s="11">
        <v>15</v>
      </c>
      <c r="AR8" s="11"/>
      <c r="AS8" s="11">
        <v>332</v>
      </c>
      <c r="AT8" s="11">
        <v>53</v>
      </c>
      <c r="AU8" s="11"/>
      <c r="AV8" s="11">
        <v>318</v>
      </c>
      <c r="AW8" s="11">
        <v>65</v>
      </c>
      <c r="AX8" s="11"/>
      <c r="AY8" s="11">
        <v>127</v>
      </c>
      <c r="AZ8" s="11">
        <v>316</v>
      </c>
      <c r="BA8" s="11">
        <v>44</v>
      </c>
      <c r="BB8" s="11"/>
      <c r="BC8" s="11">
        <v>276</v>
      </c>
      <c r="BD8" s="11">
        <v>98</v>
      </c>
      <c r="BE8" s="11">
        <v>120</v>
      </c>
      <c r="BF8" s="11"/>
      <c r="BG8" s="11">
        <v>132</v>
      </c>
      <c r="BH8" s="11">
        <v>353</v>
      </c>
      <c r="BI8" s="11"/>
      <c r="BJ8" s="11">
        <v>126</v>
      </c>
      <c r="BK8" s="11">
        <v>357</v>
      </c>
      <c r="BL8" s="11"/>
      <c r="BM8" s="11">
        <v>223</v>
      </c>
      <c r="BN8" s="11">
        <v>66</v>
      </c>
      <c r="BO8" s="11">
        <v>26</v>
      </c>
      <c r="BP8" s="11">
        <v>20</v>
      </c>
      <c r="BQ8" s="11">
        <v>28</v>
      </c>
      <c r="BR8" s="11">
        <v>101</v>
      </c>
      <c r="BS8" s="11">
        <v>33</v>
      </c>
      <c r="BT8" s="11"/>
      <c r="BU8" s="11">
        <v>17</v>
      </c>
      <c r="BV8" s="11">
        <v>37</v>
      </c>
      <c r="BW8" s="11"/>
      <c r="BX8" s="11">
        <v>57</v>
      </c>
      <c r="BY8" s="11">
        <v>133</v>
      </c>
      <c r="BZ8" s="11">
        <v>197</v>
      </c>
      <c r="CA8" s="11">
        <v>145</v>
      </c>
    </row>
    <row r="9" spans="2:79" x14ac:dyDescent="0.3">
      <c r="B9" s="18" t="s">
        <v>292</v>
      </c>
      <c r="C9" s="17">
        <v>0.27188964244094999</v>
      </c>
      <c r="D9" s="17">
        <v>0.29001509155354899</v>
      </c>
      <c r="E9" s="17">
        <v>0.25307691229645102</v>
      </c>
      <c r="F9" s="17"/>
      <c r="G9" s="17">
        <v>0.335410393002947</v>
      </c>
      <c r="H9" s="17">
        <v>0.44671109683372001</v>
      </c>
      <c r="I9" s="17">
        <v>0.187626067735534</v>
      </c>
      <c r="J9" s="17">
        <v>0.18271961949934001</v>
      </c>
      <c r="K9" s="17">
        <v>0.219078185355566</v>
      </c>
      <c r="L9" s="17">
        <v>0.27106812587228701</v>
      </c>
      <c r="M9" s="17"/>
      <c r="N9" s="17">
        <v>0.413546948012251</v>
      </c>
      <c r="O9" s="17">
        <v>0.24406676025930199</v>
      </c>
      <c r="P9" s="17">
        <v>0.23559108292011099</v>
      </c>
      <c r="Q9" s="17">
        <v>0.19703781249060201</v>
      </c>
      <c r="R9" s="17"/>
      <c r="S9" s="17">
        <v>0.35271934839422298</v>
      </c>
      <c r="T9" s="17">
        <v>0.22753448075948601</v>
      </c>
      <c r="U9" s="17">
        <v>0.330679906622657</v>
      </c>
      <c r="V9" s="17">
        <v>0.25021536393924099</v>
      </c>
      <c r="W9" s="17">
        <v>0.20542798701314199</v>
      </c>
      <c r="X9" s="17">
        <v>0.23033623617767701</v>
      </c>
      <c r="Y9" s="17">
        <v>0.29456674025847501</v>
      </c>
      <c r="Z9" s="17">
        <v>0.25314888134241897</v>
      </c>
      <c r="AA9" s="17">
        <v>0.19127049260059201</v>
      </c>
      <c r="AB9" s="17">
        <v>0.33519041337039501</v>
      </c>
      <c r="AC9" s="17">
        <v>0.22363159033861299</v>
      </c>
      <c r="AD9" s="17">
        <v>0.40636607530445201</v>
      </c>
      <c r="AE9" s="17"/>
      <c r="AF9" s="17">
        <v>0.41737105087572901</v>
      </c>
      <c r="AG9" s="17">
        <v>0.22631931080928999</v>
      </c>
      <c r="AH9" s="17">
        <v>0.23631787423151801</v>
      </c>
      <c r="AI9" s="17">
        <v>0.20672064135064</v>
      </c>
      <c r="AJ9" s="17">
        <v>0.27635762922884199</v>
      </c>
      <c r="AK9" s="17">
        <v>0.18682797193450901</v>
      </c>
      <c r="AL9" s="17"/>
      <c r="AM9" s="17">
        <v>0.177412345115046</v>
      </c>
      <c r="AN9" s="17">
        <v>0.18856629506549899</v>
      </c>
      <c r="AO9" s="17">
        <v>0.347837421384317</v>
      </c>
      <c r="AP9" s="17">
        <v>0.40877345034989099</v>
      </c>
      <c r="AQ9" s="17">
        <v>0.49116840789083999</v>
      </c>
      <c r="AR9" s="17"/>
      <c r="AS9" s="17">
        <v>0.29344969049358399</v>
      </c>
      <c r="AT9" s="17">
        <v>0.315671988455209</v>
      </c>
      <c r="AU9" s="17"/>
      <c r="AV9" s="17">
        <v>0.28774111819595799</v>
      </c>
      <c r="AW9" s="17">
        <v>0.309794980105563</v>
      </c>
      <c r="AX9" s="17"/>
      <c r="AY9" s="17">
        <v>0.29679235020246197</v>
      </c>
      <c r="AZ9" s="17">
        <v>0.266547657135912</v>
      </c>
      <c r="BA9" s="17">
        <v>0.20860443606008999</v>
      </c>
      <c r="BB9" s="17"/>
      <c r="BC9" s="17">
        <v>0.28595892892008201</v>
      </c>
      <c r="BD9" s="17">
        <v>0.25491029188940301</v>
      </c>
      <c r="BE9" s="17">
        <v>0.25961522620535599</v>
      </c>
      <c r="BF9" s="17"/>
      <c r="BG9" s="17">
        <v>0.31825661366118602</v>
      </c>
      <c r="BH9" s="17">
        <v>0.25679688400392198</v>
      </c>
      <c r="BI9" s="17"/>
      <c r="BJ9" s="17">
        <v>0.40673265066251302</v>
      </c>
      <c r="BK9" s="17">
        <v>0.219469629329302</v>
      </c>
      <c r="BL9" s="17"/>
      <c r="BM9" s="17">
        <v>0.32422423845440401</v>
      </c>
      <c r="BN9" s="17">
        <v>0.19275629034672401</v>
      </c>
      <c r="BO9" s="17">
        <v>0.19061503659774701</v>
      </c>
      <c r="BP9" s="17">
        <v>0.25113459911719099</v>
      </c>
      <c r="BQ9" s="17">
        <v>0.18426955612646601</v>
      </c>
      <c r="BR9" s="17">
        <v>0.26594219074153702</v>
      </c>
      <c r="BS9" s="17">
        <v>0.24560179907629201</v>
      </c>
      <c r="BT9" s="17"/>
      <c r="BU9" s="17">
        <v>0.392776996590043</v>
      </c>
      <c r="BV9" s="17">
        <v>0.38098203333265601</v>
      </c>
      <c r="BW9" s="17"/>
      <c r="BX9" s="17">
        <v>0.19826449230695101</v>
      </c>
      <c r="BY9" s="17">
        <v>0.270374511614001</v>
      </c>
      <c r="BZ9" s="17">
        <v>0.33965019932774898</v>
      </c>
      <c r="CA9" s="17">
        <v>0.33779388876453398</v>
      </c>
    </row>
    <row r="10" spans="2:79" x14ac:dyDescent="0.3">
      <c r="B10" s="18" t="s">
        <v>293</v>
      </c>
      <c r="C10" s="17">
        <v>0.49065583934893903</v>
      </c>
      <c r="D10" s="17">
        <v>0.499029587349263</v>
      </c>
      <c r="E10" s="17">
        <v>0.48196457545531102</v>
      </c>
      <c r="F10" s="17"/>
      <c r="G10" s="17">
        <v>0.40357521346269298</v>
      </c>
      <c r="H10" s="17">
        <v>0.43651513111353202</v>
      </c>
      <c r="I10" s="17">
        <v>0.55613024782521803</v>
      </c>
      <c r="J10" s="17">
        <v>0.57519744111827098</v>
      </c>
      <c r="K10" s="17">
        <v>0.41667475448372998</v>
      </c>
      <c r="L10" s="17">
        <v>0.51910091051799501</v>
      </c>
      <c r="M10" s="17"/>
      <c r="N10" s="17">
        <v>0.45228281621801603</v>
      </c>
      <c r="O10" s="17">
        <v>0.55157616237705398</v>
      </c>
      <c r="P10" s="17">
        <v>0.43057688676725098</v>
      </c>
      <c r="Q10" s="17">
        <v>0.499893662223516</v>
      </c>
      <c r="R10" s="17"/>
      <c r="S10" s="17">
        <v>0.357043697300368</v>
      </c>
      <c r="T10" s="17">
        <v>0.54642878592649502</v>
      </c>
      <c r="U10" s="17">
        <v>0.41623781375126201</v>
      </c>
      <c r="V10" s="17">
        <v>0.45007364763679703</v>
      </c>
      <c r="W10" s="17">
        <v>0.48195308809374399</v>
      </c>
      <c r="X10" s="17">
        <v>0.59741158462114896</v>
      </c>
      <c r="Y10" s="17">
        <v>0.46134169228252297</v>
      </c>
      <c r="Z10" s="17">
        <v>0.42845429076561098</v>
      </c>
      <c r="AA10" s="17">
        <v>0.64169971000897996</v>
      </c>
      <c r="AB10" s="17">
        <v>0.50178684781240601</v>
      </c>
      <c r="AC10" s="17">
        <v>0.44836413282623799</v>
      </c>
      <c r="AD10" s="17">
        <v>0.40251298804284202</v>
      </c>
      <c r="AE10" s="17"/>
      <c r="AF10" s="17">
        <v>0.38862975173257902</v>
      </c>
      <c r="AG10" s="17">
        <v>0.53833023694869597</v>
      </c>
      <c r="AH10" s="17">
        <v>0.52271932445595504</v>
      </c>
      <c r="AI10" s="17">
        <v>0.52486022668156795</v>
      </c>
      <c r="AJ10" s="17">
        <v>0.46100395187814802</v>
      </c>
      <c r="AK10" s="17">
        <v>0.53208263227096497</v>
      </c>
      <c r="AL10" s="17"/>
      <c r="AM10" s="17">
        <v>0.560577080602504</v>
      </c>
      <c r="AN10" s="17">
        <v>0.50855158010489898</v>
      </c>
      <c r="AO10" s="17">
        <v>0.49101904340678398</v>
      </c>
      <c r="AP10" s="17">
        <v>0.41921233244102801</v>
      </c>
      <c r="AQ10" s="17">
        <v>0.28769257649599</v>
      </c>
      <c r="AR10" s="17"/>
      <c r="AS10" s="17">
        <v>0.52275216022823001</v>
      </c>
      <c r="AT10" s="17">
        <v>0.41414051895397302</v>
      </c>
      <c r="AU10" s="17"/>
      <c r="AV10" s="17">
        <v>0.51786897439744395</v>
      </c>
      <c r="AW10" s="17">
        <v>0.31121850124408601</v>
      </c>
      <c r="AX10" s="17"/>
      <c r="AY10" s="17">
        <v>0.444523199402936</v>
      </c>
      <c r="AZ10" s="17">
        <v>0.501463849681964</v>
      </c>
      <c r="BA10" s="17">
        <v>0.56511183851742197</v>
      </c>
      <c r="BB10" s="17"/>
      <c r="BC10" s="17">
        <v>0.46304627712027902</v>
      </c>
      <c r="BD10" s="17">
        <v>0.49299040305073699</v>
      </c>
      <c r="BE10" s="17">
        <v>0.55577841231980296</v>
      </c>
      <c r="BF10" s="17"/>
      <c r="BG10" s="17">
        <v>0.43748102791716198</v>
      </c>
      <c r="BH10" s="17">
        <v>0.52256374963704</v>
      </c>
      <c r="BI10" s="17"/>
      <c r="BJ10" s="17">
        <v>0.44196023804135398</v>
      </c>
      <c r="BK10" s="17">
        <v>0.51974823449748198</v>
      </c>
      <c r="BL10" s="17"/>
      <c r="BM10" s="17">
        <v>0.47734675939911098</v>
      </c>
      <c r="BN10" s="17">
        <v>0.497773539046383</v>
      </c>
      <c r="BO10" s="17">
        <v>0.51642327672519395</v>
      </c>
      <c r="BP10" s="17">
        <v>0.37005653550294598</v>
      </c>
      <c r="BQ10" s="17">
        <v>0.65234198840894098</v>
      </c>
      <c r="BR10" s="17">
        <v>0.51480602112960105</v>
      </c>
      <c r="BS10" s="17">
        <v>0.40606496283457</v>
      </c>
      <c r="BT10" s="17"/>
      <c r="BU10" s="17">
        <v>0.49530716876020098</v>
      </c>
      <c r="BV10" s="17">
        <v>0.43991770896396798</v>
      </c>
      <c r="BW10" s="17"/>
      <c r="BX10" s="17">
        <v>0.476421089967204</v>
      </c>
      <c r="BY10" s="17">
        <v>0.446882852508309</v>
      </c>
      <c r="BZ10" s="17">
        <v>0.52315166653456502</v>
      </c>
      <c r="CA10" s="17">
        <v>0.49836622737839997</v>
      </c>
    </row>
    <row r="11" spans="2:79" x14ac:dyDescent="0.3">
      <c r="B11" s="18" t="s">
        <v>294</v>
      </c>
      <c r="C11" s="17">
        <v>0.15424642487121201</v>
      </c>
      <c r="D11" s="17">
        <v>0.12864138884895801</v>
      </c>
      <c r="E11" s="17">
        <v>0.18082235300597799</v>
      </c>
      <c r="F11" s="17"/>
      <c r="G11" s="17">
        <v>0.20842143984688699</v>
      </c>
      <c r="H11" s="17">
        <v>8.2858923579885599E-2</v>
      </c>
      <c r="I11" s="17">
        <v>0.15317978624469</v>
      </c>
      <c r="J11" s="17">
        <v>0.109414308024465</v>
      </c>
      <c r="K11" s="17">
        <v>0.26155751457359</v>
      </c>
      <c r="L11" s="17">
        <v>0.13694703398288699</v>
      </c>
      <c r="M11" s="17"/>
      <c r="N11" s="17">
        <v>0.12607775398703</v>
      </c>
      <c r="O11" s="17">
        <v>0.11314487417354099</v>
      </c>
      <c r="P11" s="17">
        <v>0.214772232163885</v>
      </c>
      <c r="Q11" s="17">
        <v>0.179598236065105</v>
      </c>
      <c r="R11" s="17"/>
      <c r="S11" s="17">
        <v>0.171449743614973</v>
      </c>
      <c r="T11" s="17">
        <v>0.184907327470994</v>
      </c>
      <c r="U11" s="17">
        <v>0.15208785782280801</v>
      </c>
      <c r="V11" s="17">
        <v>0.207775415692526</v>
      </c>
      <c r="W11" s="17">
        <v>0.16502234360363099</v>
      </c>
      <c r="X11" s="17">
        <v>9.75317710311224E-2</v>
      </c>
      <c r="Y11" s="17">
        <v>0.13553824162391101</v>
      </c>
      <c r="Z11" s="17">
        <v>0.31839682789196999</v>
      </c>
      <c r="AA11" s="17">
        <v>0.13430354403175701</v>
      </c>
      <c r="AB11" s="17">
        <v>0.14498701785606699</v>
      </c>
      <c r="AC11" s="17">
        <v>0.11154619635684</v>
      </c>
      <c r="AD11" s="17">
        <v>0</v>
      </c>
      <c r="AE11" s="17"/>
      <c r="AF11" s="17">
        <v>0.12524156850509699</v>
      </c>
      <c r="AG11" s="17">
        <v>0.146162994520454</v>
      </c>
      <c r="AH11" s="17">
        <v>0.16738148072766901</v>
      </c>
      <c r="AI11" s="17">
        <v>0.167487653932889</v>
      </c>
      <c r="AJ11" s="17">
        <v>0.224737813478356</v>
      </c>
      <c r="AK11" s="17">
        <v>0.105214752092238</v>
      </c>
      <c r="AL11" s="17"/>
      <c r="AM11" s="17">
        <v>0.14613672239587</v>
      </c>
      <c r="AN11" s="17">
        <v>0.21230273881408501</v>
      </c>
      <c r="AO11" s="17">
        <v>0.10416083272364</v>
      </c>
      <c r="AP11" s="17">
        <v>0.134608160509324</v>
      </c>
      <c r="AQ11" s="17">
        <v>0.15672633795660201</v>
      </c>
      <c r="AR11" s="17"/>
      <c r="AS11" s="17">
        <v>0.13062016911232199</v>
      </c>
      <c r="AT11" s="17">
        <v>0.119494551316145</v>
      </c>
      <c r="AU11" s="17"/>
      <c r="AV11" s="17">
        <v>0.134195384119634</v>
      </c>
      <c r="AW11" s="17">
        <v>0.21804445673280301</v>
      </c>
      <c r="AX11" s="17"/>
      <c r="AY11" s="17">
        <v>0.14022373016138301</v>
      </c>
      <c r="AZ11" s="17">
        <v>0.170392885495251</v>
      </c>
      <c r="BA11" s="17">
        <v>0.11322673322419401</v>
      </c>
      <c r="BB11" s="17"/>
      <c r="BC11" s="17">
        <v>0.16504047415567799</v>
      </c>
      <c r="BD11" s="17">
        <v>0.209313007041312</v>
      </c>
      <c r="BE11" s="17">
        <v>8.0904531833371499E-2</v>
      </c>
      <c r="BF11" s="17"/>
      <c r="BG11" s="17">
        <v>0.16584792791530001</v>
      </c>
      <c r="BH11" s="17">
        <v>0.138599758680826</v>
      </c>
      <c r="BI11" s="17"/>
      <c r="BJ11" s="17">
        <v>9.8288484810502702E-2</v>
      </c>
      <c r="BK11" s="17">
        <v>0.166865412789649</v>
      </c>
      <c r="BL11" s="17"/>
      <c r="BM11" s="17">
        <v>0.133512584334259</v>
      </c>
      <c r="BN11" s="17">
        <v>0.20332816519118899</v>
      </c>
      <c r="BO11" s="17">
        <v>0.11840152013067</v>
      </c>
      <c r="BP11" s="17">
        <v>0.186639852332983</v>
      </c>
      <c r="BQ11" s="17">
        <v>0.12864732282615299</v>
      </c>
      <c r="BR11" s="17">
        <v>0.153298956957796</v>
      </c>
      <c r="BS11" s="17">
        <v>0.230437263077725</v>
      </c>
      <c r="BT11" s="17"/>
      <c r="BU11" s="17">
        <v>0.111915834649757</v>
      </c>
      <c r="BV11" s="17">
        <v>7.6442260300422199E-2</v>
      </c>
      <c r="BW11" s="17"/>
      <c r="BX11" s="17">
        <v>0.21887953054477799</v>
      </c>
      <c r="BY11" s="17">
        <v>0.162217991173423</v>
      </c>
      <c r="BZ11" s="17">
        <v>9.3688731802484507E-2</v>
      </c>
      <c r="CA11" s="17">
        <v>0.106229151337375</v>
      </c>
    </row>
    <row r="12" spans="2:79" x14ac:dyDescent="0.3">
      <c r="B12" s="18" t="s">
        <v>295</v>
      </c>
      <c r="C12" s="17">
        <v>3.1530321616902703E-2</v>
      </c>
      <c r="D12" s="17">
        <v>3.4188351470184099E-2</v>
      </c>
      <c r="E12" s="17">
        <v>2.8771504550624199E-2</v>
      </c>
      <c r="F12" s="17"/>
      <c r="G12" s="17">
        <v>0</v>
      </c>
      <c r="H12" s="17">
        <v>2.2694165811740798E-2</v>
      </c>
      <c r="I12" s="17">
        <v>5.1385485782933997E-2</v>
      </c>
      <c r="J12" s="17">
        <v>7.3067536481741496E-2</v>
      </c>
      <c r="K12" s="17">
        <v>1.7141159356763101E-2</v>
      </c>
      <c r="L12" s="17">
        <v>1.87373342595317E-2</v>
      </c>
      <c r="M12" s="17"/>
      <c r="N12" s="17">
        <v>8.0924817827024691E-3</v>
      </c>
      <c r="O12" s="17">
        <v>2.3513580716760199E-2</v>
      </c>
      <c r="P12" s="17">
        <v>6.9668280724247494E-2</v>
      </c>
      <c r="Q12" s="17">
        <v>3.2388846443472202E-2</v>
      </c>
      <c r="R12" s="17"/>
      <c r="S12" s="17">
        <v>5.5218345143305002E-2</v>
      </c>
      <c r="T12" s="17">
        <v>0</v>
      </c>
      <c r="U12" s="17">
        <v>7.7923632678452107E-2</v>
      </c>
      <c r="V12" s="17">
        <v>2.2649984463435701E-2</v>
      </c>
      <c r="W12" s="17">
        <v>4.5524563752191403E-2</v>
      </c>
      <c r="X12" s="17">
        <v>3.7606570712461297E-2</v>
      </c>
      <c r="Y12" s="17">
        <v>2.5195910175128299E-2</v>
      </c>
      <c r="Z12" s="17">
        <v>0</v>
      </c>
      <c r="AA12" s="17">
        <v>0</v>
      </c>
      <c r="AB12" s="17">
        <v>0</v>
      </c>
      <c r="AC12" s="17">
        <v>0.107954094939594</v>
      </c>
      <c r="AD12" s="17">
        <v>9.8759835587462694E-2</v>
      </c>
      <c r="AE12" s="17"/>
      <c r="AF12" s="17">
        <v>2.6344097063335199E-2</v>
      </c>
      <c r="AG12" s="17">
        <v>2.88649665621779E-2</v>
      </c>
      <c r="AH12" s="17">
        <v>2.4487104149778199E-2</v>
      </c>
      <c r="AI12" s="17">
        <v>4.6982685364077001E-2</v>
      </c>
      <c r="AJ12" s="17">
        <v>0</v>
      </c>
      <c r="AK12" s="17">
        <v>0.102314414013899</v>
      </c>
      <c r="AL12" s="17"/>
      <c r="AM12" s="17">
        <v>3.5116628466230301E-2</v>
      </c>
      <c r="AN12" s="17">
        <v>3.07977925003282E-2</v>
      </c>
      <c r="AO12" s="17">
        <v>2.4784568379111901E-2</v>
      </c>
      <c r="AP12" s="17">
        <v>1.68244119898837E-2</v>
      </c>
      <c r="AQ12" s="17">
        <v>0</v>
      </c>
      <c r="AR12" s="17"/>
      <c r="AS12" s="17">
        <v>1.4931279059451E-2</v>
      </c>
      <c r="AT12" s="17">
        <v>7.4444771016966296E-2</v>
      </c>
      <c r="AU12" s="17"/>
      <c r="AV12" s="17">
        <v>1.9276368341547001E-2</v>
      </c>
      <c r="AW12" s="17">
        <v>8.7793117724821901E-2</v>
      </c>
      <c r="AX12" s="17"/>
      <c r="AY12" s="17">
        <v>3.5845428800353199E-2</v>
      </c>
      <c r="AZ12" s="17">
        <v>2.9059288528688301E-2</v>
      </c>
      <c r="BA12" s="17">
        <v>4.3798353611197903E-2</v>
      </c>
      <c r="BB12" s="17"/>
      <c r="BC12" s="17">
        <v>2.8036348112418601E-2</v>
      </c>
      <c r="BD12" s="17">
        <v>1.2834695021937299E-2</v>
      </c>
      <c r="BE12" s="17">
        <v>5.5404149568014101E-2</v>
      </c>
      <c r="BF12" s="17"/>
      <c r="BG12" s="17">
        <v>2.1809997510285901E-2</v>
      </c>
      <c r="BH12" s="17">
        <v>3.6262529117358298E-2</v>
      </c>
      <c r="BI12" s="17"/>
      <c r="BJ12" s="17">
        <v>1.57671958602656E-2</v>
      </c>
      <c r="BK12" s="17">
        <v>3.82476341944466E-2</v>
      </c>
      <c r="BL12" s="17"/>
      <c r="BM12" s="17">
        <v>2.0910166386880698E-2</v>
      </c>
      <c r="BN12" s="17">
        <v>4.8070769191717398E-2</v>
      </c>
      <c r="BO12" s="17">
        <v>0.104029041523771</v>
      </c>
      <c r="BP12" s="17">
        <v>5.2099004875088402E-2</v>
      </c>
      <c r="BQ12" s="17">
        <v>3.4741132638440003E-2</v>
      </c>
      <c r="BR12" s="17">
        <v>9.8868284942362199E-3</v>
      </c>
      <c r="BS12" s="17">
        <v>6.3988342046301605E-2</v>
      </c>
      <c r="BT12" s="17"/>
      <c r="BU12" s="17">
        <v>0</v>
      </c>
      <c r="BV12" s="17">
        <v>2.5888001667313601E-2</v>
      </c>
      <c r="BW12" s="17"/>
      <c r="BX12" s="17">
        <v>2.21469197142042E-2</v>
      </c>
      <c r="BY12" s="17">
        <v>6.4203093507174999E-2</v>
      </c>
      <c r="BZ12" s="17">
        <v>1.4962996054564401E-2</v>
      </c>
      <c r="CA12" s="17">
        <v>3.2755936863457402E-2</v>
      </c>
    </row>
    <row r="13" spans="2:79" x14ac:dyDescent="0.3">
      <c r="B13" s="18" t="s">
        <v>296</v>
      </c>
      <c r="C13" s="17">
        <v>1.37079534067472E-2</v>
      </c>
      <c r="D13" s="17">
        <v>1.20212837586171E-2</v>
      </c>
      <c r="E13" s="17">
        <v>1.54585782180866E-2</v>
      </c>
      <c r="F13" s="17"/>
      <c r="G13" s="17">
        <v>2.7138567035291099E-2</v>
      </c>
      <c r="H13" s="17">
        <v>0</v>
      </c>
      <c r="I13" s="17">
        <v>2.0156556218375699E-2</v>
      </c>
      <c r="J13" s="17">
        <v>0</v>
      </c>
      <c r="K13" s="17">
        <v>3.09635272132892E-2</v>
      </c>
      <c r="L13" s="17">
        <v>8.6385859624078503E-3</v>
      </c>
      <c r="M13" s="17"/>
      <c r="N13" s="17">
        <v>0</v>
      </c>
      <c r="O13" s="17">
        <v>3.0682427054011401E-2</v>
      </c>
      <c r="P13" s="17">
        <v>0</v>
      </c>
      <c r="Q13" s="17">
        <v>2.1980553325106601E-2</v>
      </c>
      <c r="R13" s="17"/>
      <c r="S13" s="17">
        <v>0</v>
      </c>
      <c r="T13" s="17">
        <v>1.38086288065432E-2</v>
      </c>
      <c r="U13" s="17">
        <v>2.3070789124821401E-2</v>
      </c>
      <c r="V13" s="17">
        <v>0</v>
      </c>
      <c r="W13" s="17">
        <v>2.3043638258952E-2</v>
      </c>
      <c r="X13" s="17">
        <v>0</v>
      </c>
      <c r="Y13" s="17">
        <v>2.9265863273718599E-2</v>
      </c>
      <c r="Z13" s="17">
        <v>0</v>
      </c>
      <c r="AA13" s="17">
        <v>1.64079667171915E-2</v>
      </c>
      <c r="AB13" s="17">
        <v>0</v>
      </c>
      <c r="AC13" s="17">
        <v>5.5619976159602798E-2</v>
      </c>
      <c r="AD13" s="17">
        <v>9.2361101065243201E-2</v>
      </c>
      <c r="AE13" s="17"/>
      <c r="AF13" s="17">
        <v>0</v>
      </c>
      <c r="AG13" s="17">
        <v>2.7278231547941199E-2</v>
      </c>
      <c r="AH13" s="17">
        <v>1.46272617519826E-2</v>
      </c>
      <c r="AI13" s="17">
        <v>2.0747026862313701E-2</v>
      </c>
      <c r="AJ13" s="17">
        <v>0</v>
      </c>
      <c r="AK13" s="17">
        <v>0</v>
      </c>
      <c r="AL13" s="17"/>
      <c r="AM13" s="17">
        <v>1.60283205588167E-2</v>
      </c>
      <c r="AN13" s="17">
        <v>1.4651143140129301E-2</v>
      </c>
      <c r="AO13" s="17">
        <v>0</v>
      </c>
      <c r="AP13" s="17">
        <v>2.0581644709873E-2</v>
      </c>
      <c r="AQ13" s="17">
        <v>0</v>
      </c>
      <c r="AR13" s="17"/>
      <c r="AS13" s="17">
        <v>5.2930758655305903E-3</v>
      </c>
      <c r="AT13" s="17">
        <v>3.9268485675889801E-2</v>
      </c>
      <c r="AU13" s="17"/>
      <c r="AV13" s="17">
        <v>8.9467272285236703E-3</v>
      </c>
      <c r="AW13" s="17">
        <v>2.9392061040031298E-2</v>
      </c>
      <c r="AX13" s="17"/>
      <c r="AY13" s="17">
        <v>2.2601839779542401E-2</v>
      </c>
      <c r="AZ13" s="17">
        <v>0</v>
      </c>
      <c r="BA13" s="17">
        <v>6.9258638587096299E-2</v>
      </c>
      <c r="BB13" s="17"/>
      <c r="BC13" s="17">
        <v>7.0900496778957102E-3</v>
      </c>
      <c r="BD13" s="17">
        <v>1.20031241142853E-2</v>
      </c>
      <c r="BE13" s="17">
        <v>3.05750108497761E-2</v>
      </c>
      <c r="BF13" s="17"/>
      <c r="BG13" s="17">
        <v>7.6209019257257801E-3</v>
      </c>
      <c r="BH13" s="17">
        <v>1.6460426417867598E-2</v>
      </c>
      <c r="BI13" s="17"/>
      <c r="BJ13" s="17">
        <v>8.6303290397665797E-3</v>
      </c>
      <c r="BK13" s="17">
        <v>1.6000738028259999E-2</v>
      </c>
      <c r="BL13" s="17"/>
      <c r="BM13" s="17">
        <v>9.74370510543799E-3</v>
      </c>
      <c r="BN13" s="17">
        <v>1.3580441978447299E-2</v>
      </c>
      <c r="BO13" s="17">
        <v>0</v>
      </c>
      <c r="BP13" s="17">
        <v>4.4751397964258199E-2</v>
      </c>
      <c r="BQ13" s="17">
        <v>0</v>
      </c>
      <c r="BR13" s="17">
        <v>1.9461506051798701E-2</v>
      </c>
      <c r="BS13" s="17">
        <v>2.7150927869929599E-2</v>
      </c>
      <c r="BT13" s="17"/>
      <c r="BU13" s="17">
        <v>0</v>
      </c>
      <c r="BV13" s="17">
        <v>0</v>
      </c>
      <c r="BW13" s="17"/>
      <c r="BX13" s="17">
        <v>1.53392436907185E-2</v>
      </c>
      <c r="BY13" s="17">
        <v>1.42706308629617E-2</v>
      </c>
      <c r="BZ13" s="17">
        <v>8.9139998842098292E-3</v>
      </c>
      <c r="CA13" s="17">
        <v>1.22983903017376E-2</v>
      </c>
    </row>
    <row r="14" spans="2:79" x14ac:dyDescent="0.3">
      <c r="B14" s="18" t="s">
        <v>101</v>
      </c>
      <c r="C14" s="17">
        <v>3.7969818315249697E-2</v>
      </c>
      <c r="D14" s="17">
        <v>3.6104297019428397E-2</v>
      </c>
      <c r="E14" s="17">
        <v>3.9906076473548602E-2</v>
      </c>
      <c r="F14" s="17"/>
      <c r="G14" s="17">
        <v>2.5454386652182501E-2</v>
      </c>
      <c r="H14" s="17">
        <v>1.1220682661122E-2</v>
      </c>
      <c r="I14" s="17">
        <v>3.1521856193248203E-2</v>
      </c>
      <c r="J14" s="17">
        <v>5.9601094876181801E-2</v>
      </c>
      <c r="K14" s="17">
        <v>5.4584859017061803E-2</v>
      </c>
      <c r="L14" s="17">
        <v>4.5508009404891997E-2</v>
      </c>
      <c r="M14" s="17"/>
      <c r="N14" s="17">
        <v>0</v>
      </c>
      <c r="O14" s="17">
        <v>3.7016195419331703E-2</v>
      </c>
      <c r="P14" s="17">
        <v>4.9391517424505198E-2</v>
      </c>
      <c r="Q14" s="17">
        <v>6.9100889452198E-2</v>
      </c>
      <c r="R14" s="17"/>
      <c r="S14" s="17">
        <v>6.3568865547131106E-2</v>
      </c>
      <c r="T14" s="17">
        <v>2.73207770364816E-2</v>
      </c>
      <c r="U14" s="17">
        <v>0</v>
      </c>
      <c r="V14" s="17">
        <v>6.9285588267999701E-2</v>
      </c>
      <c r="W14" s="17">
        <v>7.9028379278339403E-2</v>
      </c>
      <c r="X14" s="17">
        <v>3.71138374575899E-2</v>
      </c>
      <c r="Y14" s="17">
        <v>5.4091552386244399E-2</v>
      </c>
      <c r="Z14" s="17">
        <v>0</v>
      </c>
      <c r="AA14" s="17">
        <v>1.6318286641479E-2</v>
      </c>
      <c r="AB14" s="17">
        <v>1.8035720961131201E-2</v>
      </c>
      <c r="AC14" s="17">
        <v>5.2884009379112203E-2</v>
      </c>
      <c r="AD14" s="17">
        <v>0</v>
      </c>
      <c r="AE14" s="17"/>
      <c r="AF14" s="17">
        <v>4.2413531823258702E-2</v>
      </c>
      <c r="AG14" s="17">
        <v>3.30442596114408E-2</v>
      </c>
      <c r="AH14" s="17">
        <v>3.44669546830976E-2</v>
      </c>
      <c r="AI14" s="17">
        <v>3.3201765808512598E-2</v>
      </c>
      <c r="AJ14" s="17">
        <v>3.7900605414654003E-2</v>
      </c>
      <c r="AK14" s="17">
        <v>7.3560229688389794E-2</v>
      </c>
      <c r="AL14" s="17"/>
      <c r="AM14" s="17">
        <v>6.47289028615326E-2</v>
      </c>
      <c r="AN14" s="17">
        <v>4.5130450375060298E-2</v>
      </c>
      <c r="AO14" s="17">
        <v>3.2198134106147698E-2</v>
      </c>
      <c r="AP14" s="17">
        <v>0</v>
      </c>
      <c r="AQ14" s="17">
        <v>6.4412677656568093E-2</v>
      </c>
      <c r="AR14" s="17"/>
      <c r="AS14" s="17">
        <v>3.2953625240882599E-2</v>
      </c>
      <c r="AT14" s="17">
        <v>3.6979684581816601E-2</v>
      </c>
      <c r="AU14" s="17"/>
      <c r="AV14" s="17">
        <v>3.1971427716893999E-2</v>
      </c>
      <c r="AW14" s="17">
        <v>4.3756883152694902E-2</v>
      </c>
      <c r="AX14" s="17"/>
      <c r="AY14" s="17">
        <v>6.0013451653322801E-2</v>
      </c>
      <c r="AZ14" s="17">
        <v>3.2536319158185001E-2</v>
      </c>
      <c r="BA14" s="17">
        <v>0</v>
      </c>
      <c r="BB14" s="17"/>
      <c r="BC14" s="17">
        <v>5.0827922013646901E-2</v>
      </c>
      <c r="BD14" s="17">
        <v>1.7948478882325699E-2</v>
      </c>
      <c r="BE14" s="17">
        <v>1.77226692236792E-2</v>
      </c>
      <c r="BF14" s="17"/>
      <c r="BG14" s="17">
        <v>4.8983531070340598E-2</v>
      </c>
      <c r="BH14" s="17">
        <v>2.9316652142985899E-2</v>
      </c>
      <c r="BI14" s="17"/>
      <c r="BJ14" s="17">
        <v>2.8621101585598701E-2</v>
      </c>
      <c r="BK14" s="17">
        <v>3.9668351160860198E-2</v>
      </c>
      <c r="BL14" s="17"/>
      <c r="BM14" s="17">
        <v>3.4262546319906897E-2</v>
      </c>
      <c r="BN14" s="17">
        <v>4.4490794245539401E-2</v>
      </c>
      <c r="BO14" s="17">
        <v>7.0531125022618199E-2</v>
      </c>
      <c r="BP14" s="17">
        <v>9.5318610207533197E-2</v>
      </c>
      <c r="BQ14" s="17">
        <v>0</v>
      </c>
      <c r="BR14" s="17">
        <v>3.6604496625030798E-2</v>
      </c>
      <c r="BS14" s="17">
        <v>2.6756705095181299E-2</v>
      </c>
      <c r="BT14" s="17"/>
      <c r="BU14" s="17">
        <v>0</v>
      </c>
      <c r="BV14" s="17">
        <v>7.6769995735640403E-2</v>
      </c>
      <c r="BW14" s="17"/>
      <c r="BX14" s="17">
        <v>6.8948723776144305E-2</v>
      </c>
      <c r="BY14" s="17">
        <v>4.2050920334130597E-2</v>
      </c>
      <c r="BZ14" s="17">
        <v>1.96324063964269E-2</v>
      </c>
      <c r="CA14" s="17">
        <v>1.25564053544958E-2</v>
      </c>
    </row>
    <row r="15" spans="2:79" x14ac:dyDescent="0.3">
      <c r="B15" s="18" t="s">
        <v>297</v>
      </c>
      <c r="C15" s="21">
        <v>0.76254548178988901</v>
      </c>
      <c r="D15" s="21">
        <v>0.78904467890281205</v>
      </c>
      <c r="E15" s="21">
        <v>0.73504148775176303</v>
      </c>
      <c r="F15" s="21"/>
      <c r="G15" s="21">
        <v>0.73898560646563904</v>
      </c>
      <c r="H15" s="21">
        <v>0.88322622794725203</v>
      </c>
      <c r="I15" s="21">
        <v>0.74375631556075195</v>
      </c>
      <c r="J15" s="21">
        <v>0.75791706061761099</v>
      </c>
      <c r="K15" s="21">
        <v>0.63575293983929504</v>
      </c>
      <c r="L15" s="21">
        <v>0.79016903639028102</v>
      </c>
      <c r="M15" s="21"/>
      <c r="N15" s="21">
        <v>0.86582976423026703</v>
      </c>
      <c r="O15" s="21">
        <v>0.79564292263635605</v>
      </c>
      <c r="P15" s="21">
        <v>0.66616796968736203</v>
      </c>
      <c r="Q15" s="21">
        <v>0.69693147471411798</v>
      </c>
      <c r="R15" s="21"/>
      <c r="S15" s="21">
        <v>0.70976304569459103</v>
      </c>
      <c r="T15" s="21">
        <v>0.77396326668598103</v>
      </c>
      <c r="U15" s="21">
        <v>0.74691772037391901</v>
      </c>
      <c r="V15" s="21">
        <v>0.70028901157603896</v>
      </c>
      <c r="W15" s="21">
        <v>0.68738107510688595</v>
      </c>
      <c r="X15" s="21">
        <v>0.82774782079882603</v>
      </c>
      <c r="Y15" s="21">
        <v>0.75590843254099804</v>
      </c>
      <c r="Z15" s="21">
        <v>0.68160317210803001</v>
      </c>
      <c r="AA15" s="21">
        <v>0.832970202609572</v>
      </c>
      <c r="AB15" s="21">
        <v>0.83697726118280202</v>
      </c>
      <c r="AC15" s="21">
        <v>0.67199572316485101</v>
      </c>
      <c r="AD15" s="21">
        <v>0.80887906334729398</v>
      </c>
      <c r="AE15" s="21"/>
      <c r="AF15" s="21">
        <v>0.80600080260830897</v>
      </c>
      <c r="AG15" s="21">
        <v>0.76464954775798599</v>
      </c>
      <c r="AH15" s="21">
        <v>0.75903719868747199</v>
      </c>
      <c r="AI15" s="21">
        <v>0.73158086803220701</v>
      </c>
      <c r="AJ15" s="21">
        <v>0.73736158110699002</v>
      </c>
      <c r="AK15" s="21">
        <v>0.71891060420547304</v>
      </c>
      <c r="AL15" s="21"/>
      <c r="AM15" s="21">
        <v>0.73798942571755</v>
      </c>
      <c r="AN15" s="21">
        <v>0.69711787517039803</v>
      </c>
      <c r="AO15" s="21">
        <v>0.83885646479110099</v>
      </c>
      <c r="AP15" s="21">
        <v>0.82798578279091894</v>
      </c>
      <c r="AQ15" s="21">
        <v>0.77886098438683005</v>
      </c>
      <c r="AR15" s="21"/>
      <c r="AS15" s="21">
        <v>0.81620185072181395</v>
      </c>
      <c r="AT15" s="21">
        <v>0.72981250740918202</v>
      </c>
      <c r="AU15" s="21"/>
      <c r="AV15" s="21">
        <v>0.80561009259340099</v>
      </c>
      <c r="AW15" s="21">
        <v>0.62101348134964895</v>
      </c>
      <c r="AX15" s="21"/>
      <c r="AY15" s="21">
        <v>0.74131554960539903</v>
      </c>
      <c r="AZ15" s="21">
        <v>0.768011506817876</v>
      </c>
      <c r="BA15" s="21">
        <v>0.77371627457751202</v>
      </c>
      <c r="BB15" s="21"/>
      <c r="BC15" s="21">
        <v>0.74900520604036103</v>
      </c>
      <c r="BD15" s="21">
        <v>0.74790069494014</v>
      </c>
      <c r="BE15" s="21">
        <v>0.815393638525159</v>
      </c>
      <c r="BF15" s="21"/>
      <c r="BG15" s="21">
        <v>0.755737641578348</v>
      </c>
      <c r="BH15" s="21">
        <v>0.77936063364096198</v>
      </c>
      <c r="BI15" s="21"/>
      <c r="BJ15" s="21">
        <v>0.84869288870386606</v>
      </c>
      <c r="BK15" s="21">
        <v>0.73921786382678401</v>
      </c>
      <c r="BL15" s="21"/>
      <c r="BM15" s="21">
        <v>0.80157099785351504</v>
      </c>
      <c r="BN15" s="21">
        <v>0.69052982939310703</v>
      </c>
      <c r="BO15" s="21">
        <v>0.70703831332293998</v>
      </c>
      <c r="BP15" s="21">
        <v>0.62119113462013698</v>
      </c>
      <c r="BQ15" s="21">
        <v>0.83661154453540698</v>
      </c>
      <c r="BR15" s="21">
        <v>0.78074821187113796</v>
      </c>
      <c r="BS15" s="21">
        <v>0.65166676191086204</v>
      </c>
      <c r="BT15" s="21"/>
      <c r="BU15" s="21">
        <v>0.88808416535024304</v>
      </c>
      <c r="BV15" s="21">
        <v>0.82089974229662399</v>
      </c>
      <c r="BW15" s="21"/>
      <c r="BX15" s="21">
        <v>0.67468558227415498</v>
      </c>
      <c r="BY15" s="21">
        <v>0.717257364122309</v>
      </c>
      <c r="BZ15" s="21">
        <v>0.862801865862314</v>
      </c>
      <c r="CA15" s="21">
        <v>0.83616011614293395</v>
      </c>
    </row>
    <row r="16" spans="2:79" x14ac:dyDescent="0.3">
      <c r="B16" s="18" t="s">
        <v>298</v>
      </c>
      <c r="C16" s="21">
        <v>4.5238275023649903E-2</v>
      </c>
      <c r="D16" s="21">
        <v>4.6209635228801199E-2</v>
      </c>
      <c r="E16" s="21">
        <v>4.42300827687108E-2</v>
      </c>
      <c r="F16" s="21"/>
      <c r="G16" s="21">
        <v>2.7138567035291099E-2</v>
      </c>
      <c r="H16" s="21">
        <v>2.2694165811740798E-2</v>
      </c>
      <c r="I16" s="21">
        <v>7.1542042001309702E-2</v>
      </c>
      <c r="J16" s="21">
        <v>7.3067536481741496E-2</v>
      </c>
      <c r="K16" s="21">
        <v>4.8104686570052298E-2</v>
      </c>
      <c r="L16" s="21">
        <v>2.73759202219395E-2</v>
      </c>
      <c r="M16" s="21"/>
      <c r="N16" s="21">
        <v>8.0924817827024691E-3</v>
      </c>
      <c r="O16" s="21">
        <v>5.41960077707715E-2</v>
      </c>
      <c r="P16" s="21">
        <v>6.9668280724247494E-2</v>
      </c>
      <c r="Q16" s="21">
        <v>5.4369399768578797E-2</v>
      </c>
      <c r="R16" s="21"/>
      <c r="S16" s="21">
        <v>5.5218345143305002E-2</v>
      </c>
      <c r="T16" s="21">
        <v>1.38086288065432E-2</v>
      </c>
      <c r="U16" s="21">
        <v>0.100994421803274</v>
      </c>
      <c r="V16" s="21">
        <v>2.2649984463435701E-2</v>
      </c>
      <c r="W16" s="21">
        <v>6.85682020111434E-2</v>
      </c>
      <c r="X16" s="21">
        <v>3.7606570712461297E-2</v>
      </c>
      <c r="Y16" s="21">
        <v>5.4461773448846902E-2</v>
      </c>
      <c r="Z16" s="21">
        <v>0</v>
      </c>
      <c r="AA16" s="21">
        <v>1.64079667171915E-2</v>
      </c>
      <c r="AB16" s="21">
        <v>0</v>
      </c>
      <c r="AC16" s="21">
        <v>0.163574071099197</v>
      </c>
      <c r="AD16" s="21">
        <v>0.19112093665270599</v>
      </c>
      <c r="AE16" s="21"/>
      <c r="AF16" s="21">
        <v>2.6344097063335199E-2</v>
      </c>
      <c r="AG16" s="21">
        <v>5.61431981101191E-2</v>
      </c>
      <c r="AH16" s="21">
        <v>3.91143659017609E-2</v>
      </c>
      <c r="AI16" s="21">
        <v>6.7729712226390695E-2</v>
      </c>
      <c r="AJ16" s="21">
        <v>0</v>
      </c>
      <c r="AK16" s="21">
        <v>0.102314414013899</v>
      </c>
      <c r="AL16" s="21"/>
      <c r="AM16" s="21">
        <v>5.1144949025047001E-2</v>
      </c>
      <c r="AN16" s="21">
        <v>4.5448935640457398E-2</v>
      </c>
      <c r="AO16" s="21">
        <v>2.4784568379111901E-2</v>
      </c>
      <c r="AP16" s="21">
        <v>3.7406056699756697E-2</v>
      </c>
      <c r="AQ16" s="21">
        <v>0</v>
      </c>
      <c r="AR16" s="21"/>
      <c r="AS16" s="21">
        <v>2.0224354924981602E-2</v>
      </c>
      <c r="AT16" s="21">
        <v>0.11371325669285599</v>
      </c>
      <c r="AU16" s="21"/>
      <c r="AV16" s="21">
        <v>2.8223095570070699E-2</v>
      </c>
      <c r="AW16" s="21">
        <v>0.117185178764853</v>
      </c>
      <c r="AX16" s="21"/>
      <c r="AY16" s="21">
        <v>5.84472685798956E-2</v>
      </c>
      <c r="AZ16" s="21">
        <v>2.9059288528688301E-2</v>
      </c>
      <c r="BA16" s="21">
        <v>0.113056992198294</v>
      </c>
      <c r="BB16" s="21"/>
      <c r="BC16" s="21">
        <v>3.5126397790314297E-2</v>
      </c>
      <c r="BD16" s="21">
        <v>2.48378191362226E-2</v>
      </c>
      <c r="BE16" s="21">
        <v>8.5979160417790204E-2</v>
      </c>
      <c r="BF16" s="21"/>
      <c r="BG16" s="21">
        <v>2.9430899436011699E-2</v>
      </c>
      <c r="BH16" s="21">
        <v>5.27229555352259E-2</v>
      </c>
      <c r="BI16" s="21"/>
      <c r="BJ16" s="21">
        <v>2.4397524900032198E-2</v>
      </c>
      <c r="BK16" s="21">
        <v>5.4248372222706599E-2</v>
      </c>
      <c r="BL16" s="21"/>
      <c r="BM16" s="21">
        <v>3.0653871492318699E-2</v>
      </c>
      <c r="BN16" s="21">
        <v>6.1651211170164699E-2</v>
      </c>
      <c r="BO16" s="21">
        <v>0.104029041523771</v>
      </c>
      <c r="BP16" s="21">
        <v>9.6850402839346594E-2</v>
      </c>
      <c r="BQ16" s="21">
        <v>3.4741132638440003E-2</v>
      </c>
      <c r="BR16" s="21">
        <v>2.9348334546034902E-2</v>
      </c>
      <c r="BS16" s="21">
        <v>9.1139269916231294E-2</v>
      </c>
      <c r="BT16" s="21"/>
      <c r="BU16" s="21">
        <v>0</v>
      </c>
      <c r="BV16" s="21">
        <v>2.5888001667313601E-2</v>
      </c>
      <c r="BW16" s="21"/>
      <c r="BX16" s="21">
        <v>3.7486163404922702E-2</v>
      </c>
      <c r="BY16" s="21">
        <v>7.8473724370136694E-2</v>
      </c>
      <c r="BZ16" s="21">
        <v>2.3876995938774199E-2</v>
      </c>
      <c r="CA16" s="21">
        <v>4.5054327165195002E-2</v>
      </c>
    </row>
    <row r="17" spans="2:79" hidden="1" x14ac:dyDescent="0.3">
      <c r="B17" s="18" t="s">
        <v>299</v>
      </c>
      <c r="C17" s="22">
        <v>0.71730720676623905</v>
      </c>
      <c r="D17" s="22">
        <v>0.74283504367401099</v>
      </c>
      <c r="E17" s="22">
        <v>0.69081140498305205</v>
      </c>
      <c r="F17" s="22"/>
      <c r="G17" s="22">
        <v>0.71184703943034799</v>
      </c>
      <c r="H17" s="22">
        <v>0.86053206213551103</v>
      </c>
      <c r="I17" s="22">
        <v>0.67221427355944297</v>
      </c>
      <c r="J17" s="22">
        <v>0.68484952413586997</v>
      </c>
      <c r="K17" s="22">
        <v>0.58764825326924297</v>
      </c>
      <c r="L17" s="22">
        <v>0.762793116168342</v>
      </c>
      <c r="M17" s="22"/>
      <c r="N17" s="22">
        <v>0.85773728244756497</v>
      </c>
      <c r="O17" s="22">
        <v>0.74144691486558501</v>
      </c>
      <c r="P17" s="22">
        <v>0.59649968896311401</v>
      </c>
      <c r="Q17" s="22">
        <v>0.64256207494553896</v>
      </c>
      <c r="R17" s="22"/>
      <c r="S17" s="22">
        <v>0.654544700551286</v>
      </c>
      <c r="T17" s="22">
        <v>0.76015463787943804</v>
      </c>
      <c r="U17" s="22">
        <v>0.64592329857064501</v>
      </c>
      <c r="V17" s="22">
        <v>0.67763902711260304</v>
      </c>
      <c r="W17" s="22">
        <v>0.61881287309574295</v>
      </c>
      <c r="X17" s="22">
        <v>0.79014125008636504</v>
      </c>
      <c r="Y17" s="22">
        <v>0.70144665909215098</v>
      </c>
      <c r="Z17" s="22">
        <v>0.68160317210803001</v>
      </c>
      <c r="AA17" s="22">
        <v>0.81656223589238097</v>
      </c>
      <c r="AB17" s="22">
        <v>0.83697726118280202</v>
      </c>
      <c r="AC17" s="22">
        <v>0.50842165206565404</v>
      </c>
      <c r="AD17" s="22">
        <v>0.61775812669458796</v>
      </c>
      <c r="AE17" s="22"/>
      <c r="AF17" s="22">
        <v>0.77965670554497302</v>
      </c>
      <c r="AG17" s="22">
        <v>0.70850634964786696</v>
      </c>
      <c r="AH17" s="22">
        <v>0.71992283278571101</v>
      </c>
      <c r="AI17" s="22">
        <v>0.66385115580581699</v>
      </c>
      <c r="AJ17" s="22">
        <v>0.73736158110699002</v>
      </c>
      <c r="AK17" s="22">
        <v>0.61659619019157397</v>
      </c>
      <c r="AL17" s="22"/>
      <c r="AM17" s="22">
        <v>0.68684447669250304</v>
      </c>
      <c r="AN17" s="22">
        <v>0.65166893952993998</v>
      </c>
      <c r="AO17" s="22">
        <v>0.81407189641198896</v>
      </c>
      <c r="AP17" s="22">
        <v>0.79057972609116201</v>
      </c>
      <c r="AQ17" s="22">
        <v>0.77886098438683005</v>
      </c>
      <c r="AR17" s="22"/>
      <c r="AS17" s="22">
        <v>0.79597749579683297</v>
      </c>
      <c r="AT17" s="22">
        <v>0.61609925071632599</v>
      </c>
      <c r="AU17" s="22"/>
      <c r="AV17" s="22">
        <v>0.77738699702333003</v>
      </c>
      <c r="AW17" s="22">
        <v>0.50382830258479605</v>
      </c>
      <c r="AX17" s="22"/>
      <c r="AY17" s="22">
        <v>0.68286828102550301</v>
      </c>
      <c r="AZ17" s="22">
        <v>0.738952218289188</v>
      </c>
      <c r="BA17" s="22">
        <v>0.660659282379218</v>
      </c>
      <c r="BB17" s="22"/>
      <c r="BC17" s="22">
        <v>0.71387880825004701</v>
      </c>
      <c r="BD17" s="22">
        <v>0.72306287580391704</v>
      </c>
      <c r="BE17" s="22">
        <v>0.72941447810736904</v>
      </c>
      <c r="BF17" s="22"/>
      <c r="BG17" s="22">
        <v>0.72630674214233704</v>
      </c>
      <c r="BH17" s="22">
        <v>0.72663767810573598</v>
      </c>
      <c r="BI17" s="22"/>
      <c r="BJ17" s="22">
        <v>0.82429536380383395</v>
      </c>
      <c r="BK17" s="22">
        <v>0.68496949160407705</v>
      </c>
      <c r="BL17" s="22"/>
      <c r="BM17" s="22">
        <v>0.77091712636119702</v>
      </c>
      <c r="BN17" s="22">
        <v>0.628878618222942</v>
      </c>
      <c r="BO17" s="22">
        <v>0.60300927179916897</v>
      </c>
      <c r="BP17" s="22">
        <v>0.52434073178079099</v>
      </c>
      <c r="BQ17" s="22">
        <v>0.80187041189696695</v>
      </c>
      <c r="BR17" s="22">
        <v>0.75139987732510305</v>
      </c>
      <c r="BS17" s="22">
        <v>0.56052749199463103</v>
      </c>
      <c r="BT17" s="22"/>
      <c r="BU17" s="22">
        <v>0.88808416535024304</v>
      </c>
      <c r="BV17" s="22">
        <v>0.79501174062931002</v>
      </c>
      <c r="BW17" s="22"/>
      <c r="BX17" s="22">
        <v>0.63719941886923204</v>
      </c>
      <c r="BY17" s="22">
        <v>0.638783639752173</v>
      </c>
      <c r="BZ17" s="22">
        <v>0.83892486992353998</v>
      </c>
      <c r="CA17" s="22">
        <v>0.79110578897773898</v>
      </c>
    </row>
    <row r="18" spans="2:79" x14ac:dyDescent="0.3">
      <c r="B18" s="16" t="s">
        <v>333</v>
      </c>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CA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484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552</v>
      </c>
      <c r="D7" s="10">
        <v>265</v>
      </c>
      <c r="E7" s="10">
        <v>286</v>
      </c>
      <c r="F7" s="10"/>
      <c r="G7" s="10">
        <v>74</v>
      </c>
      <c r="H7" s="10">
        <v>76</v>
      </c>
      <c r="I7" s="10">
        <v>93</v>
      </c>
      <c r="J7" s="10">
        <v>104</v>
      </c>
      <c r="K7" s="10">
        <v>84</v>
      </c>
      <c r="L7" s="10">
        <v>121</v>
      </c>
      <c r="M7" s="10"/>
      <c r="N7" s="10">
        <v>137</v>
      </c>
      <c r="O7" s="10">
        <v>145</v>
      </c>
      <c r="P7" s="10">
        <v>131</v>
      </c>
      <c r="Q7" s="10">
        <v>138</v>
      </c>
      <c r="R7" s="10"/>
      <c r="S7" s="10">
        <v>74</v>
      </c>
      <c r="T7" s="10">
        <v>76</v>
      </c>
      <c r="U7" s="10">
        <v>52</v>
      </c>
      <c r="V7" s="10">
        <v>48</v>
      </c>
      <c r="W7" s="10">
        <v>49</v>
      </c>
      <c r="X7" s="10">
        <v>41</v>
      </c>
      <c r="Y7" s="10">
        <v>50</v>
      </c>
      <c r="Z7" s="10">
        <v>24</v>
      </c>
      <c r="AA7" s="10">
        <v>66</v>
      </c>
      <c r="AB7" s="10">
        <v>34</v>
      </c>
      <c r="AC7" s="10">
        <v>23</v>
      </c>
      <c r="AD7" s="10">
        <v>15</v>
      </c>
      <c r="AE7" s="10"/>
      <c r="AF7" s="10">
        <v>129</v>
      </c>
      <c r="AG7" s="10">
        <v>153</v>
      </c>
      <c r="AH7" s="10">
        <v>72</v>
      </c>
      <c r="AI7" s="10">
        <v>102</v>
      </c>
      <c r="AJ7" s="10">
        <v>63</v>
      </c>
      <c r="AK7" s="10">
        <v>33</v>
      </c>
      <c r="AL7" s="10"/>
      <c r="AM7" s="10">
        <v>155</v>
      </c>
      <c r="AN7" s="10">
        <v>132</v>
      </c>
      <c r="AO7" s="10">
        <v>130</v>
      </c>
      <c r="AP7" s="10">
        <v>58</v>
      </c>
      <c r="AQ7" s="10">
        <v>9</v>
      </c>
      <c r="AR7" s="10"/>
      <c r="AS7" s="10">
        <v>348</v>
      </c>
      <c r="AT7" s="10">
        <v>66</v>
      </c>
      <c r="AU7" s="10"/>
      <c r="AV7" s="10">
        <v>355</v>
      </c>
      <c r="AW7" s="10">
        <v>90</v>
      </c>
      <c r="AX7" s="10"/>
      <c r="AY7" s="10">
        <v>149</v>
      </c>
      <c r="AZ7" s="10">
        <v>348</v>
      </c>
      <c r="BA7" s="10">
        <v>53</v>
      </c>
      <c r="BB7" s="10"/>
      <c r="BC7" s="10">
        <v>299</v>
      </c>
      <c r="BD7" s="10">
        <v>132</v>
      </c>
      <c r="BE7" s="10">
        <v>119</v>
      </c>
      <c r="BF7" s="10"/>
      <c r="BG7" s="10">
        <v>162</v>
      </c>
      <c r="BH7" s="10">
        <v>382</v>
      </c>
      <c r="BI7" s="10"/>
      <c r="BJ7" s="10">
        <v>119</v>
      </c>
      <c r="BK7" s="10">
        <v>426</v>
      </c>
      <c r="BL7" s="10"/>
      <c r="BM7" s="10">
        <v>233</v>
      </c>
      <c r="BN7" s="10">
        <v>81</v>
      </c>
      <c r="BO7" s="10">
        <v>24</v>
      </c>
      <c r="BP7" s="10">
        <v>29</v>
      </c>
      <c r="BQ7" s="10">
        <v>25</v>
      </c>
      <c r="BR7" s="10">
        <v>117</v>
      </c>
      <c r="BS7" s="10">
        <v>43</v>
      </c>
      <c r="BT7" s="10"/>
      <c r="BU7" s="10">
        <v>28</v>
      </c>
      <c r="BV7" s="10">
        <v>52</v>
      </c>
      <c r="BW7" s="10"/>
      <c r="BX7" s="10">
        <v>82</v>
      </c>
      <c r="BY7" s="10">
        <v>187</v>
      </c>
      <c r="BZ7" s="10">
        <v>219</v>
      </c>
      <c r="CA7" s="10">
        <v>173</v>
      </c>
    </row>
    <row r="8" spans="2:79" ht="30" customHeight="1" x14ac:dyDescent="0.3">
      <c r="B8" s="11" t="s">
        <v>20</v>
      </c>
      <c r="C8" s="11">
        <v>552</v>
      </c>
      <c r="D8" s="11">
        <v>273</v>
      </c>
      <c r="E8" s="11">
        <v>278</v>
      </c>
      <c r="F8" s="11"/>
      <c r="G8" s="11">
        <v>91</v>
      </c>
      <c r="H8" s="11">
        <v>76</v>
      </c>
      <c r="I8" s="11">
        <v>90</v>
      </c>
      <c r="J8" s="11">
        <v>99</v>
      </c>
      <c r="K8" s="11">
        <v>83</v>
      </c>
      <c r="L8" s="11">
        <v>114</v>
      </c>
      <c r="M8" s="11"/>
      <c r="N8" s="11">
        <v>143</v>
      </c>
      <c r="O8" s="11">
        <v>139</v>
      </c>
      <c r="P8" s="11">
        <v>128</v>
      </c>
      <c r="Q8" s="11">
        <v>141</v>
      </c>
      <c r="R8" s="11"/>
      <c r="S8" s="11">
        <v>74</v>
      </c>
      <c r="T8" s="11">
        <v>73</v>
      </c>
      <c r="U8" s="11">
        <v>50</v>
      </c>
      <c r="V8" s="11">
        <v>46</v>
      </c>
      <c r="W8" s="11">
        <v>48</v>
      </c>
      <c r="X8" s="11">
        <v>44</v>
      </c>
      <c r="Y8" s="11">
        <v>48</v>
      </c>
      <c r="Z8" s="11">
        <v>21</v>
      </c>
      <c r="AA8" s="11">
        <v>63</v>
      </c>
      <c r="AB8" s="11">
        <v>39</v>
      </c>
      <c r="AC8" s="11">
        <v>26</v>
      </c>
      <c r="AD8" s="11">
        <v>20</v>
      </c>
      <c r="AE8" s="11"/>
      <c r="AF8" s="11">
        <v>136</v>
      </c>
      <c r="AG8" s="11">
        <v>151</v>
      </c>
      <c r="AH8" s="11">
        <v>72</v>
      </c>
      <c r="AI8" s="11">
        <v>100</v>
      </c>
      <c r="AJ8" s="11">
        <v>62</v>
      </c>
      <c r="AK8" s="11">
        <v>32</v>
      </c>
      <c r="AL8" s="11"/>
      <c r="AM8" s="11">
        <v>151</v>
      </c>
      <c r="AN8" s="11">
        <v>135</v>
      </c>
      <c r="AO8" s="11">
        <v>129</v>
      </c>
      <c r="AP8" s="11">
        <v>58</v>
      </c>
      <c r="AQ8" s="11">
        <v>10</v>
      </c>
      <c r="AR8" s="11"/>
      <c r="AS8" s="11">
        <v>350</v>
      </c>
      <c r="AT8" s="11">
        <v>66</v>
      </c>
      <c r="AU8" s="11"/>
      <c r="AV8" s="11">
        <v>353</v>
      </c>
      <c r="AW8" s="11">
        <v>94</v>
      </c>
      <c r="AX8" s="11"/>
      <c r="AY8" s="11">
        <v>152</v>
      </c>
      <c r="AZ8" s="11">
        <v>348</v>
      </c>
      <c r="BA8" s="11">
        <v>51</v>
      </c>
      <c r="BB8" s="11"/>
      <c r="BC8" s="11">
        <v>303</v>
      </c>
      <c r="BD8" s="11">
        <v>127</v>
      </c>
      <c r="BE8" s="11">
        <v>119</v>
      </c>
      <c r="BF8" s="11"/>
      <c r="BG8" s="11">
        <v>161</v>
      </c>
      <c r="BH8" s="11">
        <v>384</v>
      </c>
      <c r="BI8" s="11"/>
      <c r="BJ8" s="11">
        <v>123</v>
      </c>
      <c r="BK8" s="11">
        <v>422</v>
      </c>
      <c r="BL8" s="11"/>
      <c r="BM8" s="11">
        <v>234</v>
      </c>
      <c r="BN8" s="11">
        <v>86</v>
      </c>
      <c r="BO8" s="11">
        <v>23</v>
      </c>
      <c r="BP8" s="11">
        <v>28</v>
      </c>
      <c r="BQ8" s="11">
        <v>28</v>
      </c>
      <c r="BR8" s="11">
        <v>110</v>
      </c>
      <c r="BS8" s="11">
        <v>42</v>
      </c>
      <c r="BT8" s="11"/>
      <c r="BU8" s="11">
        <v>27</v>
      </c>
      <c r="BV8" s="11">
        <v>52</v>
      </c>
      <c r="BW8" s="11"/>
      <c r="BX8" s="11">
        <v>80</v>
      </c>
      <c r="BY8" s="11">
        <v>186</v>
      </c>
      <c r="BZ8" s="11">
        <v>218</v>
      </c>
      <c r="CA8" s="11">
        <v>176</v>
      </c>
    </row>
    <row r="9" spans="2:79" x14ac:dyDescent="0.3">
      <c r="B9" s="18" t="s">
        <v>292</v>
      </c>
      <c r="C9" s="17">
        <v>0.28370359989682897</v>
      </c>
      <c r="D9" s="17">
        <v>0.32310038650850997</v>
      </c>
      <c r="E9" s="17">
        <v>0.242412227423355</v>
      </c>
      <c r="F9" s="17"/>
      <c r="G9" s="17">
        <v>0.33512844744739201</v>
      </c>
      <c r="H9" s="17">
        <v>0.28723273093877799</v>
      </c>
      <c r="I9" s="17">
        <v>0.28314613221317603</v>
      </c>
      <c r="J9" s="17">
        <v>0.231936817706202</v>
      </c>
      <c r="K9" s="17">
        <v>0.27285690048362399</v>
      </c>
      <c r="L9" s="17">
        <v>0.29372446072665997</v>
      </c>
      <c r="M9" s="17"/>
      <c r="N9" s="17">
        <v>0.36163223173544401</v>
      </c>
      <c r="O9" s="17">
        <v>0.25954431579078802</v>
      </c>
      <c r="P9" s="17">
        <v>0.24583172071933301</v>
      </c>
      <c r="Q9" s="17">
        <v>0.26496676003363101</v>
      </c>
      <c r="R9" s="17"/>
      <c r="S9" s="17">
        <v>0.37349161675147202</v>
      </c>
      <c r="T9" s="17">
        <v>0.26860476019538498</v>
      </c>
      <c r="U9" s="17">
        <v>0.19272323963746801</v>
      </c>
      <c r="V9" s="17">
        <v>0.24952326681281001</v>
      </c>
      <c r="W9" s="17">
        <v>0.319677139618669</v>
      </c>
      <c r="X9" s="17">
        <v>0.28320400970399301</v>
      </c>
      <c r="Y9" s="17">
        <v>0.230750136709239</v>
      </c>
      <c r="Z9" s="17">
        <v>0.29904199734570802</v>
      </c>
      <c r="AA9" s="17">
        <v>0.33158024299670502</v>
      </c>
      <c r="AB9" s="17">
        <v>0.216623988792818</v>
      </c>
      <c r="AC9" s="17">
        <v>0.21089904000139401</v>
      </c>
      <c r="AD9" s="17">
        <v>0.41443728290689202</v>
      </c>
      <c r="AE9" s="17"/>
      <c r="AF9" s="17">
        <v>0.32252210204999299</v>
      </c>
      <c r="AG9" s="17">
        <v>0.28636886911766402</v>
      </c>
      <c r="AH9" s="17">
        <v>0.2378121499741</v>
      </c>
      <c r="AI9" s="17">
        <v>0.260929780635416</v>
      </c>
      <c r="AJ9" s="17">
        <v>0.24215400623229499</v>
      </c>
      <c r="AK9" s="17">
        <v>0.362161910295346</v>
      </c>
      <c r="AL9" s="17"/>
      <c r="AM9" s="17">
        <v>0.196481237224223</v>
      </c>
      <c r="AN9" s="17">
        <v>0.35273017800156398</v>
      </c>
      <c r="AO9" s="17">
        <v>0.31097612663785101</v>
      </c>
      <c r="AP9" s="17">
        <v>0.36076101736880201</v>
      </c>
      <c r="AQ9" s="17">
        <v>0.17496680083108199</v>
      </c>
      <c r="AR9" s="17"/>
      <c r="AS9" s="17">
        <v>0.30308100653157999</v>
      </c>
      <c r="AT9" s="17">
        <v>0.27360740858188098</v>
      </c>
      <c r="AU9" s="17"/>
      <c r="AV9" s="17">
        <v>0.30183287982754398</v>
      </c>
      <c r="AW9" s="17">
        <v>0.29389373738216101</v>
      </c>
      <c r="AX9" s="17"/>
      <c r="AY9" s="17">
        <v>0.33347530896598998</v>
      </c>
      <c r="AZ9" s="17">
        <v>0.26456906597433599</v>
      </c>
      <c r="BA9" s="17">
        <v>0.254576248450959</v>
      </c>
      <c r="BB9" s="17"/>
      <c r="BC9" s="17">
        <v>0.306426760087669</v>
      </c>
      <c r="BD9" s="17">
        <v>0.27097536127210098</v>
      </c>
      <c r="BE9" s="17">
        <v>0.23644107108200901</v>
      </c>
      <c r="BF9" s="17"/>
      <c r="BG9" s="17">
        <v>0.293696538776061</v>
      </c>
      <c r="BH9" s="17">
        <v>0.285357073136978</v>
      </c>
      <c r="BI9" s="17"/>
      <c r="BJ9" s="17">
        <v>0.33762114113111502</v>
      </c>
      <c r="BK9" s="17">
        <v>0.27265182484158001</v>
      </c>
      <c r="BL9" s="17"/>
      <c r="BM9" s="17">
        <v>0.27890824066970099</v>
      </c>
      <c r="BN9" s="17">
        <v>0.29001413714072299</v>
      </c>
      <c r="BO9" s="17">
        <v>0.36007530965863899</v>
      </c>
      <c r="BP9" s="17">
        <v>0.32767351238852099</v>
      </c>
      <c r="BQ9" s="17">
        <v>0.350920067520474</v>
      </c>
      <c r="BR9" s="17">
        <v>0.271408700554093</v>
      </c>
      <c r="BS9" s="17">
        <v>0.21241021340379401</v>
      </c>
      <c r="BT9" s="17"/>
      <c r="BU9" s="17">
        <v>0.23944127855550101</v>
      </c>
      <c r="BV9" s="17">
        <v>0.429296807193283</v>
      </c>
      <c r="BW9" s="17"/>
      <c r="BX9" s="17">
        <v>0.261324713569629</v>
      </c>
      <c r="BY9" s="17">
        <v>0.30520211607716002</v>
      </c>
      <c r="BZ9" s="17">
        <v>0.30256559396371902</v>
      </c>
      <c r="CA9" s="17">
        <v>0.27920968968765802</v>
      </c>
    </row>
    <row r="10" spans="2:79" x14ac:dyDescent="0.3">
      <c r="B10" s="18" t="s">
        <v>293</v>
      </c>
      <c r="C10" s="17">
        <v>0.48448262738211001</v>
      </c>
      <c r="D10" s="17">
        <v>0.48642187849534801</v>
      </c>
      <c r="E10" s="17">
        <v>0.48428771005670002</v>
      </c>
      <c r="F10" s="17"/>
      <c r="G10" s="17">
        <v>0.45061269404363502</v>
      </c>
      <c r="H10" s="17">
        <v>0.4679267360121</v>
      </c>
      <c r="I10" s="17">
        <v>0.51237467503950795</v>
      </c>
      <c r="J10" s="17">
        <v>0.48268197408291003</v>
      </c>
      <c r="K10" s="17">
        <v>0.482012799976336</v>
      </c>
      <c r="L10" s="17">
        <v>0.50377030833069703</v>
      </c>
      <c r="M10" s="17"/>
      <c r="N10" s="17">
        <v>0.472654542538124</v>
      </c>
      <c r="O10" s="17">
        <v>0.52479216809083895</v>
      </c>
      <c r="P10" s="17">
        <v>0.46756772910273298</v>
      </c>
      <c r="Q10" s="17">
        <v>0.46882269862443599</v>
      </c>
      <c r="R10" s="17"/>
      <c r="S10" s="17">
        <v>0.45015190098978802</v>
      </c>
      <c r="T10" s="17">
        <v>0.52049595702570595</v>
      </c>
      <c r="U10" s="17">
        <v>0.52280599763629898</v>
      </c>
      <c r="V10" s="17">
        <v>0.50555382008896399</v>
      </c>
      <c r="W10" s="17">
        <v>0.39244461053966201</v>
      </c>
      <c r="X10" s="17">
        <v>0.49260685147105499</v>
      </c>
      <c r="Y10" s="17">
        <v>0.46507124980766001</v>
      </c>
      <c r="Z10" s="17">
        <v>0.46077987063287101</v>
      </c>
      <c r="AA10" s="17">
        <v>0.48659686882192099</v>
      </c>
      <c r="AB10" s="17">
        <v>0.63860851746633196</v>
      </c>
      <c r="AC10" s="17">
        <v>0.41812368577688303</v>
      </c>
      <c r="AD10" s="17">
        <v>0.38906050153796301</v>
      </c>
      <c r="AE10" s="17"/>
      <c r="AF10" s="17">
        <v>0.43114007617931199</v>
      </c>
      <c r="AG10" s="17">
        <v>0.52511119905773096</v>
      </c>
      <c r="AH10" s="17">
        <v>0.51234000776570299</v>
      </c>
      <c r="AI10" s="17">
        <v>0.47399095628660498</v>
      </c>
      <c r="AJ10" s="17">
        <v>0.45676836777185298</v>
      </c>
      <c r="AK10" s="17">
        <v>0.54362164716139105</v>
      </c>
      <c r="AL10" s="17"/>
      <c r="AM10" s="17">
        <v>0.48725519904867098</v>
      </c>
      <c r="AN10" s="17">
        <v>0.44470425165230298</v>
      </c>
      <c r="AO10" s="17">
        <v>0.45225745240467002</v>
      </c>
      <c r="AP10" s="17">
        <v>0.51098841171527698</v>
      </c>
      <c r="AQ10" s="17">
        <v>0.82503319916891804</v>
      </c>
      <c r="AR10" s="17"/>
      <c r="AS10" s="17">
        <v>0.51674709961328003</v>
      </c>
      <c r="AT10" s="17">
        <v>0.458267741815375</v>
      </c>
      <c r="AU10" s="17"/>
      <c r="AV10" s="17">
        <v>0.51243670648136497</v>
      </c>
      <c r="AW10" s="17">
        <v>0.47269119387019098</v>
      </c>
      <c r="AX10" s="17"/>
      <c r="AY10" s="17">
        <v>0.43313790547932701</v>
      </c>
      <c r="AZ10" s="17">
        <v>0.50548974332076801</v>
      </c>
      <c r="BA10" s="17">
        <v>0.49725670837360197</v>
      </c>
      <c r="BB10" s="17"/>
      <c r="BC10" s="17">
        <v>0.46428352089504699</v>
      </c>
      <c r="BD10" s="17">
        <v>0.51603760254228703</v>
      </c>
      <c r="BE10" s="17">
        <v>0.50148749713276197</v>
      </c>
      <c r="BF10" s="17"/>
      <c r="BG10" s="17">
        <v>0.42028564193977402</v>
      </c>
      <c r="BH10" s="17">
        <v>0.51032868677138798</v>
      </c>
      <c r="BI10" s="17"/>
      <c r="BJ10" s="17">
        <v>0.49162283838189802</v>
      </c>
      <c r="BK10" s="17">
        <v>0.48017419708376402</v>
      </c>
      <c r="BL10" s="17"/>
      <c r="BM10" s="17">
        <v>0.51191935346401696</v>
      </c>
      <c r="BN10" s="17">
        <v>0.52337327124521404</v>
      </c>
      <c r="BO10" s="17">
        <v>0.52085699690808995</v>
      </c>
      <c r="BP10" s="17">
        <v>0.25668785878792699</v>
      </c>
      <c r="BQ10" s="17">
        <v>0.33187778522584099</v>
      </c>
      <c r="BR10" s="17">
        <v>0.50380867801783902</v>
      </c>
      <c r="BS10" s="17">
        <v>0.43740903861453001</v>
      </c>
      <c r="BT10" s="17"/>
      <c r="BU10" s="17">
        <v>0.58408553809433605</v>
      </c>
      <c r="BV10" s="17">
        <v>0.38689297287943403</v>
      </c>
      <c r="BW10" s="17"/>
      <c r="BX10" s="17">
        <v>0.48966534674747197</v>
      </c>
      <c r="BY10" s="17">
        <v>0.48774487299685898</v>
      </c>
      <c r="BZ10" s="17">
        <v>0.47647379445242</v>
      </c>
      <c r="CA10" s="17">
        <v>0.54680266255461496</v>
      </c>
    </row>
    <row r="11" spans="2:79" x14ac:dyDescent="0.3">
      <c r="B11" s="18" t="s">
        <v>294</v>
      </c>
      <c r="C11" s="17">
        <v>0.16217727481991001</v>
      </c>
      <c r="D11" s="17">
        <v>0.14446202001729</v>
      </c>
      <c r="E11" s="17">
        <v>0.18017906230626499</v>
      </c>
      <c r="F11" s="17"/>
      <c r="G11" s="17">
        <v>0.16559098443261899</v>
      </c>
      <c r="H11" s="17">
        <v>0.17803050853063301</v>
      </c>
      <c r="I11" s="17">
        <v>0.124965204542171</v>
      </c>
      <c r="J11" s="17">
        <v>0.187070250822851</v>
      </c>
      <c r="K11" s="17">
        <v>0.17868326088328701</v>
      </c>
      <c r="L11" s="17">
        <v>0.14468042761158401</v>
      </c>
      <c r="M11" s="17"/>
      <c r="N11" s="17">
        <v>0.128247683738478</v>
      </c>
      <c r="O11" s="17">
        <v>0.13802706999183301</v>
      </c>
      <c r="P11" s="17">
        <v>0.23956117314763101</v>
      </c>
      <c r="Q11" s="17">
        <v>0.15113522194788001</v>
      </c>
      <c r="R11" s="17"/>
      <c r="S11" s="17">
        <v>0.16387799724992599</v>
      </c>
      <c r="T11" s="17">
        <v>0.147027506392128</v>
      </c>
      <c r="U11" s="17">
        <v>0.24795664201023401</v>
      </c>
      <c r="V11" s="17">
        <v>0.18398852006132699</v>
      </c>
      <c r="W11" s="17">
        <v>0.155543230639309</v>
      </c>
      <c r="X11" s="17">
        <v>0.131150217491427</v>
      </c>
      <c r="Y11" s="17">
        <v>0.208449870996718</v>
      </c>
      <c r="Z11" s="17">
        <v>0.159456904814432</v>
      </c>
      <c r="AA11" s="17">
        <v>0.123302745761755</v>
      </c>
      <c r="AB11" s="17">
        <v>5.46327008614697E-2</v>
      </c>
      <c r="AC11" s="17">
        <v>0.20454204272924301</v>
      </c>
      <c r="AD11" s="17">
        <v>0.19650221555514499</v>
      </c>
      <c r="AE11" s="17"/>
      <c r="AF11" s="17">
        <v>0.179713708906932</v>
      </c>
      <c r="AG11" s="17">
        <v>0.115530468626334</v>
      </c>
      <c r="AH11" s="17">
        <v>0.22283574965875799</v>
      </c>
      <c r="AI11" s="17">
        <v>0.19920477460753799</v>
      </c>
      <c r="AJ11" s="17">
        <v>0.17303390304180399</v>
      </c>
      <c r="AK11" s="17">
        <v>3.3043971659583699E-2</v>
      </c>
      <c r="AL11" s="17"/>
      <c r="AM11" s="17">
        <v>0.23483337105178401</v>
      </c>
      <c r="AN11" s="17">
        <v>0.15293481573860301</v>
      </c>
      <c r="AO11" s="17">
        <v>0.15914025748284399</v>
      </c>
      <c r="AP11" s="17">
        <v>8.1302093946678103E-2</v>
      </c>
      <c r="AQ11" s="17">
        <v>0</v>
      </c>
      <c r="AR11" s="17"/>
      <c r="AS11" s="17">
        <v>0.13448853946150199</v>
      </c>
      <c r="AT11" s="17">
        <v>0.15285205773846999</v>
      </c>
      <c r="AU11" s="17"/>
      <c r="AV11" s="17">
        <v>0.13052423893392101</v>
      </c>
      <c r="AW11" s="17">
        <v>0.121410512445004</v>
      </c>
      <c r="AX11" s="17"/>
      <c r="AY11" s="17">
        <v>0.16595330930316601</v>
      </c>
      <c r="AZ11" s="17">
        <v>0.154285698052892</v>
      </c>
      <c r="BA11" s="17">
        <v>0.21073546246470901</v>
      </c>
      <c r="BB11" s="17"/>
      <c r="BC11" s="17">
        <v>0.16330526793178299</v>
      </c>
      <c r="BD11" s="17">
        <v>0.137720182818211</v>
      </c>
      <c r="BE11" s="17">
        <v>0.188035515964947</v>
      </c>
      <c r="BF11" s="17"/>
      <c r="BG11" s="17">
        <v>0.15660804523205199</v>
      </c>
      <c r="BH11" s="17">
        <v>0.165715123659192</v>
      </c>
      <c r="BI11" s="17"/>
      <c r="BJ11" s="17">
        <v>0.12701699971768399</v>
      </c>
      <c r="BK11" s="17">
        <v>0.172900032920904</v>
      </c>
      <c r="BL11" s="17"/>
      <c r="BM11" s="17">
        <v>0.149124212628854</v>
      </c>
      <c r="BN11" s="17">
        <v>0.175184408568477</v>
      </c>
      <c r="BO11" s="17">
        <v>0.119067693433272</v>
      </c>
      <c r="BP11" s="17">
        <v>0.187358009811532</v>
      </c>
      <c r="BQ11" s="17">
        <v>0.22209678718655501</v>
      </c>
      <c r="BR11" s="17">
        <v>0.164784404148755</v>
      </c>
      <c r="BS11" s="17">
        <v>0.16845686393172399</v>
      </c>
      <c r="BT11" s="17"/>
      <c r="BU11" s="17">
        <v>0.131460708829714</v>
      </c>
      <c r="BV11" s="17">
        <v>7.15669210040277E-2</v>
      </c>
      <c r="BW11" s="17"/>
      <c r="BX11" s="17">
        <v>0.140924420686485</v>
      </c>
      <c r="BY11" s="17">
        <v>0.15481584023731701</v>
      </c>
      <c r="BZ11" s="17">
        <v>0.173478385408595</v>
      </c>
      <c r="CA11" s="17">
        <v>0.131897748608201</v>
      </c>
    </row>
    <row r="12" spans="2:79" x14ac:dyDescent="0.3">
      <c r="B12" s="18" t="s">
        <v>295</v>
      </c>
      <c r="C12" s="17">
        <v>1.5579834761530201E-2</v>
      </c>
      <c r="D12" s="17">
        <v>6.4231036838086003E-3</v>
      </c>
      <c r="E12" s="17">
        <v>2.4643376594186601E-2</v>
      </c>
      <c r="F12" s="17"/>
      <c r="G12" s="17">
        <v>9.2314662163646803E-3</v>
      </c>
      <c r="H12" s="17">
        <v>4.0029093674704898E-2</v>
      </c>
      <c r="I12" s="17">
        <v>1.1595343267089501E-2</v>
      </c>
      <c r="J12" s="17">
        <v>8.9438754104976294E-3</v>
      </c>
      <c r="K12" s="17">
        <v>1.0541400490428799E-2</v>
      </c>
      <c r="L12" s="17">
        <v>1.6886289988980101E-2</v>
      </c>
      <c r="M12" s="17"/>
      <c r="N12" s="17">
        <v>7.2358034927953001E-3</v>
      </c>
      <c r="O12" s="17">
        <v>1.8965836805089301E-2</v>
      </c>
      <c r="P12" s="17">
        <v>8.1362678692851603E-3</v>
      </c>
      <c r="Q12" s="17">
        <v>2.7490319614107001E-2</v>
      </c>
      <c r="R12" s="17"/>
      <c r="S12" s="17">
        <v>1.24784850088145E-2</v>
      </c>
      <c r="T12" s="17">
        <v>3.8404897685903397E-2</v>
      </c>
      <c r="U12" s="17">
        <v>0</v>
      </c>
      <c r="V12" s="17">
        <v>1.91122229615283E-2</v>
      </c>
      <c r="W12" s="17">
        <v>1.8210051087566199E-2</v>
      </c>
      <c r="X12" s="17">
        <v>0</v>
      </c>
      <c r="Y12" s="17">
        <v>0</v>
      </c>
      <c r="Z12" s="17">
        <v>4.0212737039965099E-2</v>
      </c>
      <c r="AA12" s="17">
        <v>0</v>
      </c>
      <c r="AB12" s="17">
        <v>3.1851519447969601E-2</v>
      </c>
      <c r="AC12" s="17">
        <v>4.0150878086599603E-2</v>
      </c>
      <c r="AD12" s="17">
        <v>0</v>
      </c>
      <c r="AE12" s="17"/>
      <c r="AF12" s="17">
        <v>1.5836056878898799E-2</v>
      </c>
      <c r="AG12" s="17">
        <v>1.1835908840213301E-2</v>
      </c>
      <c r="AH12" s="17">
        <v>0</v>
      </c>
      <c r="AI12" s="17">
        <v>1.87355762856019E-2</v>
      </c>
      <c r="AJ12" s="17">
        <v>3.0794687429262599E-2</v>
      </c>
      <c r="AK12" s="17">
        <v>2.8033283918771801E-2</v>
      </c>
      <c r="AL12" s="17"/>
      <c r="AM12" s="17">
        <v>1.75798173259951E-2</v>
      </c>
      <c r="AN12" s="17">
        <v>1.3945615367727201E-2</v>
      </c>
      <c r="AO12" s="17">
        <v>3.1507052471336901E-2</v>
      </c>
      <c r="AP12" s="17">
        <v>0</v>
      </c>
      <c r="AQ12" s="17">
        <v>0</v>
      </c>
      <c r="AR12" s="17"/>
      <c r="AS12" s="17">
        <v>1.14092843855113E-2</v>
      </c>
      <c r="AT12" s="17">
        <v>2.9570748621764401E-2</v>
      </c>
      <c r="AU12" s="17"/>
      <c r="AV12" s="17">
        <v>1.38481664181979E-2</v>
      </c>
      <c r="AW12" s="17">
        <v>2.0609705528642799E-2</v>
      </c>
      <c r="AX12" s="17"/>
      <c r="AY12" s="17">
        <v>1.27712079542076E-2</v>
      </c>
      <c r="AZ12" s="17">
        <v>1.6511545083759498E-2</v>
      </c>
      <c r="BA12" s="17">
        <v>1.8149523076337801E-2</v>
      </c>
      <c r="BB12" s="17"/>
      <c r="BC12" s="17">
        <v>8.7119067529240306E-3</v>
      </c>
      <c r="BD12" s="17">
        <v>1.50778195091666E-2</v>
      </c>
      <c r="BE12" s="17">
        <v>3.38141091997919E-2</v>
      </c>
      <c r="BF12" s="17"/>
      <c r="BG12" s="17">
        <v>3.4683065328348799E-2</v>
      </c>
      <c r="BH12" s="17">
        <v>7.9113541012939305E-3</v>
      </c>
      <c r="BI12" s="17"/>
      <c r="BJ12" s="17">
        <v>9.9941760882678796E-3</v>
      </c>
      <c r="BK12" s="17">
        <v>1.5482456577643799E-2</v>
      </c>
      <c r="BL12" s="17"/>
      <c r="BM12" s="17">
        <v>9.1751183609455594E-3</v>
      </c>
      <c r="BN12" s="17">
        <v>0</v>
      </c>
      <c r="BO12" s="17">
        <v>0</v>
      </c>
      <c r="BP12" s="17">
        <v>6.2036494482104902E-2</v>
      </c>
      <c r="BQ12" s="17">
        <v>2.9591680097641501E-2</v>
      </c>
      <c r="BR12" s="17">
        <v>1.7520981264732401E-2</v>
      </c>
      <c r="BS12" s="17">
        <v>4.5905553146402697E-2</v>
      </c>
      <c r="BT12" s="17"/>
      <c r="BU12" s="17">
        <v>4.5012474520448903E-2</v>
      </c>
      <c r="BV12" s="17">
        <v>4.1081224330107503E-2</v>
      </c>
      <c r="BW12" s="17"/>
      <c r="BX12" s="17">
        <v>1.54353031898732E-2</v>
      </c>
      <c r="BY12" s="17">
        <v>2.1873552626082399E-2</v>
      </c>
      <c r="BZ12" s="17">
        <v>8.3040243174009199E-3</v>
      </c>
      <c r="CA12" s="17">
        <v>1.0666265493228E-2</v>
      </c>
    </row>
    <row r="13" spans="2:79" x14ac:dyDescent="0.3">
      <c r="B13" s="18" t="s">
        <v>296</v>
      </c>
      <c r="C13" s="17">
        <v>5.17814837658184E-3</v>
      </c>
      <c r="D13" s="17">
        <v>7.2007181985125996E-3</v>
      </c>
      <c r="E13" s="17">
        <v>3.20663744025944E-3</v>
      </c>
      <c r="F13" s="17"/>
      <c r="G13" s="17">
        <v>9.8328920608487507E-3</v>
      </c>
      <c r="H13" s="17">
        <v>1.43882519262119E-2</v>
      </c>
      <c r="I13" s="17">
        <v>0</v>
      </c>
      <c r="J13" s="17">
        <v>8.8398415728051603E-3</v>
      </c>
      <c r="K13" s="17">
        <v>0</v>
      </c>
      <c r="L13" s="17">
        <v>0</v>
      </c>
      <c r="M13" s="17"/>
      <c r="N13" s="17">
        <v>0</v>
      </c>
      <c r="O13" s="17">
        <v>6.3932352552373501E-3</v>
      </c>
      <c r="P13" s="17">
        <v>8.5374176521959208E-3</v>
      </c>
      <c r="Q13" s="17">
        <v>6.1925088464428301E-3</v>
      </c>
      <c r="R13" s="17"/>
      <c r="S13" s="17">
        <v>0</v>
      </c>
      <c r="T13" s="17">
        <v>1.2139028830833801E-2</v>
      </c>
      <c r="U13" s="17">
        <v>0</v>
      </c>
      <c r="V13" s="17">
        <v>0</v>
      </c>
      <c r="W13" s="17">
        <v>1.8328234436485399E-2</v>
      </c>
      <c r="X13" s="17">
        <v>0</v>
      </c>
      <c r="Y13" s="17">
        <v>0</v>
      </c>
      <c r="Z13" s="17">
        <v>0</v>
      </c>
      <c r="AA13" s="17">
        <v>0</v>
      </c>
      <c r="AB13" s="17">
        <v>0</v>
      </c>
      <c r="AC13" s="17">
        <v>4.2130473189277901E-2</v>
      </c>
      <c r="AD13" s="17">
        <v>0</v>
      </c>
      <c r="AE13" s="17"/>
      <c r="AF13" s="17">
        <v>1.46081735273389E-2</v>
      </c>
      <c r="AG13" s="17">
        <v>0</v>
      </c>
      <c r="AH13" s="17">
        <v>0</v>
      </c>
      <c r="AI13" s="17">
        <v>8.7812935271817192E-3</v>
      </c>
      <c r="AJ13" s="17">
        <v>0</v>
      </c>
      <c r="AK13" s="17">
        <v>0</v>
      </c>
      <c r="AL13" s="17"/>
      <c r="AM13" s="17">
        <v>1.3041509412000499E-2</v>
      </c>
      <c r="AN13" s="17">
        <v>0</v>
      </c>
      <c r="AO13" s="17">
        <v>6.8942456126685004E-3</v>
      </c>
      <c r="AP13" s="17">
        <v>0</v>
      </c>
      <c r="AQ13" s="17">
        <v>0</v>
      </c>
      <c r="AR13" s="17"/>
      <c r="AS13" s="17">
        <v>5.6209095969672399E-3</v>
      </c>
      <c r="AT13" s="17">
        <v>0</v>
      </c>
      <c r="AU13" s="17"/>
      <c r="AV13" s="17">
        <v>2.4802961428961102E-3</v>
      </c>
      <c r="AW13" s="17">
        <v>2.1213419578955301E-2</v>
      </c>
      <c r="AX13" s="17"/>
      <c r="AY13" s="17">
        <v>0</v>
      </c>
      <c r="AZ13" s="17">
        <v>8.2203469049020594E-3</v>
      </c>
      <c r="BA13" s="17">
        <v>0</v>
      </c>
      <c r="BB13" s="17"/>
      <c r="BC13" s="17">
        <v>0</v>
      </c>
      <c r="BD13" s="17">
        <v>1.38632983980946E-2</v>
      </c>
      <c r="BE13" s="17">
        <v>9.1495671447451004E-3</v>
      </c>
      <c r="BF13" s="17"/>
      <c r="BG13" s="17">
        <v>1.23598144880424E-2</v>
      </c>
      <c r="BH13" s="17">
        <v>2.2813031249614502E-3</v>
      </c>
      <c r="BI13" s="17"/>
      <c r="BJ13" s="17">
        <v>0</v>
      </c>
      <c r="BK13" s="17">
        <v>6.7723015071196203E-3</v>
      </c>
      <c r="BL13" s="17"/>
      <c r="BM13" s="17">
        <v>8.4637054650366205E-3</v>
      </c>
      <c r="BN13" s="17">
        <v>0</v>
      </c>
      <c r="BO13" s="17">
        <v>0</v>
      </c>
      <c r="BP13" s="17">
        <v>3.0935948542375701E-2</v>
      </c>
      <c r="BQ13" s="17">
        <v>0</v>
      </c>
      <c r="BR13" s="17">
        <v>0</v>
      </c>
      <c r="BS13" s="17">
        <v>0</v>
      </c>
      <c r="BT13" s="17"/>
      <c r="BU13" s="17">
        <v>0</v>
      </c>
      <c r="BV13" s="17">
        <v>0</v>
      </c>
      <c r="BW13" s="17"/>
      <c r="BX13" s="17">
        <v>1.09898745934055E-2</v>
      </c>
      <c r="BY13" s="17">
        <v>5.8617481867173499E-3</v>
      </c>
      <c r="BZ13" s="17">
        <v>5.01223346925464E-3</v>
      </c>
      <c r="CA13" s="17">
        <v>0</v>
      </c>
    </row>
    <row r="14" spans="2:79" x14ac:dyDescent="0.3">
      <c r="B14" s="18" t="s">
        <v>101</v>
      </c>
      <c r="C14" s="17">
        <v>4.88785147630387E-2</v>
      </c>
      <c r="D14" s="17">
        <v>3.2391893096531003E-2</v>
      </c>
      <c r="E14" s="17">
        <v>6.5270986179234505E-2</v>
      </c>
      <c r="F14" s="17"/>
      <c r="G14" s="17">
        <v>2.9603515799140501E-2</v>
      </c>
      <c r="H14" s="17">
        <v>1.2392678917572E-2</v>
      </c>
      <c r="I14" s="17">
        <v>6.79186449380553E-2</v>
      </c>
      <c r="J14" s="17">
        <v>8.0527240404733497E-2</v>
      </c>
      <c r="K14" s="17">
        <v>5.5905638166323199E-2</v>
      </c>
      <c r="L14" s="17">
        <v>4.0938513342078001E-2</v>
      </c>
      <c r="M14" s="17"/>
      <c r="N14" s="17">
        <v>3.0229738495158701E-2</v>
      </c>
      <c r="O14" s="17">
        <v>5.2277374066214001E-2</v>
      </c>
      <c r="P14" s="17">
        <v>3.03656915088222E-2</v>
      </c>
      <c r="Q14" s="17">
        <v>8.1392490933502898E-2</v>
      </c>
      <c r="R14" s="17"/>
      <c r="S14" s="17">
        <v>0</v>
      </c>
      <c r="T14" s="17">
        <v>1.33278498700435E-2</v>
      </c>
      <c r="U14" s="17">
        <v>3.6514120715999097E-2</v>
      </c>
      <c r="V14" s="17">
        <v>4.1822170075370299E-2</v>
      </c>
      <c r="W14" s="17">
        <v>9.5796733678308196E-2</v>
      </c>
      <c r="X14" s="17">
        <v>9.3038921333524399E-2</v>
      </c>
      <c r="Y14" s="17">
        <v>9.5728742486383203E-2</v>
      </c>
      <c r="Z14" s="17">
        <v>4.0508490167023799E-2</v>
      </c>
      <c r="AA14" s="17">
        <v>5.8520142419619101E-2</v>
      </c>
      <c r="AB14" s="17">
        <v>5.8283273431410799E-2</v>
      </c>
      <c r="AC14" s="17">
        <v>8.4153880216602195E-2</v>
      </c>
      <c r="AD14" s="17">
        <v>0</v>
      </c>
      <c r="AE14" s="17"/>
      <c r="AF14" s="17">
        <v>3.61798824575255E-2</v>
      </c>
      <c r="AG14" s="17">
        <v>6.1153554358057999E-2</v>
      </c>
      <c r="AH14" s="17">
        <v>2.7012092601439299E-2</v>
      </c>
      <c r="AI14" s="17">
        <v>3.8357618657657598E-2</v>
      </c>
      <c r="AJ14" s="17">
        <v>9.7249035524785907E-2</v>
      </c>
      <c r="AK14" s="17">
        <v>3.31391869649071E-2</v>
      </c>
      <c r="AL14" s="17"/>
      <c r="AM14" s="17">
        <v>5.0808865937326697E-2</v>
      </c>
      <c r="AN14" s="17">
        <v>3.5685139239802502E-2</v>
      </c>
      <c r="AO14" s="17">
        <v>3.9224865390629603E-2</v>
      </c>
      <c r="AP14" s="17">
        <v>4.6948476969243001E-2</v>
      </c>
      <c r="AQ14" s="17">
        <v>0</v>
      </c>
      <c r="AR14" s="17"/>
      <c r="AS14" s="17">
        <v>2.8653160411158899E-2</v>
      </c>
      <c r="AT14" s="17">
        <v>8.5702043242510004E-2</v>
      </c>
      <c r="AU14" s="17"/>
      <c r="AV14" s="17">
        <v>3.8877712196076102E-2</v>
      </c>
      <c r="AW14" s="17">
        <v>7.0181431195046801E-2</v>
      </c>
      <c r="AX14" s="17"/>
      <c r="AY14" s="17">
        <v>5.4662268297309802E-2</v>
      </c>
      <c r="AZ14" s="17">
        <v>5.0923600663342797E-2</v>
      </c>
      <c r="BA14" s="17">
        <v>1.9282057634392901E-2</v>
      </c>
      <c r="BB14" s="17"/>
      <c r="BC14" s="17">
        <v>5.7272544332577502E-2</v>
      </c>
      <c r="BD14" s="17">
        <v>4.6325735460139503E-2</v>
      </c>
      <c r="BE14" s="17">
        <v>3.1072239475744799E-2</v>
      </c>
      <c r="BF14" s="17"/>
      <c r="BG14" s="17">
        <v>8.2366894235721202E-2</v>
      </c>
      <c r="BH14" s="17">
        <v>2.8406459206186601E-2</v>
      </c>
      <c r="BI14" s="17"/>
      <c r="BJ14" s="17">
        <v>3.3744844681035398E-2</v>
      </c>
      <c r="BK14" s="17">
        <v>5.2019187068989503E-2</v>
      </c>
      <c r="BL14" s="17"/>
      <c r="BM14" s="17">
        <v>4.2409369411446601E-2</v>
      </c>
      <c r="BN14" s="17">
        <v>1.14281830455863E-2</v>
      </c>
      <c r="BO14" s="17">
        <v>0</v>
      </c>
      <c r="BP14" s="17">
        <v>0.135308175987539</v>
      </c>
      <c r="BQ14" s="17">
        <v>6.5513679969487898E-2</v>
      </c>
      <c r="BR14" s="17">
        <v>4.24772360145802E-2</v>
      </c>
      <c r="BS14" s="17">
        <v>0.135818330903549</v>
      </c>
      <c r="BT14" s="17"/>
      <c r="BU14" s="17">
        <v>0</v>
      </c>
      <c r="BV14" s="17">
        <v>7.1162074593148203E-2</v>
      </c>
      <c r="BW14" s="17"/>
      <c r="BX14" s="17">
        <v>8.1660341213135298E-2</v>
      </c>
      <c r="BY14" s="17">
        <v>2.4501869875864099E-2</v>
      </c>
      <c r="BZ14" s="17">
        <v>3.4165968388610003E-2</v>
      </c>
      <c r="CA14" s="17">
        <v>3.1423633656298001E-2</v>
      </c>
    </row>
    <row r="15" spans="2:79" x14ac:dyDescent="0.3">
      <c r="B15" s="18" t="s">
        <v>297</v>
      </c>
      <c r="C15" s="21">
        <v>0.76818622727893904</v>
      </c>
      <c r="D15" s="21">
        <v>0.80952226500385804</v>
      </c>
      <c r="E15" s="21">
        <v>0.72669993748005501</v>
      </c>
      <c r="F15" s="21"/>
      <c r="G15" s="21">
        <v>0.78574114149102703</v>
      </c>
      <c r="H15" s="21">
        <v>0.75515946695087799</v>
      </c>
      <c r="I15" s="21">
        <v>0.79552080725268404</v>
      </c>
      <c r="J15" s="21">
        <v>0.71461879178911203</v>
      </c>
      <c r="K15" s="21">
        <v>0.75486970045996005</v>
      </c>
      <c r="L15" s="21">
        <v>0.79749476905735694</v>
      </c>
      <c r="M15" s="21"/>
      <c r="N15" s="21">
        <v>0.83428677427356801</v>
      </c>
      <c r="O15" s="21">
        <v>0.78433648388162702</v>
      </c>
      <c r="P15" s="21">
        <v>0.71339944982206605</v>
      </c>
      <c r="Q15" s="21">
        <v>0.733789458658067</v>
      </c>
      <c r="R15" s="21"/>
      <c r="S15" s="21">
        <v>0.82364351774125999</v>
      </c>
      <c r="T15" s="21">
        <v>0.78910071722109199</v>
      </c>
      <c r="U15" s="21">
        <v>0.71552923727376605</v>
      </c>
      <c r="V15" s="21">
        <v>0.755077086901774</v>
      </c>
      <c r="W15" s="21">
        <v>0.71212175015833101</v>
      </c>
      <c r="X15" s="21">
        <v>0.77581086117504805</v>
      </c>
      <c r="Y15" s="21">
        <v>0.69582138651689895</v>
      </c>
      <c r="Z15" s="21">
        <v>0.75982186797857898</v>
      </c>
      <c r="AA15" s="21">
        <v>0.81817711181862596</v>
      </c>
      <c r="AB15" s="21">
        <v>0.85523250625915004</v>
      </c>
      <c r="AC15" s="21">
        <v>0.629022725778277</v>
      </c>
      <c r="AD15" s="21">
        <v>0.80349778444485498</v>
      </c>
      <c r="AE15" s="21"/>
      <c r="AF15" s="21">
        <v>0.75366217822930504</v>
      </c>
      <c r="AG15" s="21">
        <v>0.81148006817539498</v>
      </c>
      <c r="AH15" s="21">
        <v>0.75015215773980304</v>
      </c>
      <c r="AI15" s="21">
        <v>0.73492073692202098</v>
      </c>
      <c r="AJ15" s="21">
        <v>0.69892237400414803</v>
      </c>
      <c r="AK15" s="21">
        <v>0.905783557456737</v>
      </c>
      <c r="AL15" s="21"/>
      <c r="AM15" s="21">
        <v>0.68373643627289304</v>
      </c>
      <c r="AN15" s="21">
        <v>0.79743442965386702</v>
      </c>
      <c r="AO15" s="21">
        <v>0.76323357904252098</v>
      </c>
      <c r="AP15" s="21">
        <v>0.87174942908407904</v>
      </c>
      <c r="AQ15" s="21">
        <v>1</v>
      </c>
      <c r="AR15" s="21"/>
      <c r="AS15" s="21">
        <v>0.81982810614486101</v>
      </c>
      <c r="AT15" s="21">
        <v>0.73187515039725604</v>
      </c>
      <c r="AU15" s="21"/>
      <c r="AV15" s="21">
        <v>0.814269586308909</v>
      </c>
      <c r="AW15" s="21">
        <v>0.76658493125235105</v>
      </c>
      <c r="AX15" s="21"/>
      <c r="AY15" s="21">
        <v>0.76661321444531605</v>
      </c>
      <c r="AZ15" s="21">
        <v>0.77005880929510395</v>
      </c>
      <c r="BA15" s="21">
        <v>0.75183295682456097</v>
      </c>
      <c r="BB15" s="21"/>
      <c r="BC15" s="21">
        <v>0.77071028098271599</v>
      </c>
      <c r="BD15" s="21">
        <v>0.78701296381438801</v>
      </c>
      <c r="BE15" s="21">
        <v>0.73792856821477104</v>
      </c>
      <c r="BF15" s="21"/>
      <c r="BG15" s="21">
        <v>0.71398218071583497</v>
      </c>
      <c r="BH15" s="21">
        <v>0.79568575990836599</v>
      </c>
      <c r="BI15" s="21"/>
      <c r="BJ15" s="21">
        <v>0.82924397951301299</v>
      </c>
      <c r="BK15" s="21">
        <v>0.75282602192534298</v>
      </c>
      <c r="BL15" s="21"/>
      <c r="BM15" s="21">
        <v>0.79082759413371695</v>
      </c>
      <c r="BN15" s="21">
        <v>0.81338740838593704</v>
      </c>
      <c r="BO15" s="21">
        <v>0.88093230656672805</v>
      </c>
      <c r="BP15" s="21">
        <v>0.58436137117644804</v>
      </c>
      <c r="BQ15" s="21">
        <v>0.68279785274631599</v>
      </c>
      <c r="BR15" s="21">
        <v>0.77521737857193196</v>
      </c>
      <c r="BS15" s="21">
        <v>0.64981925201832402</v>
      </c>
      <c r="BT15" s="21"/>
      <c r="BU15" s="21">
        <v>0.82352681664983696</v>
      </c>
      <c r="BV15" s="21">
        <v>0.81618978007271603</v>
      </c>
      <c r="BW15" s="21"/>
      <c r="BX15" s="21">
        <v>0.75099006031710103</v>
      </c>
      <c r="BY15" s="21">
        <v>0.79294698907401895</v>
      </c>
      <c r="BZ15" s="21">
        <v>0.77903938841613996</v>
      </c>
      <c r="CA15" s="21">
        <v>0.82601235224227298</v>
      </c>
    </row>
    <row r="16" spans="2:79" x14ac:dyDescent="0.3">
      <c r="B16" s="18" t="s">
        <v>298</v>
      </c>
      <c r="C16" s="21">
        <v>2.0757983138112002E-2</v>
      </c>
      <c r="D16" s="21">
        <v>1.36238218823212E-2</v>
      </c>
      <c r="E16" s="21">
        <v>2.7850014034446102E-2</v>
      </c>
      <c r="F16" s="21"/>
      <c r="G16" s="21">
        <v>1.9064358277213402E-2</v>
      </c>
      <c r="H16" s="21">
        <v>5.4417345600916898E-2</v>
      </c>
      <c r="I16" s="21">
        <v>1.1595343267089501E-2</v>
      </c>
      <c r="J16" s="21">
        <v>1.7783716983302798E-2</v>
      </c>
      <c r="K16" s="21">
        <v>1.0541400490428799E-2</v>
      </c>
      <c r="L16" s="21">
        <v>1.6886289988980101E-2</v>
      </c>
      <c r="M16" s="21"/>
      <c r="N16" s="21">
        <v>7.2358034927953001E-3</v>
      </c>
      <c r="O16" s="21">
        <v>2.5359072060326698E-2</v>
      </c>
      <c r="P16" s="21">
        <v>1.6673685521481098E-2</v>
      </c>
      <c r="Q16" s="21">
        <v>3.3682828460549798E-2</v>
      </c>
      <c r="R16" s="21"/>
      <c r="S16" s="21">
        <v>1.24784850088145E-2</v>
      </c>
      <c r="T16" s="21">
        <v>5.0543926516737198E-2</v>
      </c>
      <c r="U16" s="21">
        <v>0</v>
      </c>
      <c r="V16" s="21">
        <v>1.91122229615283E-2</v>
      </c>
      <c r="W16" s="21">
        <v>3.6538285524051597E-2</v>
      </c>
      <c r="X16" s="21">
        <v>0</v>
      </c>
      <c r="Y16" s="21">
        <v>0</v>
      </c>
      <c r="Z16" s="21">
        <v>4.0212737039965099E-2</v>
      </c>
      <c r="AA16" s="21">
        <v>0</v>
      </c>
      <c r="AB16" s="21">
        <v>3.1851519447969601E-2</v>
      </c>
      <c r="AC16" s="21">
        <v>8.2281351275877504E-2</v>
      </c>
      <c r="AD16" s="21">
        <v>0</v>
      </c>
      <c r="AE16" s="21"/>
      <c r="AF16" s="21">
        <v>3.0444230406237699E-2</v>
      </c>
      <c r="AG16" s="21">
        <v>1.1835908840213301E-2</v>
      </c>
      <c r="AH16" s="21">
        <v>0</v>
      </c>
      <c r="AI16" s="21">
        <v>2.75168698127836E-2</v>
      </c>
      <c r="AJ16" s="21">
        <v>3.0794687429262599E-2</v>
      </c>
      <c r="AK16" s="21">
        <v>2.8033283918771801E-2</v>
      </c>
      <c r="AL16" s="21"/>
      <c r="AM16" s="21">
        <v>3.0621326737995599E-2</v>
      </c>
      <c r="AN16" s="21">
        <v>1.3945615367727201E-2</v>
      </c>
      <c r="AO16" s="21">
        <v>3.84012980840054E-2</v>
      </c>
      <c r="AP16" s="21">
        <v>0</v>
      </c>
      <c r="AQ16" s="21">
        <v>0</v>
      </c>
      <c r="AR16" s="21"/>
      <c r="AS16" s="21">
        <v>1.7030193982478601E-2</v>
      </c>
      <c r="AT16" s="21">
        <v>2.9570748621764401E-2</v>
      </c>
      <c r="AU16" s="21"/>
      <c r="AV16" s="21">
        <v>1.6328462561094E-2</v>
      </c>
      <c r="AW16" s="21">
        <v>4.18231251075981E-2</v>
      </c>
      <c r="AX16" s="21"/>
      <c r="AY16" s="21">
        <v>1.27712079542076E-2</v>
      </c>
      <c r="AZ16" s="21">
        <v>2.4731891988661599E-2</v>
      </c>
      <c r="BA16" s="21">
        <v>1.8149523076337801E-2</v>
      </c>
      <c r="BB16" s="21"/>
      <c r="BC16" s="21">
        <v>8.7119067529240306E-3</v>
      </c>
      <c r="BD16" s="21">
        <v>2.8941117907261199E-2</v>
      </c>
      <c r="BE16" s="21">
        <v>4.2963676344537002E-2</v>
      </c>
      <c r="BF16" s="21"/>
      <c r="BG16" s="21">
        <v>4.70428798163912E-2</v>
      </c>
      <c r="BH16" s="21">
        <v>1.0192657226255401E-2</v>
      </c>
      <c r="BI16" s="21"/>
      <c r="BJ16" s="21">
        <v>9.9941760882678796E-3</v>
      </c>
      <c r="BK16" s="21">
        <v>2.2254758084763501E-2</v>
      </c>
      <c r="BL16" s="21"/>
      <c r="BM16" s="21">
        <v>1.7638823825982201E-2</v>
      </c>
      <c r="BN16" s="21">
        <v>0</v>
      </c>
      <c r="BO16" s="21">
        <v>0</v>
      </c>
      <c r="BP16" s="21">
        <v>9.2972443024480697E-2</v>
      </c>
      <c r="BQ16" s="21">
        <v>2.9591680097641501E-2</v>
      </c>
      <c r="BR16" s="21">
        <v>1.7520981264732401E-2</v>
      </c>
      <c r="BS16" s="21">
        <v>4.5905553146402697E-2</v>
      </c>
      <c r="BT16" s="21"/>
      <c r="BU16" s="21">
        <v>4.5012474520448903E-2</v>
      </c>
      <c r="BV16" s="21">
        <v>4.1081224330107503E-2</v>
      </c>
      <c r="BW16" s="21"/>
      <c r="BX16" s="21">
        <v>2.64251777832787E-2</v>
      </c>
      <c r="BY16" s="21">
        <v>2.7735300812799801E-2</v>
      </c>
      <c r="BZ16" s="21">
        <v>1.33162577866556E-2</v>
      </c>
      <c r="CA16" s="21">
        <v>1.0666265493228E-2</v>
      </c>
    </row>
    <row r="17" spans="2:79" hidden="1" x14ac:dyDescent="0.3">
      <c r="B17" s="18" t="s">
        <v>299</v>
      </c>
      <c r="C17" s="22">
        <v>0.74742824414082698</v>
      </c>
      <c r="D17" s="22">
        <v>0.79589844312153701</v>
      </c>
      <c r="E17" s="22">
        <v>0.69884992344560903</v>
      </c>
      <c r="F17" s="22"/>
      <c r="G17" s="22">
        <v>0.76667678321381405</v>
      </c>
      <c r="H17" s="22">
        <v>0.70074212134996205</v>
      </c>
      <c r="I17" s="22">
        <v>0.78392546398559404</v>
      </c>
      <c r="J17" s="22">
        <v>0.69683507480580897</v>
      </c>
      <c r="K17" s="22">
        <v>0.74432829996953198</v>
      </c>
      <c r="L17" s="22">
        <v>0.78060847906837705</v>
      </c>
      <c r="M17" s="22"/>
      <c r="N17" s="22">
        <v>0.82705097078077305</v>
      </c>
      <c r="O17" s="22">
        <v>0.75897741182129996</v>
      </c>
      <c r="P17" s="22">
        <v>0.69672576430058497</v>
      </c>
      <c r="Q17" s="22">
        <v>0.70010663019751695</v>
      </c>
      <c r="R17" s="22"/>
      <c r="S17" s="22">
        <v>0.811165032732445</v>
      </c>
      <c r="T17" s="22">
        <v>0.73855679070435398</v>
      </c>
      <c r="U17" s="22">
        <v>0.71552923727376605</v>
      </c>
      <c r="V17" s="22">
        <v>0.73596486394024596</v>
      </c>
      <c r="W17" s="22">
        <v>0.67558346463427998</v>
      </c>
      <c r="X17" s="22">
        <v>0.77581086117504805</v>
      </c>
      <c r="Y17" s="22">
        <v>0.69582138651689895</v>
      </c>
      <c r="Z17" s="22">
        <v>0.71960913093861401</v>
      </c>
      <c r="AA17" s="22">
        <v>0.81817711181862596</v>
      </c>
      <c r="AB17" s="22">
        <v>0.82338098681117999</v>
      </c>
      <c r="AC17" s="22">
        <v>0.54674137450240001</v>
      </c>
      <c r="AD17" s="22">
        <v>0.80349778444485498</v>
      </c>
      <c r="AE17" s="22"/>
      <c r="AF17" s="22">
        <v>0.72321794782306703</v>
      </c>
      <c r="AG17" s="22">
        <v>0.79964415933518196</v>
      </c>
      <c r="AH17" s="22">
        <v>0.75015215773980304</v>
      </c>
      <c r="AI17" s="22">
        <v>0.70740386710923697</v>
      </c>
      <c r="AJ17" s="22">
        <v>0.66812768657488497</v>
      </c>
      <c r="AK17" s="22">
        <v>0.87775027353796498</v>
      </c>
      <c r="AL17" s="22"/>
      <c r="AM17" s="22">
        <v>0.65311510953489804</v>
      </c>
      <c r="AN17" s="22">
        <v>0.78348881428614003</v>
      </c>
      <c r="AO17" s="22">
        <v>0.72483228095851604</v>
      </c>
      <c r="AP17" s="22">
        <v>0.87174942908407904</v>
      </c>
      <c r="AQ17" s="22">
        <v>1</v>
      </c>
      <c r="AR17" s="22"/>
      <c r="AS17" s="22">
        <v>0.80279791216238205</v>
      </c>
      <c r="AT17" s="22">
        <v>0.70230440177549103</v>
      </c>
      <c r="AU17" s="22"/>
      <c r="AV17" s="22">
        <v>0.79794112374781501</v>
      </c>
      <c r="AW17" s="22">
        <v>0.72476180614475305</v>
      </c>
      <c r="AX17" s="22"/>
      <c r="AY17" s="22">
        <v>0.753842006491109</v>
      </c>
      <c r="AZ17" s="22">
        <v>0.74532691730644196</v>
      </c>
      <c r="BA17" s="22">
        <v>0.73368343374822298</v>
      </c>
      <c r="BB17" s="22"/>
      <c r="BC17" s="22">
        <v>0.761998374229792</v>
      </c>
      <c r="BD17" s="22">
        <v>0.75807184590712695</v>
      </c>
      <c r="BE17" s="22">
        <v>0.69496489187023403</v>
      </c>
      <c r="BF17" s="22"/>
      <c r="BG17" s="22">
        <v>0.66693930089944398</v>
      </c>
      <c r="BH17" s="22">
        <v>0.78549310268211103</v>
      </c>
      <c r="BI17" s="22"/>
      <c r="BJ17" s="22">
        <v>0.81924980342474496</v>
      </c>
      <c r="BK17" s="22">
        <v>0.73057126384058002</v>
      </c>
      <c r="BL17" s="22"/>
      <c r="BM17" s="22">
        <v>0.77318877030773503</v>
      </c>
      <c r="BN17" s="22">
        <v>0.81338740838593704</v>
      </c>
      <c r="BO17" s="22">
        <v>0.88093230656672805</v>
      </c>
      <c r="BP17" s="22">
        <v>0.491388928151967</v>
      </c>
      <c r="BQ17" s="22">
        <v>0.65320617264867398</v>
      </c>
      <c r="BR17" s="22">
        <v>0.75769639730719995</v>
      </c>
      <c r="BS17" s="22">
        <v>0.60391369887192103</v>
      </c>
      <c r="BT17" s="22"/>
      <c r="BU17" s="22">
        <v>0.77851434212938797</v>
      </c>
      <c r="BV17" s="22">
        <v>0.77510855574260895</v>
      </c>
      <c r="BW17" s="22"/>
      <c r="BX17" s="22">
        <v>0.72456488253382201</v>
      </c>
      <c r="BY17" s="22">
        <v>0.76521168826121899</v>
      </c>
      <c r="BZ17" s="22">
        <v>0.76572313062948405</v>
      </c>
      <c r="CA17" s="22">
        <v>0.81534608674904496</v>
      </c>
    </row>
    <row r="18" spans="2:79" x14ac:dyDescent="0.3">
      <c r="B18" s="16" t="s">
        <v>333</v>
      </c>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CA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485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469</v>
      </c>
      <c r="D7" s="10">
        <v>233</v>
      </c>
      <c r="E7" s="10">
        <v>234</v>
      </c>
      <c r="F7" s="10"/>
      <c r="G7" s="10">
        <v>45</v>
      </c>
      <c r="H7" s="10">
        <v>86</v>
      </c>
      <c r="I7" s="10">
        <v>79</v>
      </c>
      <c r="J7" s="10">
        <v>86</v>
      </c>
      <c r="K7" s="10">
        <v>64</v>
      </c>
      <c r="L7" s="10">
        <v>109</v>
      </c>
      <c r="M7" s="10"/>
      <c r="N7" s="10">
        <v>128</v>
      </c>
      <c r="O7" s="10">
        <v>117</v>
      </c>
      <c r="P7" s="10">
        <v>98</v>
      </c>
      <c r="Q7" s="10">
        <v>120</v>
      </c>
      <c r="R7" s="10"/>
      <c r="S7" s="10">
        <v>74</v>
      </c>
      <c r="T7" s="10">
        <v>64</v>
      </c>
      <c r="U7" s="10">
        <v>39</v>
      </c>
      <c r="V7" s="10">
        <v>44</v>
      </c>
      <c r="W7" s="10">
        <v>30</v>
      </c>
      <c r="X7" s="10">
        <v>28</v>
      </c>
      <c r="Y7" s="10">
        <v>40</v>
      </c>
      <c r="Z7" s="10">
        <v>28</v>
      </c>
      <c r="AA7" s="10">
        <v>52</v>
      </c>
      <c r="AB7" s="10">
        <v>38</v>
      </c>
      <c r="AC7" s="10">
        <v>23</v>
      </c>
      <c r="AD7" s="10">
        <v>9</v>
      </c>
      <c r="AE7" s="10"/>
      <c r="AF7" s="10">
        <v>103</v>
      </c>
      <c r="AG7" s="10">
        <v>131</v>
      </c>
      <c r="AH7" s="10">
        <v>69</v>
      </c>
      <c r="AI7" s="10">
        <v>85</v>
      </c>
      <c r="AJ7" s="10">
        <v>54</v>
      </c>
      <c r="AK7" s="10">
        <v>27</v>
      </c>
      <c r="AL7" s="10"/>
      <c r="AM7" s="10">
        <v>98</v>
      </c>
      <c r="AN7" s="10">
        <v>112</v>
      </c>
      <c r="AO7" s="10">
        <v>131</v>
      </c>
      <c r="AP7" s="10">
        <v>62</v>
      </c>
      <c r="AQ7" s="10">
        <v>10</v>
      </c>
      <c r="AR7" s="10"/>
      <c r="AS7" s="10">
        <v>301</v>
      </c>
      <c r="AT7" s="10">
        <v>60</v>
      </c>
      <c r="AU7" s="10"/>
      <c r="AV7" s="10">
        <v>293</v>
      </c>
      <c r="AW7" s="10">
        <v>61</v>
      </c>
      <c r="AX7" s="10"/>
      <c r="AY7" s="10">
        <v>114</v>
      </c>
      <c r="AZ7" s="10">
        <v>309</v>
      </c>
      <c r="BA7" s="10">
        <v>41</v>
      </c>
      <c r="BB7" s="10"/>
      <c r="BC7" s="10">
        <v>261</v>
      </c>
      <c r="BD7" s="10">
        <v>110</v>
      </c>
      <c r="BE7" s="10">
        <v>95</v>
      </c>
      <c r="BF7" s="10"/>
      <c r="BG7" s="10">
        <v>134</v>
      </c>
      <c r="BH7" s="10">
        <v>325</v>
      </c>
      <c r="BI7" s="10"/>
      <c r="BJ7" s="10">
        <v>105</v>
      </c>
      <c r="BK7" s="10">
        <v>356</v>
      </c>
      <c r="BL7" s="10"/>
      <c r="BM7" s="10">
        <v>203</v>
      </c>
      <c r="BN7" s="10">
        <v>72</v>
      </c>
      <c r="BO7" s="10">
        <v>21</v>
      </c>
      <c r="BP7" s="10">
        <v>16</v>
      </c>
      <c r="BQ7" s="10">
        <v>14</v>
      </c>
      <c r="BR7" s="10">
        <v>112</v>
      </c>
      <c r="BS7" s="10">
        <v>31</v>
      </c>
      <c r="BT7" s="10"/>
      <c r="BU7" s="10">
        <v>30</v>
      </c>
      <c r="BV7" s="10">
        <v>36</v>
      </c>
      <c r="BW7" s="10"/>
      <c r="BX7" s="10">
        <v>57</v>
      </c>
      <c r="BY7" s="10">
        <v>148</v>
      </c>
      <c r="BZ7" s="10">
        <v>175</v>
      </c>
      <c r="CA7" s="10">
        <v>148</v>
      </c>
    </row>
    <row r="8" spans="2:79" ht="30" customHeight="1" x14ac:dyDescent="0.3">
      <c r="B8" s="11" t="s">
        <v>20</v>
      </c>
      <c r="C8" s="11">
        <v>470</v>
      </c>
      <c r="D8" s="11">
        <v>237</v>
      </c>
      <c r="E8" s="11">
        <v>231</v>
      </c>
      <c r="F8" s="11"/>
      <c r="G8" s="11">
        <v>58</v>
      </c>
      <c r="H8" s="11">
        <v>84</v>
      </c>
      <c r="I8" s="11">
        <v>78</v>
      </c>
      <c r="J8" s="11">
        <v>83</v>
      </c>
      <c r="K8" s="11">
        <v>63</v>
      </c>
      <c r="L8" s="11">
        <v>104</v>
      </c>
      <c r="M8" s="11"/>
      <c r="N8" s="11">
        <v>132</v>
      </c>
      <c r="O8" s="11">
        <v>115</v>
      </c>
      <c r="P8" s="11">
        <v>94</v>
      </c>
      <c r="Q8" s="11">
        <v>123</v>
      </c>
      <c r="R8" s="11"/>
      <c r="S8" s="11">
        <v>73</v>
      </c>
      <c r="T8" s="11">
        <v>61</v>
      </c>
      <c r="U8" s="11">
        <v>38</v>
      </c>
      <c r="V8" s="11">
        <v>43</v>
      </c>
      <c r="W8" s="11">
        <v>30</v>
      </c>
      <c r="X8" s="11">
        <v>30</v>
      </c>
      <c r="Y8" s="11">
        <v>39</v>
      </c>
      <c r="Z8" s="11">
        <v>25</v>
      </c>
      <c r="AA8" s="11">
        <v>52</v>
      </c>
      <c r="AB8" s="11">
        <v>43</v>
      </c>
      <c r="AC8" s="11">
        <v>25</v>
      </c>
      <c r="AD8" s="11">
        <v>11</v>
      </c>
      <c r="AE8" s="11"/>
      <c r="AF8" s="11">
        <v>107</v>
      </c>
      <c r="AG8" s="11">
        <v>130</v>
      </c>
      <c r="AH8" s="11">
        <v>68</v>
      </c>
      <c r="AI8" s="11">
        <v>84</v>
      </c>
      <c r="AJ8" s="11">
        <v>55</v>
      </c>
      <c r="AK8" s="11">
        <v>28</v>
      </c>
      <c r="AL8" s="11"/>
      <c r="AM8" s="11">
        <v>96</v>
      </c>
      <c r="AN8" s="11">
        <v>115</v>
      </c>
      <c r="AO8" s="11">
        <v>133</v>
      </c>
      <c r="AP8" s="11">
        <v>62</v>
      </c>
      <c r="AQ8" s="11">
        <v>10</v>
      </c>
      <c r="AR8" s="11"/>
      <c r="AS8" s="11">
        <v>303</v>
      </c>
      <c r="AT8" s="11">
        <v>59</v>
      </c>
      <c r="AU8" s="11"/>
      <c r="AV8" s="11">
        <v>292</v>
      </c>
      <c r="AW8" s="11">
        <v>61</v>
      </c>
      <c r="AX8" s="11"/>
      <c r="AY8" s="11">
        <v>117</v>
      </c>
      <c r="AZ8" s="11">
        <v>308</v>
      </c>
      <c r="BA8" s="11">
        <v>40</v>
      </c>
      <c r="BB8" s="11"/>
      <c r="BC8" s="11">
        <v>263</v>
      </c>
      <c r="BD8" s="11">
        <v>108</v>
      </c>
      <c r="BE8" s="11">
        <v>96</v>
      </c>
      <c r="BF8" s="11"/>
      <c r="BG8" s="11">
        <v>135</v>
      </c>
      <c r="BH8" s="11">
        <v>324</v>
      </c>
      <c r="BI8" s="11"/>
      <c r="BJ8" s="11">
        <v>108</v>
      </c>
      <c r="BK8" s="11">
        <v>353</v>
      </c>
      <c r="BL8" s="11"/>
      <c r="BM8" s="11">
        <v>204</v>
      </c>
      <c r="BN8" s="11">
        <v>74</v>
      </c>
      <c r="BO8" s="11">
        <v>23</v>
      </c>
      <c r="BP8" s="11">
        <v>15</v>
      </c>
      <c r="BQ8" s="11">
        <v>16</v>
      </c>
      <c r="BR8" s="11">
        <v>106</v>
      </c>
      <c r="BS8" s="11">
        <v>30</v>
      </c>
      <c r="BT8" s="11"/>
      <c r="BU8" s="11">
        <v>30</v>
      </c>
      <c r="BV8" s="11">
        <v>38</v>
      </c>
      <c r="BW8" s="11"/>
      <c r="BX8" s="11">
        <v>58</v>
      </c>
      <c r="BY8" s="11">
        <v>148</v>
      </c>
      <c r="BZ8" s="11">
        <v>178</v>
      </c>
      <c r="CA8" s="11">
        <v>144</v>
      </c>
    </row>
    <row r="9" spans="2:79" x14ac:dyDescent="0.3">
      <c r="B9" s="18" t="s">
        <v>292</v>
      </c>
      <c r="C9" s="17">
        <v>0.29341365258109398</v>
      </c>
      <c r="D9" s="17">
        <v>0.29076321930870402</v>
      </c>
      <c r="E9" s="17">
        <v>0.29393532025762198</v>
      </c>
      <c r="F9" s="17"/>
      <c r="G9" s="17">
        <v>0.34965307174944699</v>
      </c>
      <c r="H9" s="17">
        <v>0.36169937590062601</v>
      </c>
      <c r="I9" s="17">
        <v>0.35805456762419302</v>
      </c>
      <c r="J9" s="17">
        <v>0.251700425725778</v>
      </c>
      <c r="K9" s="17">
        <v>0.25431285340650001</v>
      </c>
      <c r="L9" s="17">
        <v>0.21556654467287401</v>
      </c>
      <c r="M9" s="17"/>
      <c r="N9" s="17">
        <v>0.35257756887151798</v>
      </c>
      <c r="O9" s="17">
        <v>0.25687754098986199</v>
      </c>
      <c r="P9" s="17">
        <v>0.31038430371575099</v>
      </c>
      <c r="Q9" s="17">
        <v>0.25980140890819198</v>
      </c>
      <c r="R9" s="17"/>
      <c r="S9" s="17">
        <v>0.438404928484249</v>
      </c>
      <c r="T9" s="17">
        <v>0.24305669430330601</v>
      </c>
      <c r="U9" s="17">
        <v>0.30987773431711602</v>
      </c>
      <c r="V9" s="17">
        <v>0.223492101573322</v>
      </c>
      <c r="W9" s="17">
        <v>0.250582705720099</v>
      </c>
      <c r="X9" s="17">
        <v>0.28145870940958501</v>
      </c>
      <c r="Y9" s="17">
        <v>8.8555555294392699E-2</v>
      </c>
      <c r="Z9" s="17">
        <v>0.13667844274873001</v>
      </c>
      <c r="AA9" s="17">
        <v>0.46624631618351797</v>
      </c>
      <c r="AB9" s="17">
        <v>0.204752710785086</v>
      </c>
      <c r="AC9" s="17">
        <v>0.39421577992422402</v>
      </c>
      <c r="AD9" s="17">
        <v>0.33212260130598398</v>
      </c>
      <c r="AE9" s="17"/>
      <c r="AF9" s="17">
        <v>0.43128355522969097</v>
      </c>
      <c r="AG9" s="17">
        <v>0.25831141772412802</v>
      </c>
      <c r="AH9" s="17">
        <v>0.24578412935183999</v>
      </c>
      <c r="AI9" s="17">
        <v>0.19968829020937601</v>
      </c>
      <c r="AJ9" s="17">
        <v>0.29462442911195003</v>
      </c>
      <c r="AK9" s="17">
        <v>0.32465497643109098</v>
      </c>
      <c r="AL9" s="17"/>
      <c r="AM9" s="17">
        <v>0.24361574462917701</v>
      </c>
      <c r="AN9" s="17">
        <v>0.19445156823808901</v>
      </c>
      <c r="AO9" s="17">
        <v>0.33462268985210097</v>
      </c>
      <c r="AP9" s="17">
        <v>0.46759061270452401</v>
      </c>
      <c r="AQ9" s="17">
        <v>0.45438371918411402</v>
      </c>
      <c r="AR9" s="17"/>
      <c r="AS9" s="17">
        <v>0.302478791139212</v>
      </c>
      <c r="AT9" s="17">
        <v>0.22791559536515699</v>
      </c>
      <c r="AU9" s="17"/>
      <c r="AV9" s="17">
        <v>0.29129421441263198</v>
      </c>
      <c r="AW9" s="17">
        <v>0.36317489628594202</v>
      </c>
      <c r="AX9" s="17"/>
      <c r="AY9" s="17">
        <v>0.34432429735964798</v>
      </c>
      <c r="AZ9" s="17">
        <v>0.271002777595928</v>
      </c>
      <c r="BA9" s="17">
        <v>0.30030718182140698</v>
      </c>
      <c r="BB9" s="17"/>
      <c r="BC9" s="17">
        <v>0.28388133564678902</v>
      </c>
      <c r="BD9" s="17">
        <v>0.29777530338243102</v>
      </c>
      <c r="BE9" s="17">
        <v>0.313029345379994</v>
      </c>
      <c r="BF9" s="17"/>
      <c r="BG9" s="17">
        <v>0.30508497043767402</v>
      </c>
      <c r="BH9" s="17">
        <v>0.27681669260228903</v>
      </c>
      <c r="BI9" s="17"/>
      <c r="BJ9" s="17">
        <v>0.33127299021512202</v>
      </c>
      <c r="BK9" s="17">
        <v>0.28113982831295697</v>
      </c>
      <c r="BL9" s="17"/>
      <c r="BM9" s="17">
        <v>0.330254302978984</v>
      </c>
      <c r="BN9" s="17">
        <v>0.28713323492385201</v>
      </c>
      <c r="BO9" s="17">
        <v>0.50697697376362705</v>
      </c>
      <c r="BP9" s="17">
        <v>0.31657942782007997</v>
      </c>
      <c r="BQ9" s="17">
        <v>0.22245406514088301</v>
      </c>
      <c r="BR9" s="17">
        <v>0.21538543413868499</v>
      </c>
      <c r="BS9" s="17">
        <v>0.196227861978996</v>
      </c>
      <c r="BT9" s="17"/>
      <c r="BU9" s="17">
        <v>0.26441582838926098</v>
      </c>
      <c r="BV9" s="17">
        <v>0.41251567959515201</v>
      </c>
      <c r="BW9" s="17"/>
      <c r="BX9" s="17">
        <v>0.34185925294709102</v>
      </c>
      <c r="BY9" s="17">
        <v>0.30540278749182598</v>
      </c>
      <c r="BZ9" s="17">
        <v>0.349608344163643</v>
      </c>
      <c r="CA9" s="17">
        <v>0.25716923036880801</v>
      </c>
    </row>
    <row r="10" spans="2:79" x14ac:dyDescent="0.3">
      <c r="B10" s="18" t="s">
        <v>293</v>
      </c>
      <c r="C10" s="17">
        <v>0.52815477788447296</v>
      </c>
      <c r="D10" s="17">
        <v>0.48870299742134499</v>
      </c>
      <c r="E10" s="17">
        <v>0.56914536085800604</v>
      </c>
      <c r="F10" s="17"/>
      <c r="G10" s="17">
        <v>0.46772316326949598</v>
      </c>
      <c r="H10" s="17">
        <v>0.53415471245554802</v>
      </c>
      <c r="I10" s="17">
        <v>0.472212332344709</v>
      </c>
      <c r="J10" s="17">
        <v>0.57411940742648504</v>
      </c>
      <c r="K10" s="17">
        <v>0.52121005627017103</v>
      </c>
      <c r="L10" s="17">
        <v>0.56658513949094802</v>
      </c>
      <c r="M10" s="17"/>
      <c r="N10" s="17">
        <v>0.52721381071658402</v>
      </c>
      <c r="O10" s="17">
        <v>0.56526260670997597</v>
      </c>
      <c r="P10" s="17">
        <v>0.49956276634576702</v>
      </c>
      <c r="Q10" s="17">
        <v>0.52017990573768602</v>
      </c>
      <c r="R10" s="17"/>
      <c r="S10" s="17">
        <v>0.421447637930772</v>
      </c>
      <c r="T10" s="17">
        <v>0.543119992365374</v>
      </c>
      <c r="U10" s="17">
        <v>0.54054934589638803</v>
      </c>
      <c r="V10" s="17">
        <v>0.55531842218037697</v>
      </c>
      <c r="W10" s="17">
        <v>0.586607843349506</v>
      </c>
      <c r="X10" s="17">
        <v>0.49315766946717199</v>
      </c>
      <c r="Y10" s="17">
        <v>0.70564792048620795</v>
      </c>
      <c r="Z10" s="17">
        <v>0.62151173095344303</v>
      </c>
      <c r="AA10" s="17">
        <v>0.427188694186524</v>
      </c>
      <c r="AB10" s="17">
        <v>0.53965249791827097</v>
      </c>
      <c r="AC10" s="17">
        <v>0.47546290199540597</v>
      </c>
      <c r="AD10" s="17">
        <v>0.66787739869401597</v>
      </c>
      <c r="AE10" s="17"/>
      <c r="AF10" s="17">
        <v>0.44393950106623098</v>
      </c>
      <c r="AG10" s="17">
        <v>0.56321776110385302</v>
      </c>
      <c r="AH10" s="17">
        <v>0.64704246603289906</v>
      </c>
      <c r="AI10" s="17">
        <v>0.52734614432645299</v>
      </c>
      <c r="AJ10" s="17">
        <v>0.48211469944912799</v>
      </c>
      <c r="AK10" s="17">
        <v>0.49079413233052799</v>
      </c>
      <c r="AL10" s="17"/>
      <c r="AM10" s="17">
        <v>0.59297861783227401</v>
      </c>
      <c r="AN10" s="17">
        <v>0.57354672495619397</v>
      </c>
      <c r="AO10" s="17">
        <v>0.50613293481900401</v>
      </c>
      <c r="AP10" s="17">
        <v>0.44406935291768401</v>
      </c>
      <c r="AQ10" s="17">
        <v>0.36472290850160599</v>
      </c>
      <c r="AR10" s="17"/>
      <c r="AS10" s="17">
        <v>0.56166110216913001</v>
      </c>
      <c r="AT10" s="17">
        <v>0.53057444744109905</v>
      </c>
      <c r="AU10" s="17"/>
      <c r="AV10" s="17">
        <v>0.57628892344400195</v>
      </c>
      <c r="AW10" s="17">
        <v>0.41913216901042299</v>
      </c>
      <c r="AX10" s="17"/>
      <c r="AY10" s="17">
        <v>0.44454457987190699</v>
      </c>
      <c r="AZ10" s="17">
        <v>0.56588048320397899</v>
      </c>
      <c r="BA10" s="17">
        <v>0.47757948820363</v>
      </c>
      <c r="BB10" s="17"/>
      <c r="BC10" s="17">
        <v>0.53901254802157195</v>
      </c>
      <c r="BD10" s="17">
        <v>0.51846505015222399</v>
      </c>
      <c r="BE10" s="17">
        <v>0.50512720292809798</v>
      </c>
      <c r="BF10" s="17"/>
      <c r="BG10" s="17">
        <v>0.470958725440493</v>
      </c>
      <c r="BH10" s="17">
        <v>0.56692938406453597</v>
      </c>
      <c r="BI10" s="17"/>
      <c r="BJ10" s="17">
        <v>0.54209975865081095</v>
      </c>
      <c r="BK10" s="17">
        <v>0.52781727498360398</v>
      </c>
      <c r="BL10" s="17"/>
      <c r="BM10" s="17">
        <v>0.53667400673197496</v>
      </c>
      <c r="BN10" s="17">
        <v>0.51860689070363897</v>
      </c>
      <c r="BO10" s="17">
        <v>0.21644705340068299</v>
      </c>
      <c r="BP10" s="17">
        <v>0.50084554093300504</v>
      </c>
      <c r="BQ10" s="17">
        <v>0.66333261817943601</v>
      </c>
      <c r="BR10" s="17">
        <v>0.56641178460987596</v>
      </c>
      <c r="BS10" s="17">
        <v>0.54159300911033703</v>
      </c>
      <c r="BT10" s="17"/>
      <c r="BU10" s="17">
        <v>0.62774646192752603</v>
      </c>
      <c r="BV10" s="17">
        <v>0.35384703065580497</v>
      </c>
      <c r="BW10" s="17"/>
      <c r="BX10" s="17">
        <v>0.51590496376475103</v>
      </c>
      <c r="BY10" s="17">
        <v>0.48314691699044499</v>
      </c>
      <c r="BZ10" s="17">
        <v>0.55983733184768603</v>
      </c>
      <c r="CA10" s="17">
        <v>0.57358403031793603</v>
      </c>
    </row>
    <row r="11" spans="2:79" x14ac:dyDescent="0.3">
      <c r="B11" s="18" t="s">
        <v>294</v>
      </c>
      <c r="C11" s="17">
        <v>0.120200841551419</v>
      </c>
      <c r="D11" s="17">
        <v>0.141643552816028</v>
      </c>
      <c r="E11" s="17">
        <v>9.9322913097149995E-2</v>
      </c>
      <c r="F11" s="17"/>
      <c r="G11" s="17">
        <v>0.104991852837096</v>
      </c>
      <c r="H11" s="17">
        <v>5.7347506981805602E-2</v>
      </c>
      <c r="I11" s="17">
        <v>0.10363176843713499</v>
      </c>
      <c r="J11" s="17">
        <v>0.117585788527622</v>
      </c>
      <c r="K11" s="17">
        <v>0.169022427921176</v>
      </c>
      <c r="L11" s="17">
        <v>0.164170345441087</v>
      </c>
      <c r="M11" s="17"/>
      <c r="N11" s="17">
        <v>6.8518175376387797E-2</v>
      </c>
      <c r="O11" s="17">
        <v>0.14454496708651901</v>
      </c>
      <c r="P11" s="17">
        <v>0.120952653630016</v>
      </c>
      <c r="Q11" s="17">
        <v>0.13695089122300999</v>
      </c>
      <c r="R11" s="17"/>
      <c r="S11" s="17">
        <v>8.7681074040664803E-2</v>
      </c>
      <c r="T11" s="17">
        <v>0.13946566009615599</v>
      </c>
      <c r="U11" s="17">
        <v>0.12588043316828501</v>
      </c>
      <c r="V11" s="17">
        <v>0.175227505005707</v>
      </c>
      <c r="W11" s="17">
        <v>9.5749575742343607E-2</v>
      </c>
      <c r="X11" s="17">
        <v>0.18914153146947099</v>
      </c>
      <c r="Y11" s="17">
        <v>0.16163950244379199</v>
      </c>
      <c r="Z11" s="17">
        <v>3.4394622317562303E-2</v>
      </c>
      <c r="AA11" s="17">
        <v>7.0838781616421695E-2</v>
      </c>
      <c r="AB11" s="17">
        <v>0.156471140088353</v>
      </c>
      <c r="AC11" s="17">
        <v>0.13032131808037001</v>
      </c>
      <c r="AD11" s="17">
        <v>0</v>
      </c>
      <c r="AE11" s="17"/>
      <c r="AF11" s="17">
        <v>4.3110867187928198E-2</v>
      </c>
      <c r="AG11" s="17">
        <v>0.14114301095790799</v>
      </c>
      <c r="AH11" s="17">
        <v>7.7203996361982205E-2</v>
      </c>
      <c r="AI11" s="17">
        <v>0.19537578869136199</v>
      </c>
      <c r="AJ11" s="17">
        <v>0.12638014828632399</v>
      </c>
      <c r="AK11" s="17">
        <v>0.18455089123838</v>
      </c>
      <c r="AL11" s="17"/>
      <c r="AM11" s="17">
        <v>0.123269329470219</v>
      </c>
      <c r="AN11" s="17">
        <v>0.149289692999996</v>
      </c>
      <c r="AO11" s="17">
        <v>9.1797503671504702E-2</v>
      </c>
      <c r="AP11" s="17">
        <v>6.0325558206481798E-2</v>
      </c>
      <c r="AQ11" s="17">
        <v>0.106615951831002</v>
      </c>
      <c r="AR11" s="17"/>
      <c r="AS11" s="17">
        <v>0.101743168437954</v>
      </c>
      <c r="AT11" s="17">
        <v>0.101508351009114</v>
      </c>
      <c r="AU11" s="17"/>
      <c r="AV11" s="17">
        <v>9.7860017784453801E-2</v>
      </c>
      <c r="AW11" s="17">
        <v>0.15489514781820199</v>
      </c>
      <c r="AX11" s="17"/>
      <c r="AY11" s="17">
        <v>0.139875073223999</v>
      </c>
      <c r="AZ11" s="17">
        <v>0.111304589332823</v>
      </c>
      <c r="BA11" s="17">
        <v>0.145598408936362</v>
      </c>
      <c r="BB11" s="17"/>
      <c r="BC11" s="17">
        <v>0.118942244339762</v>
      </c>
      <c r="BD11" s="17">
        <v>0.106596707980344</v>
      </c>
      <c r="BE11" s="17">
        <v>0.14285714340435501</v>
      </c>
      <c r="BF11" s="17"/>
      <c r="BG11" s="17">
        <v>0.13295526826331699</v>
      </c>
      <c r="BH11" s="17">
        <v>0.115649655817404</v>
      </c>
      <c r="BI11" s="17"/>
      <c r="BJ11" s="17">
        <v>7.0677776337772794E-2</v>
      </c>
      <c r="BK11" s="17">
        <v>0.135498183618285</v>
      </c>
      <c r="BL11" s="17"/>
      <c r="BM11" s="17">
        <v>8.0220163582680595E-2</v>
      </c>
      <c r="BN11" s="17">
        <v>0.132419617188655</v>
      </c>
      <c r="BO11" s="17">
        <v>0.20250801270320901</v>
      </c>
      <c r="BP11" s="17">
        <v>0.122742572989959</v>
      </c>
      <c r="BQ11" s="17">
        <v>0</v>
      </c>
      <c r="BR11" s="17">
        <v>0.157829758669636</v>
      </c>
      <c r="BS11" s="17">
        <v>0.227302877143437</v>
      </c>
      <c r="BT11" s="17"/>
      <c r="BU11" s="17">
        <v>7.2957368459782998E-2</v>
      </c>
      <c r="BV11" s="17">
        <v>0.18427787591256101</v>
      </c>
      <c r="BW11" s="17"/>
      <c r="BX11" s="17">
        <v>0.10950929923218999</v>
      </c>
      <c r="BY11" s="17">
        <v>0.140531997606619</v>
      </c>
      <c r="BZ11" s="17">
        <v>6.9355989071869101E-2</v>
      </c>
      <c r="CA11" s="17">
        <v>0.13747887199952299</v>
      </c>
    </row>
    <row r="12" spans="2:79" x14ac:dyDescent="0.3">
      <c r="B12" s="18" t="s">
        <v>295</v>
      </c>
      <c r="C12" s="17">
        <v>3.1888685883201498E-2</v>
      </c>
      <c r="D12" s="17">
        <v>5.10290305434608E-2</v>
      </c>
      <c r="E12" s="17">
        <v>1.25728388137796E-2</v>
      </c>
      <c r="F12" s="17"/>
      <c r="G12" s="17">
        <v>2.9932054758263701E-2</v>
      </c>
      <c r="H12" s="17">
        <v>3.5321858238039398E-2</v>
      </c>
      <c r="I12" s="17">
        <v>2.6870844113088599E-2</v>
      </c>
      <c r="J12" s="17">
        <v>5.6594378320114803E-2</v>
      </c>
      <c r="K12" s="17">
        <v>3.9707166870291397E-2</v>
      </c>
      <c r="L12" s="17">
        <v>9.4221435830796601E-3</v>
      </c>
      <c r="M12" s="17"/>
      <c r="N12" s="17">
        <v>2.32804329742352E-2</v>
      </c>
      <c r="O12" s="17">
        <v>2.39043087902556E-2</v>
      </c>
      <c r="P12" s="17">
        <v>4.7983402785872403E-2</v>
      </c>
      <c r="Q12" s="17">
        <v>3.7881509611054603E-2</v>
      </c>
      <c r="R12" s="17"/>
      <c r="S12" s="17">
        <v>1.20775554064658E-2</v>
      </c>
      <c r="T12" s="17">
        <v>4.7624318495301902E-2</v>
      </c>
      <c r="U12" s="17">
        <v>0</v>
      </c>
      <c r="V12" s="17">
        <v>2.4439711688023901E-2</v>
      </c>
      <c r="W12" s="17">
        <v>3.3780955120436301E-2</v>
      </c>
      <c r="X12" s="17">
        <v>3.62420896537715E-2</v>
      </c>
      <c r="Y12" s="17">
        <v>4.4157021775607999E-2</v>
      </c>
      <c r="Z12" s="17">
        <v>0.16930872359287799</v>
      </c>
      <c r="AA12" s="17">
        <v>0</v>
      </c>
      <c r="AB12" s="17">
        <v>4.9048594598574802E-2</v>
      </c>
      <c r="AC12" s="17">
        <v>0</v>
      </c>
      <c r="AD12" s="17">
        <v>0</v>
      </c>
      <c r="AE12" s="17"/>
      <c r="AF12" s="17">
        <v>2.8236430517363301E-2</v>
      </c>
      <c r="AG12" s="17">
        <v>6.6294218564411003E-3</v>
      </c>
      <c r="AH12" s="17">
        <v>2.99694082532787E-2</v>
      </c>
      <c r="AI12" s="17">
        <v>4.5340143851639099E-2</v>
      </c>
      <c r="AJ12" s="17">
        <v>9.6880723152597895E-2</v>
      </c>
      <c r="AK12" s="17">
        <v>0</v>
      </c>
      <c r="AL12" s="17"/>
      <c r="AM12" s="17">
        <v>1.9766494697193E-2</v>
      </c>
      <c r="AN12" s="17">
        <v>5.0649267245256098E-2</v>
      </c>
      <c r="AO12" s="17">
        <v>2.21876161700169E-2</v>
      </c>
      <c r="AP12" s="17">
        <v>2.8014476171310199E-2</v>
      </c>
      <c r="AQ12" s="17">
        <v>0</v>
      </c>
      <c r="AR12" s="17"/>
      <c r="AS12" s="17">
        <v>2.4849089221812198E-2</v>
      </c>
      <c r="AT12" s="17">
        <v>5.8230955410687603E-2</v>
      </c>
      <c r="AU12" s="17"/>
      <c r="AV12" s="17">
        <v>1.5663861444767099E-2</v>
      </c>
      <c r="AW12" s="17">
        <v>4.5320270134921403E-2</v>
      </c>
      <c r="AX12" s="17"/>
      <c r="AY12" s="17">
        <v>3.0245314936332899E-2</v>
      </c>
      <c r="AZ12" s="17">
        <v>3.71610844437067E-2</v>
      </c>
      <c r="BA12" s="17">
        <v>0</v>
      </c>
      <c r="BB12" s="17"/>
      <c r="BC12" s="17">
        <v>3.1976677435315098E-2</v>
      </c>
      <c r="BD12" s="17">
        <v>5.2879812323989903E-2</v>
      </c>
      <c r="BE12" s="17">
        <v>9.0488370487975395E-3</v>
      </c>
      <c r="BF12" s="17"/>
      <c r="BG12" s="17">
        <v>3.4679146574318601E-2</v>
      </c>
      <c r="BH12" s="17">
        <v>2.9118106329688899E-2</v>
      </c>
      <c r="BI12" s="17"/>
      <c r="BJ12" s="17">
        <v>2.68816832317612E-2</v>
      </c>
      <c r="BK12" s="17">
        <v>2.9337238165474601E-2</v>
      </c>
      <c r="BL12" s="17"/>
      <c r="BM12" s="17">
        <v>3.8362003627789402E-2</v>
      </c>
      <c r="BN12" s="17">
        <v>4.8420795415186499E-2</v>
      </c>
      <c r="BO12" s="17">
        <v>7.4067960132480196E-2</v>
      </c>
      <c r="BP12" s="17">
        <v>0</v>
      </c>
      <c r="BQ12" s="17">
        <v>0</v>
      </c>
      <c r="BR12" s="17">
        <v>1.7138508858156501E-2</v>
      </c>
      <c r="BS12" s="17">
        <v>0</v>
      </c>
      <c r="BT12" s="17"/>
      <c r="BU12" s="17">
        <v>3.4880341223429902E-2</v>
      </c>
      <c r="BV12" s="17">
        <v>4.93594138364815E-2</v>
      </c>
      <c r="BW12" s="17"/>
      <c r="BX12" s="17">
        <v>3.2726484055968001E-2</v>
      </c>
      <c r="BY12" s="17">
        <v>6.4167656291807901E-2</v>
      </c>
      <c r="BZ12" s="17">
        <v>1.0867143054017399E-2</v>
      </c>
      <c r="CA12" s="17">
        <v>2.4828322759405299E-2</v>
      </c>
    </row>
    <row r="13" spans="2:79" x14ac:dyDescent="0.3">
      <c r="B13" s="18" t="s">
        <v>296</v>
      </c>
      <c r="C13" s="17">
        <v>5.9655679322677801E-3</v>
      </c>
      <c r="D13" s="17">
        <v>1.18427612879764E-2</v>
      </c>
      <c r="E13" s="17">
        <v>0</v>
      </c>
      <c r="F13" s="17"/>
      <c r="G13" s="17">
        <v>0</v>
      </c>
      <c r="H13" s="17">
        <v>0</v>
      </c>
      <c r="I13" s="17">
        <v>1.38448540204791E-2</v>
      </c>
      <c r="J13" s="17">
        <v>0</v>
      </c>
      <c r="K13" s="17">
        <v>1.57474955318615E-2</v>
      </c>
      <c r="L13" s="17">
        <v>7.0063092133282098E-3</v>
      </c>
      <c r="M13" s="17"/>
      <c r="N13" s="17">
        <v>5.5241486677881204E-3</v>
      </c>
      <c r="O13" s="17">
        <v>9.4105764233870497E-3</v>
      </c>
      <c r="P13" s="17">
        <v>0</v>
      </c>
      <c r="Q13" s="17">
        <v>8.06826738174014E-3</v>
      </c>
      <c r="R13" s="17"/>
      <c r="S13" s="17">
        <v>1.3570920365395299E-2</v>
      </c>
      <c r="T13" s="17">
        <v>1.1964064796830201E-2</v>
      </c>
      <c r="U13" s="17">
        <v>0</v>
      </c>
      <c r="V13" s="17">
        <v>0</v>
      </c>
      <c r="W13" s="17">
        <v>0</v>
      </c>
      <c r="X13" s="17">
        <v>0</v>
      </c>
      <c r="Y13" s="17">
        <v>0</v>
      </c>
      <c r="Z13" s="17">
        <v>0</v>
      </c>
      <c r="AA13" s="17">
        <v>0</v>
      </c>
      <c r="AB13" s="17">
        <v>2.52455340195539E-2</v>
      </c>
      <c r="AC13" s="17">
        <v>0</v>
      </c>
      <c r="AD13" s="17">
        <v>0</v>
      </c>
      <c r="AE13" s="17"/>
      <c r="AF13" s="17">
        <v>0</v>
      </c>
      <c r="AG13" s="17">
        <v>7.6909796878621602E-3</v>
      </c>
      <c r="AH13" s="17">
        <v>0</v>
      </c>
      <c r="AI13" s="17">
        <v>2.1548216820830801E-2</v>
      </c>
      <c r="AJ13" s="17">
        <v>0</v>
      </c>
      <c r="AK13" s="17">
        <v>0</v>
      </c>
      <c r="AL13" s="17"/>
      <c r="AM13" s="17">
        <v>0</v>
      </c>
      <c r="AN13" s="17">
        <v>0</v>
      </c>
      <c r="AO13" s="17">
        <v>1.5625813629127301E-2</v>
      </c>
      <c r="AP13" s="17">
        <v>0</v>
      </c>
      <c r="AQ13" s="17">
        <v>7.4277420483278594E-2</v>
      </c>
      <c r="AR13" s="17"/>
      <c r="AS13" s="17">
        <v>3.2832651318031999E-3</v>
      </c>
      <c r="AT13" s="17">
        <v>0</v>
      </c>
      <c r="AU13" s="17"/>
      <c r="AV13" s="17">
        <v>5.9113250156354298E-3</v>
      </c>
      <c r="AW13" s="17">
        <v>0</v>
      </c>
      <c r="AX13" s="17"/>
      <c r="AY13" s="17">
        <v>9.2059623590010804E-3</v>
      </c>
      <c r="AZ13" s="17">
        <v>2.3624247289532698E-3</v>
      </c>
      <c r="BA13" s="17">
        <v>2.4925754025369201E-2</v>
      </c>
      <c r="BB13" s="17"/>
      <c r="BC13" s="17">
        <v>7.9013620142942692E-3</v>
      </c>
      <c r="BD13" s="17">
        <v>6.7284605943052E-3</v>
      </c>
      <c r="BE13" s="17">
        <v>0</v>
      </c>
      <c r="BF13" s="17"/>
      <c r="BG13" s="17">
        <v>0</v>
      </c>
      <c r="BH13" s="17">
        <v>8.6522193773659693E-3</v>
      </c>
      <c r="BI13" s="17"/>
      <c r="BJ13" s="17">
        <v>1.00243971075677E-2</v>
      </c>
      <c r="BK13" s="17">
        <v>4.8840179435690597E-3</v>
      </c>
      <c r="BL13" s="17"/>
      <c r="BM13" s="17">
        <v>5.2903939561949002E-3</v>
      </c>
      <c r="BN13" s="17">
        <v>1.3419461768666799E-2</v>
      </c>
      <c r="BO13" s="17">
        <v>0</v>
      </c>
      <c r="BP13" s="17">
        <v>0</v>
      </c>
      <c r="BQ13" s="17">
        <v>0</v>
      </c>
      <c r="BR13" s="17">
        <v>6.8446212319669599E-3</v>
      </c>
      <c r="BS13" s="17">
        <v>0</v>
      </c>
      <c r="BT13" s="17"/>
      <c r="BU13" s="17">
        <v>0</v>
      </c>
      <c r="BV13" s="17">
        <v>0</v>
      </c>
      <c r="BW13" s="17"/>
      <c r="BX13" s="17">
        <v>0</v>
      </c>
      <c r="BY13" s="17">
        <v>6.7506416193021798E-3</v>
      </c>
      <c r="BZ13" s="17">
        <v>0</v>
      </c>
      <c r="CA13" s="17">
        <v>0</v>
      </c>
    </row>
    <row r="14" spans="2:79" x14ac:dyDescent="0.3">
      <c r="B14" s="18" t="s">
        <v>101</v>
      </c>
      <c r="C14" s="17">
        <v>2.0376474167545001E-2</v>
      </c>
      <c r="D14" s="17">
        <v>1.6018438622486E-2</v>
      </c>
      <c r="E14" s="17">
        <v>2.5023566973442501E-2</v>
      </c>
      <c r="F14" s="17"/>
      <c r="G14" s="17">
        <v>4.7699857385697E-2</v>
      </c>
      <c r="H14" s="17">
        <v>1.1476546423981699E-2</v>
      </c>
      <c r="I14" s="17">
        <v>2.5385633460395001E-2</v>
      </c>
      <c r="J14" s="17">
        <v>0</v>
      </c>
      <c r="K14" s="17">
        <v>0</v>
      </c>
      <c r="L14" s="17">
        <v>3.72495175986833E-2</v>
      </c>
      <c r="M14" s="17"/>
      <c r="N14" s="17">
        <v>2.2885863393487402E-2</v>
      </c>
      <c r="O14" s="17">
        <v>0</v>
      </c>
      <c r="P14" s="17">
        <v>2.1116873522593199E-2</v>
      </c>
      <c r="Q14" s="17">
        <v>3.7118017138317E-2</v>
      </c>
      <c r="R14" s="17"/>
      <c r="S14" s="17">
        <v>2.68178837724527E-2</v>
      </c>
      <c r="T14" s="17">
        <v>1.47692699430315E-2</v>
      </c>
      <c r="U14" s="17">
        <v>2.3692486618211599E-2</v>
      </c>
      <c r="V14" s="17">
        <v>2.1522259552570502E-2</v>
      </c>
      <c r="W14" s="17">
        <v>3.3278920067614702E-2</v>
      </c>
      <c r="X14" s="17">
        <v>0</v>
      </c>
      <c r="Y14" s="17">
        <v>0</v>
      </c>
      <c r="Z14" s="17">
        <v>3.81064803873861E-2</v>
      </c>
      <c r="AA14" s="17">
        <v>3.5726208013536501E-2</v>
      </c>
      <c r="AB14" s="17">
        <v>2.4829522590161301E-2</v>
      </c>
      <c r="AC14" s="17">
        <v>0</v>
      </c>
      <c r="AD14" s="17">
        <v>0</v>
      </c>
      <c r="AE14" s="17"/>
      <c r="AF14" s="17">
        <v>5.3429645998787398E-2</v>
      </c>
      <c r="AG14" s="17">
        <v>2.3007408669808299E-2</v>
      </c>
      <c r="AH14" s="17">
        <v>0</v>
      </c>
      <c r="AI14" s="17">
        <v>1.07014161003383E-2</v>
      </c>
      <c r="AJ14" s="17">
        <v>0</v>
      </c>
      <c r="AK14" s="17">
        <v>0</v>
      </c>
      <c r="AL14" s="17"/>
      <c r="AM14" s="17">
        <v>2.0369813371137802E-2</v>
      </c>
      <c r="AN14" s="17">
        <v>3.2062746560465698E-2</v>
      </c>
      <c r="AO14" s="17">
        <v>2.9633441858245398E-2</v>
      </c>
      <c r="AP14" s="17">
        <v>0</v>
      </c>
      <c r="AQ14" s="17">
        <v>0</v>
      </c>
      <c r="AR14" s="17"/>
      <c r="AS14" s="17">
        <v>5.9845839000885696E-3</v>
      </c>
      <c r="AT14" s="17">
        <v>8.1770650773943104E-2</v>
      </c>
      <c r="AU14" s="17"/>
      <c r="AV14" s="17">
        <v>1.2981657898509399E-2</v>
      </c>
      <c r="AW14" s="17">
        <v>1.74775167505106E-2</v>
      </c>
      <c r="AX14" s="17"/>
      <c r="AY14" s="17">
        <v>3.1804772249112399E-2</v>
      </c>
      <c r="AZ14" s="17">
        <v>1.22886406946098E-2</v>
      </c>
      <c r="BA14" s="17">
        <v>5.1589167013231102E-2</v>
      </c>
      <c r="BB14" s="17"/>
      <c r="BC14" s="17">
        <v>1.8285832542268E-2</v>
      </c>
      <c r="BD14" s="17">
        <v>1.7554665566705999E-2</v>
      </c>
      <c r="BE14" s="17">
        <v>2.9937471238755401E-2</v>
      </c>
      <c r="BF14" s="17"/>
      <c r="BG14" s="17">
        <v>5.6321889284197901E-2</v>
      </c>
      <c r="BH14" s="17">
        <v>2.8339418087160299E-3</v>
      </c>
      <c r="BI14" s="17"/>
      <c r="BJ14" s="17">
        <v>1.9043394456965599E-2</v>
      </c>
      <c r="BK14" s="17">
        <v>2.13234569761107E-2</v>
      </c>
      <c r="BL14" s="17"/>
      <c r="BM14" s="17">
        <v>9.1991291223759899E-3</v>
      </c>
      <c r="BN14" s="17">
        <v>0</v>
      </c>
      <c r="BO14" s="17">
        <v>0</v>
      </c>
      <c r="BP14" s="17">
        <v>5.9832458256955698E-2</v>
      </c>
      <c r="BQ14" s="17">
        <v>0.114213316679681</v>
      </c>
      <c r="BR14" s="17">
        <v>3.63898924916791E-2</v>
      </c>
      <c r="BS14" s="17">
        <v>3.4876251767230498E-2</v>
      </c>
      <c r="BT14" s="17"/>
      <c r="BU14" s="17">
        <v>0</v>
      </c>
      <c r="BV14" s="17">
        <v>0</v>
      </c>
      <c r="BW14" s="17"/>
      <c r="BX14" s="17">
        <v>0</v>
      </c>
      <c r="BY14" s="17">
        <v>0</v>
      </c>
      <c r="BZ14" s="17">
        <v>1.0331191862785E-2</v>
      </c>
      <c r="CA14" s="17">
        <v>6.9395445543283104E-3</v>
      </c>
    </row>
    <row r="15" spans="2:79" x14ac:dyDescent="0.3">
      <c r="B15" s="18" t="s">
        <v>297</v>
      </c>
      <c r="C15" s="21">
        <v>0.82156843046556705</v>
      </c>
      <c r="D15" s="21">
        <v>0.77946621673004901</v>
      </c>
      <c r="E15" s="21">
        <v>0.86308068111562797</v>
      </c>
      <c r="F15" s="21"/>
      <c r="G15" s="21">
        <v>0.81737623501894296</v>
      </c>
      <c r="H15" s="21">
        <v>0.89585408835617297</v>
      </c>
      <c r="I15" s="21">
        <v>0.83026689996890302</v>
      </c>
      <c r="J15" s="21">
        <v>0.82581983315226304</v>
      </c>
      <c r="K15" s="21">
        <v>0.77552290967667104</v>
      </c>
      <c r="L15" s="21">
        <v>0.78215168416382197</v>
      </c>
      <c r="M15" s="21"/>
      <c r="N15" s="21">
        <v>0.87979137958810105</v>
      </c>
      <c r="O15" s="21">
        <v>0.82214014769983801</v>
      </c>
      <c r="P15" s="21">
        <v>0.809947070061518</v>
      </c>
      <c r="Q15" s="21">
        <v>0.77998131464587805</v>
      </c>
      <c r="R15" s="21"/>
      <c r="S15" s="21">
        <v>0.85985256641502095</v>
      </c>
      <c r="T15" s="21">
        <v>0.78617668666868001</v>
      </c>
      <c r="U15" s="21">
        <v>0.85042708021350299</v>
      </c>
      <c r="V15" s="21">
        <v>0.77881052375369797</v>
      </c>
      <c r="W15" s="21">
        <v>0.83719054906960499</v>
      </c>
      <c r="X15" s="21">
        <v>0.77461637887675705</v>
      </c>
      <c r="Y15" s="21">
        <v>0.79420347578060002</v>
      </c>
      <c r="Z15" s="21">
        <v>0.75819017370217401</v>
      </c>
      <c r="AA15" s="21">
        <v>0.89343501037004203</v>
      </c>
      <c r="AB15" s="21">
        <v>0.74440520870335702</v>
      </c>
      <c r="AC15" s="21">
        <v>0.86967868191963005</v>
      </c>
      <c r="AD15" s="21">
        <v>1</v>
      </c>
      <c r="AE15" s="21"/>
      <c r="AF15" s="21">
        <v>0.87522305629592101</v>
      </c>
      <c r="AG15" s="21">
        <v>0.82152917882798104</v>
      </c>
      <c r="AH15" s="21">
        <v>0.89282659538473896</v>
      </c>
      <c r="AI15" s="21">
        <v>0.72703443453582905</v>
      </c>
      <c r="AJ15" s="21">
        <v>0.77673912856107896</v>
      </c>
      <c r="AK15" s="21">
        <v>0.81544910876162002</v>
      </c>
      <c r="AL15" s="21"/>
      <c r="AM15" s="21">
        <v>0.83659436246145003</v>
      </c>
      <c r="AN15" s="21">
        <v>0.76799829319428303</v>
      </c>
      <c r="AO15" s="21">
        <v>0.84075562467110598</v>
      </c>
      <c r="AP15" s="21">
        <v>0.91165996562220797</v>
      </c>
      <c r="AQ15" s="21">
        <v>0.81910662768571996</v>
      </c>
      <c r="AR15" s="21"/>
      <c r="AS15" s="21">
        <v>0.86413989330834196</v>
      </c>
      <c r="AT15" s="21">
        <v>0.75849004280625598</v>
      </c>
      <c r="AU15" s="21"/>
      <c r="AV15" s="21">
        <v>0.86758313785663399</v>
      </c>
      <c r="AW15" s="21">
        <v>0.78230706529636596</v>
      </c>
      <c r="AX15" s="21"/>
      <c r="AY15" s="21">
        <v>0.78886887723155497</v>
      </c>
      <c r="AZ15" s="21">
        <v>0.83688326079990705</v>
      </c>
      <c r="BA15" s="21">
        <v>0.77788667002503797</v>
      </c>
      <c r="BB15" s="21"/>
      <c r="BC15" s="21">
        <v>0.82289388366836103</v>
      </c>
      <c r="BD15" s="21">
        <v>0.81624035353465496</v>
      </c>
      <c r="BE15" s="21">
        <v>0.81815654830809204</v>
      </c>
      <c r="BF15" s="21"/>
      <c r="BG15" s="21">
        <v>0.77604369587816702</v>
      </c>
      <c r="BH15" s="21">
        <v>0.843746076666825</v>
      </c>
      <c r="BI15" s="21"/>
      <c r="BJ15" s="21">
        <v>0.87337274886593297</v>
      </c>
      <c r="BK15" s="21">
        <v>0.80895710329656101</v>
      </c>
      <c r="BL15" s="21"/>
      <c r="BM15" s="21">
        <v>0.86692830971095902</v>
      </c>
      <c r="BN15" s="21">
        <v>0.80574012562749198</v>
      </c>
      <c r="BO15" s="21">
        <v>0.72342402716430998</v>
      </c>
      <c r="BP15" s="21">
        <v>0.81742496875308501</v>
      </c>
      <c r="BQ15" s="21">
        <v>0.88578668332031896</v>
      </c>
      <c r="BR15" s="21">
        <v>0.78179721874856101</v>
      </c>
      <c r="BS15" s="21">
        <v>0.73782087108933203</v>
      </c>
      <c r="BT15" s="21"/>
      <c r="BU15" s="21">
        <v>0.89216229031678695</v>
      </c>
      <c r="BV15" s="21">
        <v>0.76636271025095704</v>
      </c>
      <c r="BW15" s="21"/>
      <c r="BX15" s="21">
        <v>0.857764216711842</v>
      </c>
      <c r="BY15" s="21">
        <v>0.78854970448227102</v>
      </c>
      <c r="BZ15" s="21">
        <v>0.90944567601132797</v>
      </c>
      <c r="CA15" s="21">
        <v>0.83075326068674404</v>
      </c>
    </row>
    <row r="16" spans="2:79" x14ac:dyDescent="0.3">
      <c r="B16" s="18" t="s">
        <v>298</v>
      </c>
      <c r="C16" s="21">
        <v>3.7854253815469301E-2</v>
      </c>
      <c r="D16" s="21">
        <v>6.2871791831437193E-2</v>
      </c>
      <c r="E16" s="21">
        <v>1.25728388137796E-2</v>
      </c>
      <c r="F16" s="21"/>
      <c r="G16" s="21">
        <v>2.9932054758263701E-2</v>
      </c>
      <c r="H16" s="21">
        <v>3.5321858238039398E-2</v>
      </c>
      <c r="I16" s="21">
        <v>4.07156981335677E-2</v>
      </c>
      <c r="J16" s="21">
        <v>5.6594378320114803E-2</v>
      </c>
      <c r="K16" s="21">
        <v>5.5454662402152903E-2</v>
      </c>
      <c r="L16" s="21">
        <v>1.6428452796407901E-2</v>
      </c>
      <c r="M16" s="21"/>
      <c r="N16" s="21">
        <v>2.8804581642023298E-2</v>
      </c>
      <c r="O16" s="21">
        <v>3.3314885213642703E-2</v>
      </c>
      <c r="P16" s="21">
        <v>4.7983402785872403E-2</v>
      </c>
      <c r="Q16" s="21">
        <v>4.5949776992794802E-2</v>
      </c>
      <c r="R16" s="21"/>
      <c r="S16" s="21">
        <v>2.56484757718611E-2</v>
      </c>
      <c r="T16" s="21">
        <v>5.9588383292132098E-2</v>
      </c>
      <c r="U16" s="21">
        <v>0</v>
      </c>
      <c r="V16" s="21">
        <v>2.4439711688023901E-2</v>
      </c>
      <c r="W16" s="21">
        <v>3.3780955120436301E-2</v>
      </c>
      <c r="X16" s="21">
        <v>3.62420896537715E-2</v>
      </c>
      <c r="Y16" s="21">
        <v>4.4157021775607999E-2</v>
      </c>
      <c r="Z16" s="21">
        <v>0.16930872359287799</v>
      </c>
      <c r="AA16" s="21">
        <v>0</v>
      </c>
      <c r="AB16" s="21">
        <v>7.4294128618128702E-2</v>
      </c>
      <c r="AC16" s="21">
        <v>0</v>
      </c>
      <c r="AD16" s="21">
        <v>0</v>
      </c>
      <c r="AE16" s="21"/>
      <c r="AF16" s="21">
        <v>2.8236430517363301E-2</v>
      </c>
      <c r="AG16" s="21">
        <v>1.43204015443033E-2</v>
      </c>
      <c r="AH16" s="21">
        <v>2.99694082532787E-2</v>
      </c>
      <c r="AI16" s="21">
        <v>6.6888360672469893E-2</v>
      </c>
      <c r="AJ16" s="21">
        <v>9.6880723152597895E-2</v>
      </c>
      <c r="AK16" s="21">
        <v>0</v>
      </c>
      <c r="AL16" s="21"/>
      <c r="AM16" s="21">
        <v>1.9766494697193E-2</v>
      </c>
      <c r="AN16" s="21">
        <v>5.0649267245256098E-2</v>
      </c>
      <c r="AO16" s="21">
        <v>3.7813429799144198E-2</v>
      </c>
      <c r="AP16" s="21">
        <v>2.8014476171310199E-2</v>
      </c>
      <c r="AQ16" s="21">
        <v>7.4277420483278594E-2</v>
      </c>
      <c r="AR16" s="21"/>
      <c r="AS16" s="21">
        <v>2.8132354353615399E-2</v>
      </c>
      <c r="AT16" s="21">
        <v>5.8230955410687603E-2</v>
      </c>
      <c r="AU16" s="21"/>
      <c r="AV16" s="21">
        <v>2.1575186460402501E-2</v>
      </c>
      <c r="AW16" s="21">
        <v>4.5320270134921403E-2</v>
      </c>
      <c r="AX16" s="21"/>
      <c r="AY16" s="21">
        <v>3.9451277295333903E-2</v>
      </c>
      <c r="AZ16" s="21">
        <v>3.9523509172660003E-2</v>
      </c>
      <c r="BA16" s="21">
        <v>2.4925754025369201E-2</v>
      </c>
      <c r="BB16" s="21"/>
      <c r="BC16" s="21">
        <v>3.9878039449609402E-2</v>
      </c>
      <c r="BD16" s="21">
        <v>5.9608272918295097E-2</v>
      </c>
      <c r="BE16" s="21">
        <v>9.0488370487975395E-3</v>
      </c>
      <c r="BF16" s="21"/>
      <c r="BG16" s="21">
        <v>3.4679146574318601E-2</v>
      </c>
      <c r="BH16" s="21">
        <v>3.7770325707054797E-2</v>
      </c>
      <c r="BI16" s="21"/>
      <c r="BJ16" s="21">
        <v>3.6906080339328899E-2</v>
      </c>
      <c r="BK16" s="21">
        <v>3.4221256109043599E-2</v>
      </c>
      <c r="BL16" s="21"/>
      <c r="BM16" s="21">
        <v>4.3652397583984301E-2</v>
      </c>
      <c r="BN16" s="21">
        <v>6.1840257183853199E-2</v>
      </c>
      <c r="BO16" s="21">
        <v>7.4067960132480196E-2</v>
      </c>
      <c r="BP16" s="21">
        <v>0</v>
      </c>
      <c r="BQ16" s="21">
        <v>0</v>
      </c>
      <c r="BR16" s="21">
        <v>2.3983130090123501E-2</v>
      </c>
      <c r="BS16" s="21">
        <v>0</v>
      </c>
      <c r="BT16" s="21"/>
      <c r="BU16" s="21">
        <v>3.4880341223429902E-2</v>
      </c>
      <c r="BV16" s="21">
        <v>4.93594138364815E-2</v>
      </c>
      <c r="BW16" s="21"/>
      <c r="BX16" s="21">
        <v>3.2726484055968001E-2</v>
      </c>
      <c r="BY16" s="21">
        <v>7.0918297911110095E-2</v>
      </c>
      <c r="BZ16" s="21">
        <v>1.0867143054017399E-2</v>
      </c>
      <c r="CA16" s="21">
        <v>2.4828322759405299E-2</v>
      </c>
    </row>
    <row r="17" spans="2:79" hidden="1" x14ac:dyDescent="0.3">
      <c r="B17" s="18" t="s">
        <v>299</v>
      </c>
      <c r="C17" s="22">
        <v>0.78371417665009802</v>
      </c>
      <c r="D17" s="22">
        <v>0.71659442489861203</v>
      </c>
      <c r="E17" s="22">
        <v>0.85050784230184795</v>
      </c>
      <c r="F17" s="22"/>
      <c r="G17" s="22">
        <v>0.78744418026067997</v>
      </c>
      <c r="H17" s="22">
        <v>0.86053223011813396</v>
      </c>
      <c r="I17" s="22">
        <v>0.789551201835335</v>
      </c>
      <c r="J17" s="22">
        <v>0.76922545483214899</v>
      </c>
      <c r="K17" s="22">
        <v>0.72006824727451801</v>
      </c>
      <c r="L17" s="22">
        <v>0.76572323136741405</v>
      </c>
      <c r="M17" s="22"/>
      <c r="N17" s="22">
        <v>0.85098679794607801</v>
      </c>
      <c r="O17" s="22">
        <v>0.788825262486196</v>
      </c>
      <c r="P17" s="22">
        <v>0.76196366727564602</v>
      </c>
      <c r="Q17" s="22">
        <v>0.73403153765308304</v>
      </c>
      <c r="R17" s="22"/>
      <c r="S17" s="22">
        <v>0.83420409064316003</v>
      </c>
      <c r="T17" s="22">
        <v>0.72658830337654801</v>
      </c>
      <c r="U17" s="22">
        <v>0.85042708021350299</v>
      </c>
      <c r="V17" s="22">
        <v>0.75437081206567402</v>
      </c>
      <c r="W17" s="22">
        <v>0.803409593949169</v>
      </c>
      <c r="X17" s="22">
        <v>0.73837428922298598</v>
      </c>
      <c r="Y17" s="22">
        <v>0.75004645400499204</v>
      </c>
      <c r="Z17" s="22">
        <v>0.58888145010929605</v>
      </c>
      <c r="AA17" s="22">
        <v>0.89343501037004203</v>
      </c>
      <c r="AB17" s="22">
        <v>0.67011108008522802</v>
      </c>
      <c r="AC17" s="22">
        <v>0.86967868191963005</v>
      </c>
      <c r="AD17" s="22">
        <v>1</v>
      </c>
      <c r="AE17" s="22"/>
      <c r="AF17" s="22">
        <v>0.84698662577855799</v>
      </c>
      <c r="AG17" s="22">
        <v>0.80720877728367701</v>
      </c>
      <c r="AH17" s="22">
        <v>0.86285718713146098</v>
      </c>
      <c r="AI17" s="22">
        <v>0.660146073863359</v>
      </c>
      <c r="AJ17" s="22">
        <v>0.67985840540848097</v>
      </c>
      <c r="AK17" s="22">
        <v>0.81544910876162002</v>
      </c>
      <c r="AL17" s="22"/>
      <c r="AM17" s="22">
        <v>0.81682786776425698</v>
      </c>
      <c r="AN17" s="22">
        <v>0.71734902594902605</v>
      </c>
      <c r="AO17" s="22">
        <v>0.80294219487196195</v>
      </c>
      <c r="AP17" s="22">
        <v>0.88364548945089805</v>
      </c>
      <c r="AQ17" s="22">
        <v>0.74482920720244095</v>
      </c>
      <c r="AR17" s="22"/>
      <c r="AS17" s="22">
        <v>0.83600753895472601</v>
      </c>
      <c r="AT17" s="22">
        <v>0.70025908739556797</v>
      </c>
      <c r="AU17" s="22"/>
      <c r="AV17" s="22">
        <v>0.84600795139623197</v>
      </c>
      <c r="AW17" s="22">
        <v>0.73698679516144405</v>
      </c>
      <c r="AX17" s="22"/>
      <c r="AY17" s="22">
        <v>0.74941759993622103</v>
      </c>
      <c r="AZ17" s="22">
        <v>0.79735975162724704</v>
      </c>
      <c r="BA17" s="22">
        <v>0.75296091599966797</v>
      </c>
      <c r="BB17" s="22"/>
      <c r="BC17" s="22">
        <v>0.78301584421875103</v>
      </c>
      <c r="BD17" s="22">
        <v>0.75663208061636</v>
      </c>
      <c r="BE17" s="22">
        <v>0.80910771125929504</v>
      </c>
      <c r="BF17" s="22"/>
      <c r="BG17" s="22">
        <v>0.74136454930384799</v>
      </c>
      <c r="BH17" s="22">
        <v>0.80597575095977003</v>
      </c>
      <c r="BI17" s="22"/>
      <c r="BJ17" s="22">
        <v>0.83646666852660401</v>
      </c>
      <c r="BK17" s="22">
        <v>0.77473584718751698</v>
      </c>
      <c r="BL17" s="22"/>
      <c r="BM17" s="22">
        <v>0.82327591212697504</v>
      </c>
      <c r="BN17" s="22">
        <v>0.74389986844363798</v>
      </c>
      <c r="BO17" s="22">
        <v>0.64935606703183002</v>
      </c>
      <c r="BP17" s="22">
        <v>0.81742496875308501</v>
      </c>
      <c r="BQ17" s="22">
        <v>0.88578668332031896</v>
      </c>
      <c r="BR17" s="22">
        <v>0.75781408865843802</v>
      </c>
      <c r="BS17" s="22">
        <v>0.73782087108933203</v>
      </c>
      <c r="BT17" s="22"/>
      <c r="BU17" s="22">
        <v>0.85728194909335698</v>
      </c>
      <c r="BV17" s="22">
        <v>0.71700329641447602</v>
      </c>
      <c r="BW17" s="22"/>
      <c r="BX17" s="22">
        <v>0.82503773265587399</v>
      </c>
      <c r="BY17" s="22">
        <v>0.71763140657116098</v>
      </c>
      <c r="BZ17" s="22">
        <v>0.89857853295731105</v>
      </c>
      <c r="CA17" s="22">
        <v>0.80592493792733799</v>
      </c>
    </row>
    <row r="18" spans="2:79" x14ac:dyDescent="0.3">
      <c r="B18" s="16" t="s">
        <v>333</v>
      </c>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CA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7" width="10.6640625" customWidth="1"/>
    <col min="38" max="38" width="2.21875" customWidth="1"/>
    <col min="39" max="43" width="10.6640625" customWidth="1"/>
    <col min="44" max="44" width="2.21875" customWidth="1"/>
    <col min="45" max="46" width="10.6640625" customWidth="1"/>
    <col min="47" max="47" width="2.21875" customWidth="1"/>
    <col min="48" max="49" width="10.6640625" customWidth="1"/>
    <col min="50" max="50" width="2.21875" customWidth="1"/>
    <col min="51" max="53" width="10.6640625" customWidth="1"/>
    <col min="54" max="54" width="2.21875" customWidth="1"/>
    <col min="55" max="57" width="10.6640625" customWidth="1"/>
    <col min="58" max="58" width="2.21875" customWidth="1"/>
    <col min="59" max="60" width="10.6640625" customWidth="1"/>
    <col min="61" max="61" width="2.21875" customWidth="1"/>
    <col min="62" max="63" width="10.6640625" customWidth="1"/>
    <col min="64" max="64" width="2.21875" customWidth="1"/>
    <col min="65" max="71" width="10.6640625" customWidth="1"/>
    <col min="72" max="72" width="2.21875" customWidth="1"/>
    <col min="73" max="74" width="10.6640625" customWidth="1"/>
    <col min="75" max="75" width="2.21875" customWidth="1"/>
    <col min="76" max="79" width="10.6640625" customWidth="1"/>
    <col min="80" max="80" width="2.21875" customWidth="1"/>
  </cols>
  <sheetData>
    <row r="2" spans="2:79" ht="40.049999999999997" customHeight="1" x14ac:dyDescent="0.3">
      <c r="D2" s="35" t="s">
        <v>486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row>
    <row r="5" spans="2:79" ht="30" customHeight="1" x14ac:dyDescent="0.3">
      <c r="B5" s="15"/>
      <c r="C5" s="15"/>
      <c r="D5" s="34" t="s">
        <v>77</v>
      </c>
      <c r="E5" s="34"/>
      <c r="F5" s="15"/>
      <c r="G5" s="34" t="s">
        <v>78</v>
      </c>
      <c r="H5" s="34"/>
      <c r="I5" s="34"/>
      <c r="J5" s="34"/>
      <c r="K5" s="34"/>
      <c r="L5" s="34"/>
      <c r="M5" s="15"/>
      <c r="N5" s="34" t="s">
        <v>79</v>
      </c>
      <c r="O5" s="34"/>
      <c r="P5" s="34"/>
      <c r="Q5" s="34"/>
      <c r="R5" s="15"/>
      <c r="S5" s="34" t="s">
        <v>80</v>
      </c>
      <c r="T5" s="34"/>
      <c r="U5" s="34"/>
      <c r="V5" s="34"/>
      <c r="W5" s="34"/>
      <c r="X5" s="34"/>
      <c r="Y5" s="34"/>
      <c r="Z5" s="34"/>
      <c r="AA5" s="34"/>
      <c r="AB5" s="34"/>
      <c r="AC5" s="34"/>
      <c r="AD5" s="34"/>
      <c r="AE5" s="15"/>
      <c r="AF5" s="34" t="s">
        <v>81</v>
      </c>
      <c r="AG5" s="34"/>
      <c r="AH5" s="34"/>
      <c r="AI5" s="34"/>
      <c r="AJ5" s="34"/>
      <c r="AK5" s="34"/>
      <c r="AL5" s="15"/>
      <c r="AM5" s="34" t="s">
        <v>82</v>
      </c>
      <c r="AN5" s="34"/>
      <c r="AO5" s="34"/>
      <c r="AP5" s="34"/>
      <c r="AQ5" s="34"/>
      <c r="AR5" s="15"/>
      <c r="AS5" s="34" t="s">
        <v>83</v>
      </c>
      <c r="AT5" s="34"/>
      <c r="AU5" s="15"/>
      <c r="AV5" s="34" t="s">
        <v>84</v>
      </c>
      <c r="AW5" s="34"/>
      <c r="AX5" s="15"/>
      <c r="AY5" s="34" t="s">
        <v>85</v>
      </c>
      <c r="AZ5" s="34"/>
      <c r="BA5" s="34"/>
      <c r="BB5" s="15"/>
      <c r="BC5" s="34" t="s">
        <v>61</v>
      </c>
      <c r="BD5" s="34"/>
      <c r="BE5" s="34"/>
      <c r="BF5" s="15"/>
      <c r="BG5" s="34" t="s">
        <v>86</v>
      </c>
      <c r="BH5" s="34"/>
      <c r="BI5" s="15"/>
      <c r="BJ5" s="34" t="s">
        <v>87</v>
      </c>
      <c r="BK5" s="34"/>
      <c r="BL5" s="15"/>
      <c r="BM5" s="34" t="s">
        <v>88</v>
      </c>
      <c r="BN5" s="34"/>
      <c r="BO5" s="34"/>
      <c r="BP5" s="34"/>
      <c r="BQ5" s="34"/>
      <c r="BR5" s="34"/>
      <c r="BS5" s="34"/>
      <c r="BT5" s="15"/>
      <c r="BU5" s="34" t="s">
        <v>89</v>
      </c>
      <c r="BV5" s="34"/>
      <c r="BW5" s="15"/>
      <c r="BX5" s="34" t="s">
        <v>90</v>
      </c>
      <c r="BY5" s="34"/>
      <c r="BZ5" s="34"/>
      <c r="CA5" s="34"/>
    </row>
    <row r="6" spans="2:79"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M6" s="12" t="s">
        <v>49</v>
      </c>
      <c r="AN6" s="12" t="s">
        <v>50</v>
      </c>
      <c r="AO6" s="12" t="s">
        <v>51</v>
      </c>
      <c r="AP6" s="12" t="s">
        <v>52</v>
      </c>
      <c r="AQ6" s="12" t="s">
        <v>53</v>
      </c>
      <c r="AS6" s="12" t="s">
        <v>54</v>
      </c>
      <c r="AT6" s="12" t="s">
        <v>55</v>
      </c>
      <c r="AV6" s="12" t="s">
        <v>54</v>
      </c>
      <c r="AW6" s="12" t="s">
        <v>55</v>
      </c>
      <c r="AY6" s="12" t="s">
        <v>56</v>
      </c>
      <c r="AZ6" s="12" t="s">
        <v>57</v>
      </c>
      <c r="BA6" s="12" t="s">
        <v>58</v>
      </c>
      <c r="BC6" s="12" t="s">
        <v>59</v>
      </c>
      <c r="BD6" s="12" t="s">
        <v>60</v>
      </c>
      <c r="BE6" s="12" t="s">
        <v>61</v>
      </c>
      <c r="BG6" s="12" t="s">
        <v>62</v>
      </c>
      <c r="BH6" s="12" t="s">
        <v>63</v>
      </c>
      <c r="BJ6" s="12" t="s">
        <v>62</v>
      </c>
      <c r="BK6" s="12" t="s">
        <v>63</v>
      </c>
      <c r="BM6" s="12" t="s">
        <v>64</v>
      </c>
      <c r="BN6" s="12" t="s">
        <v>65</v>
      </c>
      <c r="BO6" s="12" t="s">
        <v>66</v>
      </c>
      <c r="BP6" s="12" t="s">
        <v>67</v>
      </c>
      <c r="BQ6" s="12" t="s">
        <v>68</v>
      </c>
      <c r="BR6" s="12" t="s">
        <v>69</v>
      </c>
      <c r="BS6" s="12" t="s">
        <v>70</v>
      </c>
      <c r="BU6" s="12" t="s">
        <v>71</v>
      </c>
      <c r="BV6" s="12" t="s">
        <v>72</v>
      </c>
      <c r="BX6" s="12" t="s">
        <v>73</v>
      </c>
      <c r="BY6" s="12" t="s">
        <v>74</v>
      </c>
      <c r="BZ6" s="12" t="s">
        <v>75</v>
      </c>
      <c r="CA6" s="12" t="s">
        <v>76</v>
      </c>
    </row>
    <row r="7" spans="2:79" ht="30" customHeight="1" x14ac:dyDescent="0.3">
      <c r="B7" s="10" t="s">
        <v>19</v>
      </c>
      <c r="C7" s="10">
        <v>491</v>
      </c>
      <c r="D7" s="10">
        <v>221</v>
      </c>
      <c r="E7" s="10">
        <v>268</v>
      </c>
      <c r="F7" s="10"/>
      <c r="G7" s="10">
        <v>54</v>
      </c>
      <c r="H7" s="10">
        <v>99</v>
      </c>
      <c r="I7" s="10">
        <v>82</v>
      </c>
      <c r="J7" s="10">
        <v>83</v>
      </c>
      <c r="K7" s="10">
        <v>66</v>
      </c>
      <c r="L7" s="10">
        <v>107</v>
      </c>
      <c r="M7" s="10"/>
      <c r="N7" s="10">
        <v>133</v>
      </c>
      <c r="O7" s="10">
        <v>136</v>
      </c>
      <c r="P7" s="10">
        <v>114</v>
      </c>
      <c r="Q7" s="10">
        <v>105</v>
      </c>
      <c r="R7" s="10"/>
      <c r="S7" s="10">
        <v>62</v>
      </c>
      <c r="T7" s="10">
        <v>64</v>
      </c>
      <c r="U7" s="10">
        <v>37</v>
      </c>
      <c r="V7" s="10">
        <v>53</v>
      </c>
      <c r="W7" s="10">
        <v>25</v>
      </c>
      <c r="X7" s="10">
        <v>54</v>
      </c>
      <c r="Y7" s="10">
        <v>42</v>
      </c>
      <c r="Z7" s="10">
        <v>23</v>
      </c>
      <c r="AA7" s="10">
        <v>54</v>
      </c>
      <c r="AB7" s="10">
        <v>36</v>
      </c>
      <c r="AC7" s="10">
        <v>28</v>
      </c>
      <c r="AD7" s="10">
        <v>13</v>
      </c>
      <c r="AE7" s="10"/>
      <c r="AF7" s="10">
        <v>134</v>
      </c>
      <c r="AG7" s="10">
        <v>130</v>
      </c>
      <c r="AH7" s="10">
        <v>56</v>
      </c>
      <c r="AI7" s="10">
        <v>98</v>
      </c>
      <c r="AJ7" s="10">
        <v>51</v>
      </c>
      <c r="AK7" s="10">
        <v>22</v>
      </c>
      <c r="AL7" s="10"/>
      <c r="AM7" s="10">
        <v>110</v>
      </c>
      <c r="AN7" s="10">
        <v>108</v>
      </c>
      <c r="AO7" s="10">
        <v>124</v>
      </c>
      <c r="AP7" s="10">
        <v>68</v>
      </c>
      <c r="AQ7" s="10">
        <v>15</v>
      </c>
      <c r="AR7" s="10"/>
      <c r="AS7" s="10">
        <v>319</v>
      </c>
      <c r="AT7" s="10">
        <v>54</v>
      </c>
      <c r="AU7" s="10"/>
      <c r="AV7" s="10">
        <v>316</v>
      </c>
      <c r="AW7" s="10">
        <v>62</v>
      </c>
      <c r="AX7" s="10"/>
      <c r="AY7" s="10">
        <v>146</v>
      </c>
      <c r="AZ7" s="10">
        <v>286</v>
      </c>
      <c r="BA7" s="10">
        <v>58</v>
      </c>
      <c r="BB7" s="10"/>
      <c r="BC7" s="10">
        <v>290</v>
      </c>
      <c r="BD7" s="10">
        <v>106</v>
      </c>
      <c r="BE7" s="10">
        <v>90</v>
      </c>
      <c r="BF7" s="10"/>
      <c r="BG7" s="10">
        <v>152</v>
      </c>
      <c r="BH7" s="10">
        <v>327</v>
      </c>
      <c r="BI7" s="10"/>
      <c r="BJ7" s="10">
        <v>117</v>
      </c>
      <c r="BK7" s="10">
        <v>364</v>
      </c>
      <c r="BL7" s="10"/>
      <c r="BM7" s="10">
        <v>217</v>
      </c>
      <c r="BN7" s="10">
        <v>74</v>
      </c>
      <c r="BO7" s="10">
        <v>23</v>
      </c>
      <c r="BP7" s="10">
        <v>29</v>
      </c>
      <c r="BQ7" s="10">
        <v>16</v>
      </c>
      <c r="BR7" s="10">
        <v>100</v>
      </c>
      <c r="BS7" s="10">
        <v>31</v>
      </c>
      <c r="BT7" s="10"/>
      <c r="BU7" s="10">
        <v>20</v>
      </c>
      <c r="BV7" s="10">
        <v>38</v>
      </c>
      <c r="BW7" s="10"/>
      <c r="BX7" s="10">
        <v>56</v>
      </c>
      <c r="BY7" s="10">
        <v>143</v>
      </c>
      <c r="BZ7" s="10">
        <v>175</v>
      </c>
      <c r="CA7" s="10">
        <v>148</v>
      </c>
    </row>
    <row r="8" spans="2:79" ht="30" customHeight="1" x14ac:dyDescent="0.3">
      <c r="B8" s="11" t="s">
        <v>20</v>
      </c>
      <c r="C8" s="11">
        <v>491</v>
      </c>
      <c r="D8" s="11">
        <v>227</v>
      </c>
      <c r="E8" s="11">
        <v>262</v>
      </c>
      <c r="F8" s="11"/>
      <c r="G8" s="11">
        <v>65</v>
      </c>
      <c r="H8" s="11">
        <v>98</v>
      </c>
      <c r="I8" s="11">
        <v>80</v>
      </c>
      <c r="J8" s="11">
        <v>79</v>
      </c>
      <c r="K8" s="11">
        <v>64</v>
      </c>
      <c r="L8" s="11">
        <v>103</v>
      </c>
      <c r="M8" s="11"/>
      <c r="N8" s="11">
        <v>137</v>
      </c>
      <c r="O8" s="11">
        <v>133</v>
      </c>
      <c r="P8" s="11">
        <v>110</v>
      </c>
      <c r="Q8" s="11">
        <v>108</v>
      </c>
      <c r="R8" s="11"/>
      <c r="S8" s="11">
        <v>64</v>
      </c>
      <c r="T8" s="11">
        <v>62</v>
      </c>
      <c r="U8" s="11">
        <v>35</v>
      </c>
      <c r="V8" s="11">
        <v>51</v>
      </c>
      <c r="W8" s="11">
        <v>24</v>
      </c>
      <c r="X8" s="11">
        <v>55</v>
      </c>
      <c r="Y8" s="11">
        <v>40</v>
      </c>
      <c r="Z8" s="11">
        <v>20</v>
      </c>
      <c r="AA8" s="11">
        <v>51</v>
      </c>
      <c r="AB8" s="11">
        <v>41</v>
      </c>
      <c r="AC8" s="11">
        <v>30</v>
      </c>
      <c r="AD8" s="11">
        <v>16</v>
      </c>
      <c r="AE8" s="11"/>
      <c r="AF8" s="11">
        <v>138</v>
      </c>
      <c r="AG8" s="11">
        <v>130</v>
      </c>
      <c r="AH8" s="11">
        <v>55</v>
      </c>
      <c r="AI8" s="11">
        <v>98</v>
      </c>
      <c r="AJ8" s="11">
        <v>48</v>
      </c>
      <c r="AK8" s="11">
        <v>22</v>
      </c>
      <c r="AL8" s="11"/>
      <c r="AM8" s="11">
        <v>106</v>
      </c>
      <c r="AN8" s="11">
        <v>112</v>
      </c>
      <c r="AO8" s="11">
        <v>126</v>
      </c>
      <c r="AP8" s="11">
        <v>68</v>
      </c>
      <c r="AQ8" s="11">
        <v>14</v>
      </c>
      <c r="AR8" s="11"/>
      <c r="AS8" s="11">
        <v>320</v>
      </c>
      <c r="AT8" s="11">
        <v>52</v>
      </c>
      <c r="AU8" s="11"/>
      <c r="AV8" s="11">
        <v>315</v>
      </c>
      <c r="AW8" s="11">
        <v>64</v>
      </c>
      <c r="AX8" s="11"/>
      <c r="AY8" s="11">
        <v>148</v>
      </c>
      <c r="AZ8" s="11">
        <v>286</v>
      </c>
      <c r="BA8" s="11">
        <v>57</v>
      </c>
      <c r="BB8" s="11"/>
      <c r="BC8" s="11">
        <v>292</v>
      </c>
      <c r="BD8" s="11">
        <v>104</v>
      </c>
      <c r="BE8" s="11">
        <v>90</v>
      </c>
      <c r="BF8" s="11"/>
      <c r="BG8" s="11">
        <v>150</v>
      </c>
      <c r="BH8" s="11">
        <v>328</v>
      </c>
      <c r="BI8" s="11"/>
      <c r="BJ8" s="11">
        <v>114</v>
      </c>
      <c r="BK8" s="11">
        <v>366</v>
      </c>
      <c r="BL8" s="11"/>
      <c r="BM8" s="11">
        <v>216</v>
      </c>
      <c r="BN8" s="11">
        <v>76</v>
      </c>
      <c r="BO8" s="11">
        <v>25</v>
      </c>
      <c r="BP8" s="11">
        <v>29</v>
      </c>
      <c r="BQ8" s="11">
        <v>18</v>
      </c>
      <c r="BR8" s="11">
        <v>96</v>
      </c>
      <c r="BS8" s="11">
        <v>29</v>
      </c>
      <c r="BT8" s="11"/>
      <c r="BU8" s="11">
        <v>19</v>
      </c>
      <c r="BV8" s="11">
        <v>37</v>
      </c>
      <c r="BW8" s="11"/>
      <c r="BX8" s="11">
        <v>57</v>
      </c>
      <c r="BY8" s="11">
        <v>140</v>
      </c>
      <c r="BZ8" s="11">
        <v>176</v>
      </c>
      <c r="CA8" s="11">
        <v>144</v>
      </c>
    </row>
    <row r="9" spans="2:79" x14ac:dyDescent="0.3">
      <c r="B9" s="18" t="s">
        <v>292</v>
      </c>
      <c r="C9" s="17">
        <v>0.29805300518503303</v>
      </c>
      <c r="D9" s="17">
        <v>0.266897083075398</v>
      </c>
      <c r="E9" s="17">
        <v>0.327210063936963</v>
      </c>
      <c r="F9" s="17"/>
      <c r="G9" s="17">
        <v>0.41155862199387</v>
      </c>
      <c r="H9" s="17">
        <v>0.35829860139832698</v>
      </c>
      <c r="I9" s="17">
        <v>0.280321985899191</v>
      </c>
      <c r="J9" s="17">
        <v>0.32913130345496</v>
      </c>
      <c r="K9" s="17">
        <v>0.24266535876596901</v>
      </c>
      <c r="L9" s="17">
        <v>0.193431114767881</v>
      </c>
      <c r="M9" s="17"/>
      <c r="N9" s="17">
        <v>0.29720579272486403</v>
      </c>
      <c r="O9" s="17">
        <v>0.34013839388747902</v>
      </c>
      <c r="P9" s="17">
        <v>0.27804559805913698</v>
      </c>
      <c r="Q9" s="17">
        <v>0.266423792277864</v>
      </c>
      <c r="R9" s="17"/>
      <c r="S9" s="17">
        <v>0.32574198762107098</v>
      </c>
      <c r="T9" s="17">
        <v>0.42435516574326398</v>
      </c>
      <c r="U9" s="17">
        <v>0.431783093967888</v>
      </c>
      <c r="V9" s="17">
        <v>0.276911399820851</v>
      </c>
      <c r="W9" s="17">
        <v>0.211364017180414</v>
      </c>
      <c r="X9" s="17">
        <v>0.16354131177022799</v>
      </c>
      <c r="Y9" s="17">
        <v>0.26836450959944802</v>
      </c>
      <c r="Z9" s="17">
        <v>0.34649941983374699</v>
      </c>
      <c r="AA9" s="17">
        <v>0.34794567122480502</v>
      </c>
      <c r="AB9" s="17">
        <v>0.17613008639139199</v>
      </c>
      <c r="AC9" s="17">
        <v>0.212709413968002</v>
      </c>
      <c r="AD9" s="17">
        <v>0.388865748846285</v>
      </c>
      <c r="AE9" s="17"/>
      <c r="AF9" s="17">
        <v>0.36336950184197803</v>
      </c>
      <c r="AG9" s="17">
        <v>0.21010365631838401</v>
      </c>
      <c r="AH9" s="17">
        <v>0.32665974105468798</v>
      </c>
      <c r="AI9" s="17">
        <v>0.30650022090366302</v>
      </c>
      <c r="AJ9" s="17">
        <v>0.277310775071896</v>
      </c>
      <c r="AK9" s="17">
        <v>0.34620011653755201</v>
      </c>
      <c r="AL9" s="17"/>
      <c r="AM9" s="17">
        <v>0.18801030220346501</v>
      </c>
      <c r="AN9" s="17">
        <v>0.30060252855511999</v>
      </c>
      <c r="AO9" s="17">
        <v>0.34520347915989602</v>
      </c>
      <c r="AP9" s="17">
        <v>0.27643179097979498</v>
      </c>
      <c r="AQ9" s="17">
        <v>0.50325832533480797</v>
      </c>
      <c r="AR9" s="17"/>
      <c r="AS9" s="17">
        <v>0.32304827900382399</v>
      </c>
      <c r="AT9" s="17">
        <v>0.261314198054372</v>
      </c>
      <c r="AU9" s="17"/>
      <c r="AV9" s="17">
        <v>0.31873491833560902</v>
      </c>
      <c r="AW9" s="17">
        <v>0.336632355112782</v>
      </c>
      <c r="AX9" s="17"/>
      <c r="AY9" s="17">
        <v>0.34640648812265201</v>
      </c>
      <c r="AZ9" s="17">
        <v>0.28974347468529499</v>
      </c>
      <c r="BA9" s="17">
        <v>0.20261459203322699</v>
      </c>
      <c r="BB9" s="17"/>
      <c r="BC9" s="17">
        <v>0.287426134536935</v>
      </c>
      <c r="BD9" s="17">
        <v>0.25705830204306301</v>
      </c>
      <c r="BE9" s="17">
        <v>0.38711613964035302</v>
      </c>
      <c r="BF9" s="17"/>
      <c r="BG9" s="17">
        <v>0.30858534007007299</v>
      </c>
      <c r="BH9" s="17">
        <v>0.29328256559144</v>
      </c>
      <c r="BI9" s="17"/>
      <c r="BJ9" s="17">
        <v>0.34516112017797501</v>
      </c>
      <c r="BK9" s="17">
        <v>0.28223666391971203</v>
      </c>
      <c r="BL9" s="17"/>
      <c r="BM9" s="17">
        <v>0.34934898605763798</v>
      </c>
      <c r="BN9" s="17">
        <v>0.31012384202306198</v>
      </c>
      <c r="BO9" s="17">
        <v>0.29401633052863102</v>
      </c>
      <c r="BP9" s="17">
        <v>0.21226118567239899</v>
      </c>
      <c r="BQ9" s="17">
        <v>0.351584756003407</v>
      </c>
      <c r="BR9" s="17">
        <v>0.189038329396604</v>
      </c>
      <c r="BS9" s="17">
        <v>0.31206809164898303</v>
      </c>
      <c r="BT9" s="17"/>
      <c r="BU9" s="17">
        <v>0.29618307805329702</v>
      </c>
      <c r="BV9" s="17">
        <v>0.35762498666194298</v>
      </c>
      <c r="BW9" s="17"/>
      <c r="BX9" s="17">
        <v>0.33453659435192201</v>
      </c>
      <c r="BY9" s="17">
        <v>0.26808826250624501</v>
      </c>
      <c r="BZ9" s="17">
        <v>0.41064601203953199</v>
      </c>
      <c r="CA9" s="17">
        <v>0.279811633363795</v>
      </c>
    </row>
    <row r="10" spans="2:79" x14ac:dyDescent="0.3">
      <c r="B10" s="18" t="s">
        <v>293</v>
      </c>
      <c r="C10" s="17">
        <v>0.48712934470084002</v>
      </c>
      <c r="D10" s="17">
        <v>0.48244373446855998</v>
      </c>
      <c r="E10" s="17">
        <v>0.48740337548729001</v>
      </c>
      <c r="F10" s="17"/>
      <c r="G10" s="17">
        <v>0.37975266685105202</v>
      </c>
      <c r="H10" s="17">
        <v>0.45425655211767701</v>
      </c>
      <c r="I10" s="17">
        <v>0.56123638016260602</v>
      </c>
      <c r="J10" s="17">
        <v>0.46643999768928202</v>
      </c>
      <c r="K10" s="17">
        <v>0.55820598104600305</v>
      </c>
      <c r="L10" s="17">
        <v>0.50038769810435302</v>
      </c>
      <c r="M10" s="17"/>
      <c r="N10" s="17">
        <v>0.59214008250631101</v>
      </c>
      <c r="O10" s="17">
        <v>0.46312239177188003</v>
      </c>
      <c r="P10" s="17">
        <v>0.43464041258567498</v>
      </c>
      <c r="Q10" s="17">
        <v>0.44113705514263701</v>
      </c>
      <c r="R10" s="17"/>
      <c r="S10" s="17">
        <v>0.55795793161366802</v>
      </c>
      <c r="T10" s="17">
        <v>0.357821227933455</v>
      </c>
      <c r="U10" s="17">
        <v>0.35292820250100998</v>
      </c>
      <c r="V10" s="17">
        <v>0.42745037830090998</v>
      </c>
      <c r="W10" s="17">
        <v>0.55299711478003899</v>
      </c>
      <c r="X10" s="17">
        <v>0.47481723969367201</v>
      </c>
      <c r="Y10" s="17">
        <v>0.50847707823122201</v>
      </c>
      <c r="Z10" s="17">
        <v>0.569181980475995</v>
      </c>
      <c r="AA10" s="17">
        <v>0.54642938121499995</v>
      </c>
      <c r="AB10" s="17">
        <v>0.60365971603512503</v>
      </c>
      <c r="AC10" s="17">
        <v>0.50556717525417905</v>
      </c>
      <c r="AD10" s="17">
        <v>0.458015199323214</v>
      </c>
      <c r="AE10" s="17"/>
      <c r="AF10" s="17">
        <v>0.46455741184926702</v>
      </c>
      <c r="AG10" s="17">
        <v>0.582197892623326</v>
      </c>
      <c r="AH10" s="17">
        <v>0.370729124698086</v>
      </c>
      <c r="AI10" s="17">
        <v>0.46586908634705398</v>
      </c>
      <c r="AJ10" s="17">
        <v>0.48965155998380899</v>
      </c>
      <c r="AK10" s="17">
        <v>0.44518557803801301</v>
      </c>
      <c r="AL10" s="17"/>
      <c r="AM10" s="17">
        <v>0.46536063583374199</v>
      </c>
      <c r="AN10" s="17">
        <v>0.44079883453048402</v>
      </c>
      <c r="AO10" s="17">
        <v>0.51935128683298803</v>
      </c>
      <c r="AP10" s="17">
        <v>0.54882516361703104</v>
      </c>
      <c r="AQ10" s="17">
        <v>0.49674167466519198</v>
      </c>
      <c r="AR10" s="17"/>
      <c r="AS10" s="17">
        <v>0.50765814437661105</v>
      </c>
      <c r="AT10" s="17">
        <v>0.49785247304564101</v>
      </c>
      <c r="AU10" s="17"/>
      <c r="AV10" s="17">
        <v>0.48062639076511499</v>
      </c>
      <c r="AW10" s="17">
        <v>0.49076977165322599</v>
      </c>
      <c r="AX10" s="17"/>
      <c r="AY10" s="17">
        <v>0.44795131600386101</v>
      </c>
      <c r="AZ10" s="17">
        <v>0.51397586914417104</v>
      </c>
      <c r="BA10" s="17">
        <v>0.46174905171604902</v>
      </c>
      <c r="BB10" s="17"/>
      <c r="BC10" s="17">
        <v>0.51267757980726303</v>
      </c>
      <c r="BD10" s="17">
        <v>0.449538180366093</v>
      </c>
      <c r="BE10" s="17">
        <v>0.44734111308082602</v>
      </c>
      <c r="BF10" s="17"/>
      <c r="BG10" s="17">
        <v>0.45223494155279198</v>
      </c>
      <c r="BH10" s="17">
        <v>0.50901076493810404</v>
      </c>
      <c r="BI10" s="17"/>
      <c r="BJ10" s="17">
        <v>0.496412507970523</v>
      </c>
      <c r="BK10" s="17">
        <v>0.488930693930334</v>
      </c>
      <c r="BL10" s="17"/>
      <c r="BM10" s="17">
        <v>0.51145714007902099</v>
      </c>
      <c r="BN10" s="17">
        <v>0.393640151984682</v>
      </c>
      <c r="BO10" s="17">
        <v>0.40192814005530803</v>
      </c>
      <c r="BP10" s="17">
        <v>0.46174404999635299</v>
      </c>
      <c r="BQ10" s="17">
        <v>0.55022869999477797</v>
      </c>
      <c r="BR10" s="17">
        <v>0.52552642575922204</v>
      </c>
      <c r="BS10" s="17">
        <v>0.49703837627973502</v>
      </c>
      <c r="BT10" s="17"/>
      <c r="BU10" s="17">
        <v>0.55096279838476903</v>
      </c>
      <c r="BV10" s="17">
        <v>0.49048569442944101</v>
      </c>
      <c r="BW10" s="17"/>
      <c r="BX10" s="17">
        <v>0.49000935508452198</v>
      </c>
      <c r="BY10" s="17">
        <v>0.47387133685058702</v>
      </c>
      <c r="BZ10" s="17">
        <v>0.471729232441571</v>
      </c>
      <c r="CA10" s="17">
        <v>0.48852081097286398</v>
      </c>
    </row>
    <row r="11" spans="2:79" x14ac:dyDescent="0.3">
      <c r="B11" s="18" t="s">
        <v>294</v>
      </c>
      <c r="C11" s="17">
        <v>0.15698932285817199</v>
      </c>
      <c r="D11" s="17">
        <v>0.18044093429185501</v>
      </c>
      <c r="E11" s="17">
        <v>0.13785327272544301</v>
      </c>
      <c r="F11" s="17"/>
      <c r="G11" s="17">
        <v>0.208688711155078</v>
      </c>
      <c r="H11" s="17">
        <v>0.10452258237730599</v>
      </c>
      <c r="I11" s="17">
        <v>0.104276490554192</v>
      </c>
      <c r="J11" s="17">
        <v>0.120321386192682</v>
      </c>
      <c r="K11" s="17">
        <v>0.14096354428434699</v>
      </c>
      <c r="L11" s="17">
        <v>0.25312512069644999</v>
      </c>
      <c r="M11" s="17"/>
      <c r="N11" s="17">
        <v>8.0936145888308594E-2</v>
      </c>
      <c r="O11" s="17">
        <v>0.13405551488725301</v>
      </c>
      <c r="P11" s="17">
        <v>0.21450466142248401</v>
      </c>
      <c r="Q11" s="17">
        <v>0.226679124307307</v>
      </c>
      <c r="R11" s="17"/>
      <c r="S11" s="17">
        <v>7.2484841569357195E-2</v>
      </c>
      <c r="T11" s="17">
        <v>0.18843277316953699</v>
      </c>
      <c r="U11" s="17">
        <v>0.18519924074661501</v>
      </c>
      <c r="V11" s="17">
        <v>0.18532795724486401</v>
      </c>
      <c r="W11" s="17">
        <v>0.19745625653687099</v>
      </c>
      <c r="X11" s="17">
        <v>0.21657613657424801</v>
      </c>
      <c r="Y11" s="17">
        <v>0.18352985843901701</v>
      </c>
      <c r="Z11" s="17">
        <v>4.2159299845129103E-2</v>
      </c>
      <c r="AA11" s="17">
        <v>0.105624947560195</v>
      </c>
      <c r="AB11" s="17">
        <v>0.138193591104705</v>
      </c>
      <c r="AC11" s="17">
        <v>0.24629926530541599</v>
      </c>
      <c r="AD11" s="17">
        <v>7.5606123725949798E-2</v>
      </c>
      <c r="AE11" s="17"/>
      <c r="AF11" s="17">
        <v>0.115331089070265</v>
      </c>
      <c r="AG11" s="17">
        <v>0.153524844152652</v>
      </c>
      <c r="AH11" s="17">
        <v>0.18912565486141</v>
      </c>
      <c r="AI11" s="17">
        <v>0.188283725361826</v>
      </c>
      <c r="AJ11" s="17">
        <v>0.17751310155316699</v>
      </c>
      <c r="AK11" s="17">
        <v>0.17432849491649999</v>
      </c>
      <c r="AL11" s="17"/>
      <c r="AM11" s="17">
        <v>0.29408014249965297</v>
      </c>
      <c r="AN11" s="17">
        <v>0.199154870248032</v>
      </c>
      <c r="AO11" s="17">
        <v>8.2642865401973201E-2</v>
      </c>
      <c r="AP11" s="17">
        <v>9.0611838584709697E-2</v>
      </c>
      <c r="AQ11" s="17">
        <v>0</v>
      </c>
      <c r="AR11" s="17"/>
      <c r="AS11" s="17">
        <v>0.12324477042866699</v>
      </c>
      <c r="AT11" s="17">
        <v>0.16993240604178</v>
      </c>
      <c r="AU11" s="17"/>
      <c r="AV11" s="17">
        <v>0.145262374231302</v>
      </c>
      <c r="AW11" s="17">
        <v>0.12264371282228501</v>
      </c>
      <c r="AX11" s="17"/>
      <c r="AY11" s="17">
        <v>0.152158049692111</v>
      </c>
      <c r="AZ11" s="17">
        <v>0.14798590958018601</v>
      </c>
      <c r="BA11" s="17">
        <v>0.21749517567350299</v>
      </c>
      <c r="BB11" s="17"/>
      <c r="BC11" s="17">
        <v>0.14376018282708899</v>
      </c>
      <c r="BD11" s="17">
        <v>0.23482026162831399</v>
      </c>
      <c r="BE11" s="17">
        <v>9.9358945235293594E-2</v>
      </c>
      <c r="BF11" s="17"/>
      <c r="BG11" s="17">
        <v>0.188018639900636</v>
      </c>
      <c r="BH11" s="17">
        <v>0.13741302464923</v>
      </c>
      <c r="BI11" s="17"/>
      <c r="BJ11" s="17">
        <v>9.2886901391064994E-2</v>
      </c>
      <c r="BK11" s="17">
        <v>0.17160313093671101</v>
      </c>
      <c r="BL11" s="17"/>
      <c r="BM11" s="17">
        <v>8.8189002867323493E-2</v>
      </c>
      <c r="BN11" s="17">
        <v>0.25553867825096599</v>
      </c>
      <c r="BO11" s="17">
        <v>0.26277083205990898</v>
      </c>
      <c r="BP11" s="17">
        <v>0.122433917181148</v>
      </c>
      <c r="BQ11" s="17">
        <v>9.8186544001815104E-2</v>
      </c>
      <c r="BR11" s="17">
        <v>0.22885823487551399</v>
      </c>
      <c r="BS11" s="17">
        <v>0.128572884510184</v>
      </c>
      <c r="BT11" s="17"/>
      <c r="BU11" s="17">
        <v>0.15285412356193401</v>
      </c>
      <c r="BV11" s="17">
        <v>0.10695554687315401</v>
      </c>
      <c r="BW11" s="17"/>
      <c r="BX11" s="17">
        <v>0.15642476245210299</v>
      </c>
      <c r="BY11" s="17">
        <v>0.16251401625182299</v>
      </c>
      <c r="BZ11" s="17">
        <v>0.101404367568264</v>
      </c>
      <c r="CA11" s="17">
        <v>0.19027950935021301</v>
      </c>
    </row>
    <row r="12" spans="2:79" x14ac:dyDescent="0.3">
      <c r="B12" s="18" t="s">
        <v>295</v>
      </c>
      <c r="C12" s="17">
        <v>1.25107150727569E-2</v>
      </c>
      <c r="D12" s="17">
        <v>1.35864390023007E-2</v>
      </c>
      <c r="E12" s="17">
        <v>1.1672084739630899E-2</v>
      </c>
      <c r="F12" s="17"/>
      <c r="G12" s="17">
        <v>0</v>
      </c>
      <c r="H12" s="17">
        <v>3.2080627786930001E-2</v>
      </c>
      <c r="I12" s="17">
        <v>0</v>
      </c>
      <c r="J12" s="17">
        <v>2.70820903330539E-2</v>
      </c>
      <c r="K12" s="17">
        <v>0</v>
      </c>
      <c r="L12" s="17">
        <v>8.1629828164079005E-3</v>
      </c>
      <c r="M12" s="17"/>
      <c r="N12" s="17">
        <v>0</v>
      </c>
      <c r="O12" s="17">
        <v>1.53742574818348E-2</v>
      </c>
      <c r="P12" s="17">
        <v>2.9498696615426499E-2</v>
      </c>
      <c r="Q12" s="17">
        <v>0</v>
      </c>
      <c r="R12" s="17"/>
      <c r="S12" s="17">
        <v>0</v>
      </c>
      <c r="T12" s="17">
        <v>1.45629128254572E-2</v>
      </c>
      <c r="U12" s="17">
        <v>0</v>
      </c>
      <c r="V12" s="17">
        <v>0</v>
      </c>
      <c r="W12" s="17">
        <v>0</v>
      </c>
      <c r="X12" s="17">
        <v>1.7823142400601299E-2</v>
      </c>
      <c r="Y12" s="17">
        <v>2.0943770041184199E-2</v>
      </c>
      <c r="Z12" s="17">
        <v>0</v>
      </c>
      <c r="AA12" s="17">
        <v>0</v>
      </c>
      <c r="AB12" s="17">
        <v>2.6604913411298399E-2</v>
      </c>
      <c r="AC12" s="17">
        <v>3.5424145472402302E-2</v>
      </c>
      <c r="AD12" s="17">
        <v>7.7512928104550793E-2</v>
      </c>
      <c r="AE12" s="17"/>
      <c r="AF12" s="17">
        <v>0</v>
      </c>
      <c r="AG12" s="17">
        <v>1.46467196672827E-2</v>
      </c>
      <c r="AH12" s="17">
        <v>6.0560952525710303E-2</v>
      </c>
      <c r="AI12" s="17">
        <v>9.2895512235523902E-3</v>
      </c>
      <c r="AJ12" s="17">
        <v>0</v>
      </c>
      <c r="AK12" s="17">
        <v>0</v>
      </c>
      <c r="AL12" s="17"/>
      <c r="AM12" s="17">
        <v>0</v>
      </c>
      <c r="AN12" s="17">
        <v>9.4657457096453106E-3</v>
      </c>
      <c r="AO12" s="17">
        <v>7.1943320437905297E-3</v>
      </c>
      <c r="AP12" s="17">
        <v>3.4469923977122702E-2</v>
      </c>
      <c r="AQ12" s="17">
        <v>0</v>
      </c>
      <c r="AR12" s="17"/>
      <c r="AS12" s="17">
        <v>1.6352659170351801E-2</v>
      </c>
      <c r="AT12" s="17">
        <v>0</v>
      </c>
      <c r="AU12" s="17"/>
      <c r="AV12" s="17">
        <v>1.3151476272690799E-2</v>
      </c>
      <c r="AW12" s="17">
        <v>0</v>
      </c>
      <c r="AX12" s="17"/>
      <c r="AY12" s="17">
        <v>2.7373841730439E-2</v>
      </c>
      <c r="AZ12" s="17">
        <v>7.34764468495285E-3</v>
      </c>
      <c r="BA12" s="17">
        <v>0</v>
      </c>
      <c r="BB12" s="17"/>
      <c r="BC12" s="17">
        <v>1.3670262701076401E-2</v>
      </c>
      <c r="BD12" s="17">
        <v>2.0746653497054499E-2</v>
      </c>
      <c r="BE12" s="17">
        <v>0</v>
      </c>
      <c r="BF12" s="17"/>
      <c r="BG12" s="17">
        <v>0</v>
      </c>
      <c r="BH12" s="17">
        <v>1.8708901494798001E-2</v>
      </c>
      <c r="BI12" s="17"/>
      <c r="BJ12" s="17">
        <v>3.43508991079568E-2</v>
      </c>
      <c r="BK12" s="17">
        <v>6.1157641289114597E-3</v>
      </c>
      <c r="BL12" s="17"/>
      <c r="BM12" s="17">
        <v>9.4795237904903001E-3</v>
      </c>
      <c r="BN12" s="17">
        <v>1.4289955493393401E-2</v>
      </c>
      <c r="BO12" s="17">
        <v>0</v>
      </c>
      <c r="BP12" s="17">
        <v>7.3577550538042297E-2</v>
      </c>
      <c r="BQ12" s="17">
        <v>0</v>
      </c>
      <c r="BR12" s="17">
        <v>8.7632684821079103E-3</v>
      </c>
      <c r="BS12" s="17">
        <v>0</v>
      </c>
      <c r="BT12" s="17"/>
      <c r="BU12" s="17">
        <v>0</v>
      </c>
      <c r="BV12" s="17">
        <v>2.4545677553215101E-2</v>
      </c>
      <c r="BW12" s="17"/>
      <c r="BX12" s="17">
        <v>0</v>
      </c>
      <c r="BY12" s="17">
        <v>3.4898760348638397E-2</v>
      </c>
      <c r="BZ12" s="17">
        <v>0</v>
      </c>
      <c r="CA12" s="17">
        <v>6.2819746517824302E-3</v>
      </c>
    </row>
    <row r="13" spans="2:79" x14ac:dyDescent="0.3">
      <c r="B13" s="18" t="s">
        <v>296</v>
      </c>
      <c r="C13" s="17">
        <v>1.6075858004660701E-2</v>
      </c>
      <c r="D13" s="17">
        <v>2.2597884099424599E-2</v>
      </c>
      <c r="E13" s="17">
        <v>1.05506845581184E-2</v>
      </c>
      <c r="F13" s="17"/>
      <c r="G13" s="17">
        <v>0</v>
      </c>
      <c r="H13" s="17">
        <v>2.9627677745336301E-2</v>
      </c>
      <c r="I13" s="17">
        <v>2.8106645834340901E-2</v>
      </c>
      <c r="J13" s="17">
        <v>0</v>
      </c>
      <c r="K13" s="17">
        <v>2.8158666550988601E-2</v>
      </c>
      <c r="L13" s="17">
        <v>8.9066133150401093E-3</v>
      </c>
      <c r="M13" s="17"/>
      <c r="N13" s="17">
        <v>1.4452111335165999E-2</v>
      </c>
      <c r="O13" s="17">
        <v>1.3855560419140701E-2</v>
      </c>
      <c r="P13" s="17">
        <v>8.0246553867178595E-3</v>
      </c>
      <c r="Q13" s="17">
        <v>2.9463512699012501E-2</v>
      </c>
      <c r="R13" s="17"/>
      <c r="S13" s="17">
        <v>1.6212850068300699E-2</v>
      </c>
      <c r="T13" s="17">
        <v>1.4827920328286399E-2</v>
      </c>
      <c r="U13" s="17">
        <v>3.0089462784486699E-2</v>
      </c>
      <c r="V13" s="17">
        <v>1.72504799761205E-2</v>
      </c>
      <c r="W13" s="17">
        <v>0</v>
      </c>
      <c r="X13" s="17">
        <v>3.6450360408533798E-2</v>
      </c>
      <c r="Y13" s="17">
        <v>1.8684783689129299E-2</v>
      </c>
      <c r="Z13" s="17">
        <v>0</v>
      </c>
      <c r="AA13" s="17">
        <v>0</v>
      </c>
      <c r="AB13" s="17">
        <v>2.9893804941039801E-2</v>
      </c>
      <c r="AC13" s="17">
        <v>0</v>
      </c>
      <c r="AD13" s="17">
        <v>0</v>
      </c>
      <c r="AE13" s="17"/>
      <c r="AF13" s="17">
        <v>2.1890702581436501E-2</v>
      </c>
      <c r="AG13" s="17">
        <v>1.7767195177243501E-2</v>
      </c>
      <c r="AH13" s="17">
        <v>1.6096414496838601E-2</v>
      </c>
      <c r="AI13" s="17">
        <v>0</v>
      </c>
      <c r="AJ13" s="17">
        <v>1.9100742294414101E-2</v>
      </c>
      <c r="AK13" s="17">
        <v>3.4285810507935499E-2</v>
      </c>
      <c r="AL13" s="17"/>
      <c r="AM13" s="17">
        <v>0</v>
      </c>
      <c r="AN13" s="17">
        <v>3.2820359783982303E-2</v>
      </c>
      <c r="AO13" s="17">
        <v>8.2101350988158499E-3</v>
      </c>
      <c r="AP13" s="17">
        <v>3.3609609859316901E-2</v>
      </c>
      <c r="AQ13" s="17">
        <v>0</v>
      </c>
      <c r="AR13" s="17"/>
      <c r="AS13" s="17">
        <v>9.0496556757469898E-3</v>
      </c>
      <c r="AT13" s="17">
        <v>3.2305663563156499E-2</v>
      </c>
      <c r="AU13" s="17"/>
      <c r="AV13" s="17">
        <v>1.4503046716068E-2</v>
      </c>
      <c r="AW13" s="17">
        <v>3.2944295844286597E-2</v>
      </c>
      <c r="AX13" s="17"/>
      <c r="AY13" s="17">
        <v>0</v>
      </c>
      <c r="AZ13" s="17">
        <v>1.39690306776241E-2</v>
      </c>
      <c r="BA13" s="17">
        <v>6.8855556892515699E-2</v>
      </c>
      <c r="BB13" s="17"/>
      <c r="BC13" s="17">
        <v>1.3559750558283E-2</v>
      </c>
      <c r="BD13" s="17">
        <v>8.8958802323250204E-3</v>
      </c>
      <c r="BE13" s="17">
        <v>3.3619618342634799E-2</v>
      </c>
      <c r="BF13" s="17"/>
      <c r="BG13" s="17">
        <v>6.1486593432040102E-3</v>
      </c>
      <c r="BH13" s="17">
        <v>2.1234525322845799E-2</v>
      </c>
      <c r="BI13" s="17"/>
      <c r="BJ13" s="17">
        <v>1.47500569686015E-2</v>
      </c>
      <c r="BK13" s="17">
        <v>1.69870001813964E-2</v>
      </c>
      <c r="BL13" s="17"/>
      <c r="BM13" s="17">
        <v>2.31370486080868E-2</v>
      </c>
      <c r="BN13" s="17">
        <v>1.4286579221377301E-2</v>
      </c>
      <c r="BO13" s="17">
        <v>0</v>
      </c>
      <c r="BP13" s="17">
        <v>3.1427751061044999E-2</v>
      </c>
      <c r="BQ13" s="17">
        <v>0</v>
      </c>
      <c r="BR13" s="17">
        <v>9.1809147302281402E-3</v>
      </c>
      <c r="BS13" s="17">
        <v>0</v>
      </c>
      <c r="BT13" s="17"/>
      <c r="BU13" s="17">
        <v>0</v>
      </c>
      <c r="BV13" s="17">
        <v>2.0388094482247002E-2</v>
      </c>
      <c r="BW13" s="17"/>
      <c r="BX13" s="17">
        <v>0</v>
      </c>
      <c r="BY13" s="17">
        <v>3.4404148314147502E-2</v>
      </c>
      <c r="BZ13" s="17">
        <v>4.2756830143079504E-3</v>
      </c>
      <c r="CA13" s="17">
        <v>2.2427886393480301E-2</v>
      </c>
    </row>
    <row r="14" spans="2:79" x14ac:dyDescent="0.3">
      <c r="B14" s="18" t="s">
        <v>101</v>
      </c>
      <c r="C14" s="17">
        <v>2.92417541785377E-2</v>
      </c>
      <c r="D14" s="17">
        <v>3.4033925062461702E-2</v>
      </c>
      <c r="E14" s="17">
        <v>2.5310518552554701E-2</v>
      </c>
      <c r="F14" s="17"/>
      <c r="G14" s="17">
        <v>0</v>
      </c>
      <c r="H14" s="17">
        <v>2.1213958574424201E-2</v>
      </c>
      <c r="I14" s="17">
        <v>2.6058497549669501E-2</v>
      </c>
      <c r="J14" s="17">
        <v>5.7025222330021899E-2</v>
      </c>
      <c r="K14" s="17">
        <v>3.0006449352693101E-2</v>
      </c>
      <c r="L14" s="17">
        <v>3.5986470299867401E-2</v>
      </c>
      <c r="M14" s="17"/>
      <c r="N14" s="17">
        <v>1.52658675453503E-2</v>
      </c>
      <c r="O14" s="17">
        <v>3.3453881552413099E-2</v>
      </c>
      <c r="P14" s="17">
        <v>3.52859759305593E-2</v>
      </c>
      <c r="Q14" s="17">
        <v>3.62965155731787E-2</v>
      </c>
      <c r="R14" s="17"/>
      <c r="S14" s="17">
        <v>2.7602389127602499E-2</v>
      </c>
      <c r="T14" s="17">
        <v>0</v>
      </c>
      <c r="U14" s="17">
        <v>0</v>
      </c>
      <c r="V14" s="17">
        <v>9.3059784657254299E-2</v>
      </c>
      <c r="W14" s="17">
        <v>3.8182611502676503E-2</v>
      </c>
      <c r="X14" s="17">
        <v>9.0791809152716493E-2</v>
      </c>
      <c r="Y14" s="17">
        <v>0</v>
      </c>
      <c r="Z14" s="17">
        <v>4.2159299845129103E-2</v>
      </c>
      <c r="AA14" s="17">
        <v>0</v>
      </c>
      <c r="AB14" s="17">
        <v>2.55178881164402E-2</v>
      </c>
      <c r="AC14" s="17">
        <v>0</v>
      </c>
      <c r="AD14" s="17">
        <v>0</v>
      </c>
      <c r="AE14" s="17"/>
      <c r="AF14" s="17">
        <v>3.4851294657054097E-2</v>
      </c>
      <c r="AG14" s="17">
        <v>2.1759692061112602E-2</v>
      </c>
      <c r="AH14" s="17">
        <v>3.68281123632666E-2</v>
      </c>
      <c r="AI14" s="17">
        <v>3.0057416163903901E-2</v>
      </c>
      <c r="AJ14" s="17">
        <v>3.6423821096714701E-2</v>
      </c>
      <c r="AK14" s="17">
        <v>0</v>
      </c>
      <c r="AL14" s="17"/>
      <c r="AM14" s="17">
        <v>5.2548919463139998E-2</v>
      </c>
      <c r="AN14" s="17">
        <v>1.7157661172736299E-2</v>
      </c>
      <c r="AO14" s="17">
        <v>3.7397901462536298E-2</v>
      </c>
      <c r="AP14" s="17">
        <v>1.6051672982024801E-2</v>
      </c>
      <c r="AQ14" s="17">
        <v>0</v>
      </c>
      <c r="AR14" s="17"/>
      <c r="AS14" s="17">
        <v>2.0646491344799501E-2</v>
      </c>
      <c r="AT14" s="17">
        <v>3.8595259295049401E-2</v>
      </c>
      <c r="AU14" s="17"/>
      <c r="AV14" s="17">
        <v>2.7721793679215401E-2</v>
      </c>
      <c r="AW14" s="17">
        <v>1.70098645674207E-2</v>
      </c>
      <c r="AX14" s="17"/>
      <c r="AY14" s="17">
        <v>2.6110304450937202E-2</v>
      </c>
      <c r="AZ14" s="17">
        <v>2.6978071227770701E-2</v>
      </c>
      <c r="BA14" s="17">
        <v>4.9285623684704898E-2</v>
      </c>
      <c r="BB14" s="17"/>
      <c r="BC14" s="17">
        <v>2.8906089569353099E-2</v>
      </c>
      <c r="BD14" s="17">
        <v>2.89407222331504E-2</v>
      </c>
      <c r="BE14" s="17">
        <v>3.2564183700892702E-2</v>
      </c>
      <c r="BF14" s="17"/>
      <c r="BG14" s="17">
        <v>4.5012419133293603E-2</v>
      </c>
      <c r="BH14" s="17">
        <v>2.0350218003581999E-2</v>
      </c>
      <c r="BI14" s="17"/>
      <c r="BJ14" s="17">
        <v>1.6438514383878298E-2</v>
      </c>
      <c r="BK14" s="17">
        <v>3.4126746902935698E-2</v>
      </c>
      <c r="BL14" s="17"/>
      <c r="BM14" s="17">
        <v>1.8388298597440501E-2</v>
      </c>
      <c r="BN14" s="17">
        <v>1.2120793026519E-2</v>
      </c>
      <c r="BO14" s="17">
        <v>4.1284697356151798E-2</v>
      </c>
      <c r="BP14" s="17">
        <v>9.8555545551013701E-2</v>
      </c>
      <c r="BQ14" s="17">
        <v>0</v>
      </c>
      <c r="BR14" s="17">
        <v>3.8632826756324498E-2</v>
      </c>
      <c r="BS14" s="17">
        <v>6.23206475610983E-2</v>
      </c>
      <c r="BT14" s="17"/>
      <c r="BU14" s="17">
        <v>0</v>
      </c>
      <c r="BV14" s="17">
        <v>0</v>
      </c>
      <c r="BW14" s="17"/>
      <c r="BX14" s="17">
        <v>1.90292881114533E-2</v>
      </c>
      <c r="BY14" s="17">
        <v>2.6223475728559001E-2</v>
      </c>
      <c r="BZ14" s="17">
        <v>1.1944704936325301E-2</v>
      </c>
      <c r="CA14" s="17">
        <v>1.2678185267866101E-2</v>
      </c>
    </row>
    <row r="15" spans="2:79" x14ac:dyDescent="0.3">
      <c r="B15" s="18" t="s">
        <v>297</v>
      </c>
      <c r="C15" s="21">
        <v>0.78518234988587299</v>
      </c>
      <c r="D15" s="21">
        <v>0.74934081754395798</v>
      </c>
      <c r="E15" s="21">
        <v>0.81461343942425302</v>
      </c>
      <c r="F15" s="21"/>
      <c r="G15" s="21">
        <v>0.79131128884492197</v>
      </c>
      <c r="H15" s="21">
        <v>0.81255515351600405</v>
      </c>
      <c r="I15" s="21">
        <v>0.84155836606179701</v>
      </c>
      <c r="J15" s="21">
        <v>0.79557130114424202</v>
      </c>
      <c r="K15" s="21">
        <v>0.80087133981197101</v>
      </c>
      <c r="L15" s="21">
        <v>0.69381881287223401</v>
      </c>
      <c r="M15" s="21"/>
      <c r="N15" s="21">
        <v>0.88934587523117503</v>
      </c>
      <c r="O15" s="21">
        <v>0.80326078565935899</v>
      </c>
      <c r="P15" s="21">
        <v>0.71268601064481196</v>
      </c>
      <c r="Q15" s="21">
        <v>0.70756084742050196</v>
      </c>
      <c r="R15" s="21"/>
      <c r="S15" s="21">
        <v>0.88369991923474001</v>
      </c>
      <c r="T15" s="21">
        <v>0.78217639367671898</v>
      </c>
      <c r="U15" s="21">
        <v>0.78471129646889803</v>
      </c>
      <c r="V15" s="21">
        <v>0.70436177812176104</v>
      </c>
      <c r="W15" s="21">
        <v>0.76436113196045297</v>
      </c>
      <c r="X15" s="21">
        <v>0.63835855146389997</v>
      </c>
      <c r="Y15" s="21">
        <v>0.77684158783067003</v>
      </c>
      <c r="Z15" s="21">
        <v>0.91568140030974199</v>
      </c>
      <c r="AA15" s="21">
        <v>0.89437505243980497</v>
      </c>
      <c r="AB15" s="21">
        <v>0.77978980242651696</v>
      </c>
      <c r="AC15" s="21">
        <v>0.71827658922218096</v>
      </c>
      <c r="AD15" s="21">
        <v>0.84688094816949899</v>
      </c>
      <c r="AE15" s="21"/>
      <c r="AF15" s="21">
        <v>0.82792691369124505</v>
      </c>
      <c r="AG15" s="21">
        <v>0.79230154894170901</v>
      </c>
      <c r="AH15" s="21">
        <v>0.69738886575277403</v>
      </c>
      <c r="AI15" s="21">
        <v>0.77236930725071695</v>
      </c>
      <c r="AJ15" s="21">
        <v>0.76696233505570499</v>
      </c>
      <c r="AK15" s="21">
        <v>0.79138569457556496</v>
      </c>
      <c r="AL15" s="21"/>
      <c r="AM15" s="21">
        <v>0.65337093803720703</v>
      </c>
      <c r="AN15" s="21">
        <v>0.741401363085604</v>
      </c>
      <c r="AO15" s="21">
        <v>0.86455476599288394</v>
      </c>
      <c r="AP15" s="21">
        <v>0.82525695459682602</v>
      </c>
      <c r="AQ15" s="21">
        <v>1</v>
      </c>
      <c r="AR15" s="21"/>
      <c r="AS15" s="21">
        <v>0.83070642338043499</v>
      </c>
      <c r="AT15" s="21">
        <v>0.75916667110001401</v>
      </c>
      <c r="AU15" s="21"/>
      <c r="AV15" s="21">
        <v>0.799361309100724</v>
      </c>
      <c r="AW15" s="21">
        <v>0.82740212676600799</v>
      </c>
      <c r="AX15" s="21"/>
      <c r="AY15" s="21">
        <v>0.79435780412651302</v>
      </c>
      <c r="AZ15" s="21">
        <v>0.80371934382946597</v>
      </c>
      <c r="BA15" s="21">
        <v>0.66436364374927603</v>
      </c>
      <c r="BB15" s="21"/>
      <c r="BC15" s="21">
        <v>0.80010371434419902</v>
      </c>
      <c r="BD15" s="21">
        <v>0.70659648240915596</v>
      </c>
      <c r="BE15" s="21">
        <v>0.83445725272117899</v>
      </c>
      <c r="BF15" s="21"/>
      <c r="BG15" s="21">
        <v>0.76082028162286597</v>
      </c>
      <c r="BH15" s="21">
        <v>0.80229333052954399</v>
      </c>
      <c r="BI15" s="21"/>
      <c r="BJ15" s="21">
        <v>0.84157362814849901</v>
      </c>
      <c r="BK15" s="21">
        <v>0.77116735785004598</v>
      </c>
      <c r="BL15" s="21"/>
      <c r="BM15" s="21">
        <v>0.86080612613665897</v>
      </c>
      <c r="BN15" s="21">
        <v>0.70376399400774403</v>
      </c>
      <c r="BO15" s="21">
        <v>0.69594447058393905</v>
      </c>
      <c r="BP15" s="21">
        <v>0.67400523566875103</v>
      </c>
      <c r="BQ15" s="21">
        <v>0.90181345599818497</v>
      </c>
      <c r="BR15" s="21">
        <v>0.71456475515582596</v>
      </c>
      <c r="BS15" s="21">
        <v>0.80910646792871799</v>
      </c>
      <c r="BT15" s="21"/>
      <c r="BU15" s="21">
        <v>0.84714587643806605</v>
      </c>
      <c r="BV15" s="21">
        <v>0.84811068109138399</v>
      </c>
      <c r="BW15" s="21"/>
      <c r="BX15" s="21">
        <v>0.82454594943644399</v>
      </c>
      <c r="BY15" s="21">
        <v>0.74195959935683198</v>
      </c>
      <c r="BZ15" s="21">
        <v>0.88237524448110205</v>
      </c>
      <c r="CA15" s="21">
        <v>0.76833244433665904</v>
      </c>
    </row>
    <row r="16" spans="2:79" x14ac:dyDescent="0.3">
      <c r="B16" s="18" t="s">
        <v>298</v>
      </c>
      <c r="C16" s="21">
        <v>2.8586573077417601E-2</v>
      </c>
      <c r="D16" s="21">
        <v>3.6184323101725299E-2</v>
      </c>
      <c r="E16" s="21">
        <v>2.2222769297749301E-2</v>
      </c>
      <c r="F16" s="21"/>
      <c r="G16" s="21">
        <v>0</v>
      </c>
      <c r="H16" s="21">
        <v>6.1708305532266201E-2</v>
      </c>
      <c r="I16" s="21">
        <v>2.8106645834340901E-2</v>
      </c>
      <c r="J16" s="21">
        <v>2.70820903330539E-2</v>
      </c>
      <c r="K16" s="21">
        <v>2.8158666550988601E-2</v>
      </c>
      <c r="L16" s="21">
        <v>1.7069596131448001E-2</v>
      </c>
      <c r="M16" s="21"/>
      <c r="N16" s="21">
        <v>1.4452111335165999E-2</v>
      </c>
      <c r="O16" s="21">
        <v>2.9229817900975601E-2</v>
      </c>
      <c r="P16" s="21">
        <v>3.7523352002144301E-2</v>
      </c>
      <c r="Q16" s="21">
        <v>2.9463512699012501E-2</v>
      </c>
      <c r="R16" s="21"/>
      <c r="S16" s="21">
        <v>1.6212850068300699E-2</v>
      </c>
      <c r="T16" s="21">
        <v>2.9390833153743599E-2</v>
      </c>
      <c r="U16" s="21">
        <v>3.0089462784486699E-2</v>
      </c>
      <c r="V16" s="21">
        <v>1.72504799761205E-2</v>
      </c>
      <c r="W16" s="21">
        <v>0</v>
      </c>
      <c r="X16" s="21">
        <v>5.42735028091351E-2</v>
      </c>
      <c r="Y16" s="21">
        <v>3.9628553730313501E-2</v>
      </c>
      <c r="Z16" s="21">
        <v>0</v>
      </c>
      <c r="AA16" s="21">
        <v>0</v>
      </c>
      <c r="AB16" s="21">
        <v>5.6498718352338197E-2</v>
      </c>
      <c r="AC16" s="21">
        <v>3.5424145472402302E-2</v>
      </c>
      <c r="AD16" s="21">
        <v>7.7512928104550793E-2</v>
      </c>
      <c r="AE16" s="21"/>
      <c r="AF16" s="21">
        <v>2.1890702581436501E-2</v>
      </c>
      <c r="AG16" s="21">
        <v>3.2413914844526201E-2</v>
      </c>
      <c r="AH16" s="21">
        <v>7.6657367022548897E-2</v>
      </c>
      <c r="AI16" s="21">
        <v>9.2895512235523902E-3</v>
      </c>
      <c r="AJ16" s="21">
        <v>1.9100742294414101E-2</v>
      </c>
      <c r="AK16" s="21">
        <v>3.4285810507935499E-2</v>
      </c>
      <c r="AL16" s="21"/>
      <c r="AM16" s="21">
        <v>0</v>
      </c>
      <c r="AN16" s="21">
        <v>4.2286105493627602E-2</v>
      </c>
      <c r="AO16" s="21">
        <v>1.54044671426064E-2</v>
      </c>
      <c r="AP16" s="21">
        <v>6.8079533836439499E-2</v>
      </c>
      <c r="AQ16" s="21">
        <v>0</v>
      </c>
      <c r="AR16" s="21"/>
      <c r="AS16" s="21">
        <v>2.54023148460987E-2</v>
      </c>
      <c r="AT16" s="21">
        <v>3.2305663563156499E-2</v>
      </c>
      <c r="AU16" s="21"/>
      <c r="AV16" s="21">
        <v>2.7654522988758801E-2</v>
      </c>
      <c r="AW16" s="21">
        <v>3.2944295844286597E-2</v>
      </c>
      <c r="AX16" s="21"/>
      <c r="AY16" s="21">
        <v>2.7373841730439E-2</v>
      </c>
      <c r="AZ16" s="21">
        <v>2.1316675362577E-2</v>
      </c>
      <c r="BA16" s="21">
        <v>6.8855556892515699E-2</v>
      </c>
      <c r="BB16" s="21"/>
      <c r="BC16" s="21">
        <v>2.7230013259359399E-2</v>
      </c>
      <c r="BD16" s="21">
        <v>2.96425337293795E-2</v>
      </c>
      <c r="BE16" s="21">
        <v>3.3619618342634799E-2</v>
      </c>
      <c r="BF16" s="21"/>
      <c r="BG16" s="21">
        <v>6.1486593432040102E-3</v>
      </c>
      <c r="BH16" s="21">
        <v>3.9943426817643797E-2</v>
      </c>
      <c r="BI16" s="21"/>
      <c r="BJ16" s="21">
        <v>4.9100956076558198E-2</v>
      </c>
      <c r="BK16" s="21">
        <v>2.3102764310307802E-2</v>
      </c>
      <c r="BL16" s="21"/>
      <c r="BM16" s="21">
        <v>3.2616572398577098E-2</v>
      </c>
      <c r="BN16" s="21">
        <v>2.8576534714770601E-2</v>
      </c>
      <c r="BO16" s="21">
        <v>0</v>
      </c>
      <c r="BP16" s="21">
        <v>0.105005301599087</v>
      </c>
      <c r="BQ16" s="21">
        <v>0</v>
      </c>
      <c r="BR16" s="21">
        <v>1.7944183212335998E-2</v>
      </c>
      <c r="BS16" s="21">
        <v>0</v>
      </c>
      <c r="BT16" s="21"/>
      <c r="BU16" s="21">
        <v>0</v>
      </c>
      <c r="BV16" s="21">
        <v>4.4933772035462102E-2</v>
      </c>
      <c r="BW16" s="21"/>
      <c r="BX16" s="21">
        <v>0</v>
      </c>
      <c r="BY16" s="21">
        <v>6.9302908662785906E-2</v>
      </c>
      <c r="BZ16" s="21">
        <v>4.2756830143079504E-3</v>
      </c>
      <c r="CA16" s="21">
        <v>2.87098610452627E-2</v>
      </c>
    </row>
    <row r="17" spans="2:79" hidden="1" x14ac:dyDescent="0.3">
      <c r="B17" s="18" t="s">
        <v>299</v>
      </c>
      <c r="C17" s="22">
        <v>2.8586573077417601E-2</v>
      </c>
      <c r="D17" s="22">
        <v>3.6184323101725299E-2</v>
      </c>
      <c r="E17" s="22">
        <v>2.2222769297749301E-2</v>
      </c>
      <c r="F17" s="22"/>
      <c r="G17" s="22">
        <v>0</v>
      </c>
      <c r="H17" s="22">
        <v>6.1708305532266201E-2</v>
      </c>
      <c r="I17" s="22">
        <v>2.8106645834340901E-2</v>
      </c>
      <c r="J17" s="22">
        <v>2.70820903330539E-2</v>
      </c>
      <c r="K17" s="22">
        <v>2.8158666550988601E-2</v>
      </c>
      <c r="L17" s="22">
        <v>1.7069596131448001E-2</v>
      </c>
      <c r="M17" s="22"/>
      <c r="N17" s="22">
        <v>1.4452111335165999E-2</v>
      </c>
      <c r="O17" s="22">
        <v>2.9229817900975601E-2</v>
      </c>
      <c r="P17" s="22">
        <v>3.7523352002144301E-2</v>
      </c>
      <c r="Q17" s="22">
        <v>2.9463512699012501E-2</v>
      </c>
      <c r="R17" s="22"/>
      <c r="S17" s="22">
        <v>1.6212850068300699E-2</v>
      </c>
      <c r="T17" s="22">
        <v>2.9390833153743599E-2</v>
      </c>
      <c r="U17" s="22">
        <v>3.0089462784486699E-2</v>
      </c>
      <c r="V17" s="22">
        <v>1.72504799761205E-2</v>
      </c>
      <c r="W17" s="22">
        <v>0</v>
      </c>
      <c r="X17" s="22">
        <v>5.42735028091351E-2</v>
      </c>
      <c r="Y17" s="22">
        <v>3.9628553730313501E-2</v>
      </c>
      <c r="Z17" s="22">
        <v>0</v>
      </c>
      <c r="AA17" s="22">
        <v>0</v>
      </c>
      <c r="AB17" s="22">
        <v>5.6498718352338197E-2</v>
      </c>
      <c r="AC17" s="22">
        <v>3.5424145472402302E-2</v>
      </c>
      <c r="AD17" s="22">
        <v>7.7512928104550793E-2</v>
      </c>
      <c r="AE17" s="22"/>
      <c r="AF17" s="22">
        <v>2.1890702581436501E-2</v>
      </c>
      <c r="AG17" s="22">
        <v>3.2413914844526201E-2</v>
      </c>
      <c r="AH17" s="22">
        <v>7.6657367022548897E-2</v>
      </c>
      <c r="AI17" s="22">
        <v>9.2895512235523902E-3</v>
      </c>
      <c r="AJ17" s="22">
        <v>1.9100742294414101E-2</v>
      </c>
      <c r="AK17" s="22">
        <v>3.4285810507935499E-2</v>
      </c>
      <c r="AL17" s="22"/>
      <c r="AM17" s="22">
        <v>0</v>
      </c>
      <c r="AN17" s="22">
        <v>4.2286105493627602E-2</v>
      </c>
      <c r="AO17" s="22">
        <v>1.54044671426064E-2</v>
      </c>
      <c r="AP17" s="22">
        <v>6.8079533836439499E-2</v>
      </c>
      <c r="AQ17" s="22">
        <v>0</v>
      </c>
      <c r="AR17" s="22"/>
      <c r="AS17" s="22">
        <v>2.54023148460987E-2</v>
      </c>
      <c r="AT17" s="22">
        <v>3.2305663563156499E-2</v>
      </c>
      <c r="AU17" s="22"/>
      <c r="AV17" s="22">
        <v>2.7654522988758801E-2</v>
      </c>
      <c r="AW17" s="22">
        <v>3.2944295844286597E-2</v>
      </c>
      <c r="AX17" s="22"/>
      <c r="AY17" s="22">
        <v>2.7373841730439E-2</v>
      </c>
      <c r="AZ17" s="22">
        <v>2.1316675362577E-2</v>
      </c>
      <c r="BA17" s="22">
        <v>6.8855556892515699E-2</v>
      </c>
      <c r="BB17" s="22"/>
      <c r="BC17" s="22">
        <v>2.7230013259359399E-2</v>
      </c>
      <c r="BD17" s="22">
        <v>2.96425337293795E-2</v>
      </c>
      <c r="BE17" s="22">
        <v>3.3619618342634799E-2</v>
      </c>
      <c r="BF17" s="22"/>
      <c r="BG17" s="22">
        <v>6.1486593432040102E-3</v>
      </c>
      <c r="BH17" s="22">
        <v>3.9943426817643797E-2</v>
      </c>
      <c r="BI17" s="22"/>
      <c r="BJ17" s="22">
        <v>4.9100956076558198E-2</v>
      </c>
      <c r="BK17" s="22">
        <v>2.3102764310307802E-2</v>
      </c>
      <c r="BL17" s="22"/>
      <c r="BM17" s="22">
        <v>3.2616572398577098E-2</v>
      </c>
      <c r="BN17" s="22">
        <v>2.8576534714770601E-2</v>
      </c>
      <c r="BO17" s="22">
        <v>0</v>
      </c>
      <c r="BP17" s="22">
        <v>0.105005301599087</v>
      </c>
      <c r="BQ17" s="22">
        <v>0</v>
      </c>
      <c r="BR17" s="22">
        <v>1.7944183212335998E-2</v>
      </c>
      <c r="BS17" s="22">
        <v>0</v>
      </c>
      <c r="BT17" s="22"/>
      <c r="BU17" s="22">
        <v>0</v>
      </c>
      <c r="BV17" s="22">
        <v>4.4933772035462102E-2</v>
      </c>
      <c r="BW17" s="22"/>
      <c r="BX17" s="22">
        <v>0</v>
      </c>
      <c r="BY17" s="22">
        <v>6.9302908662785906E-2</v>
      </c>
      <c r="BZ17" s="22">
        <v>4.2756830143079504E-3</v>
      </c>
      <c r="CA17" s="22">
        <v>2.87098610452627E-2</v>
      </c>
    </row>
    <row r="18" spans="2:79" x14ac:dyDescent="0.3">
      <c r="B18" s="16" t="s">
        <v>333</v>
      </c>
    </row>
    <row r="19" spans="2:79" x14ac:dyDescent="0.3">
      <c r="B19" t="s">
        <v>99</v>
      </c>
    </row>
    <row r="20" spans="2:79" x14ac:dyDescent="0.3">
      <c r="B20" t="s">
        <v>100</v>
      </c>
    </row>
    <row r="22" spans="2:79" x14ac:dyDescent="0.3">
      <c r="B22" s="8" t="str">
        <f>HYPERLINK("#'Contents'!A1", "Return to Contents")</f>
        <v>Return to Contents</v>
      </c>
    </row>
  </sheetData>
  <mergeCells count="16">
    <mergeCell ref="D2:BN2"/>
    <mergeCell ref="BG5:BH5"/>
    <mergeCell ref="BJ5:BK5"/>
    <mergeCell ref="BM5:BS5"/>
    <mergeCell ref="BU5:BV5"/>
    <mergeCell ref="D5:E5"/>
    <mergeCell ref="G5:L5"/>
    <mergeCell ref="N5:Q5"/>
    <mergeCell ref="S5:AD5"/>
    <mergeCell ref="AF5:AK5"/>
    <mergeCell ref="BX5:CA5"/>
    <mergeCell ref="AM5:AQ5"/>
    <mergeCell ref="AS5:AT5"/>
    <mergeCell ref="AV5:AW5"/>
    <mergeCell ref="AY5:BA5"/>
    <mergeCell ref="BC5:BE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133</vt:i4>
      </vt:variant>
    </vt:vector>
  </HeadingPairs>
  <TitlesOfParts>
    <vt:vector size="13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2025-02-03T14:24:53Z</dcterms:created>
  <dcterms:modified xsi:type="dcterms:W3CDTF">2025-04-22T13:02:17Z</dcterms:modified>
</cp:coreProperties>
</file>